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NT" sheetId="1" r:id="rId4"/>
    <sheet state="visible" name="Generate Utterances" sheetId="2" r:id="rId5"/>
    <sheet state="visible" name="Utterance Testing" sheetId="3" r:id="rId6"/>
    <sheet state="visible" name="VIEWS_FILE@en" sheetId="4" r:id="rId7"/>
    <sheet state="hidden" name="archive views" sheetId="5" r:id="rId8"/>
    <sheet state="hidden" name="export_views" sheetId="6" r:id="rId9"/>
    <sheet state="visible" name="LIST_OF_CARDS" sheetId="7" r:id="rId10"/>
    <sheet state="visible" name="Alexa Testing" sheetId="8" r:id="rId11"/>
    <sheet state="visible" name="Dialogflow Testing" sheetId="9" r:id="rId12"/>
    <sheet state="visible" name="INVOCATION_NAMES" sheetId="10" r:id="rId13"/>
    <sheet state="visible" name="CONSTANTS" sheetId="11" r:id="rId14"/>
    <sheet state="visible" name="UTTERANCES_MAIN" sheetId="12" r:id="rId15"/>
    <sheet state="visible" name="SKILL_GENERAL_INFORMATION" sheetId="13" r:id="rId16"/>
    <sheet state="visible" name="SKILL_ENVIRONMENTS_INFORMATION" sheetId="14" r:id="rId17"/>
    <sheet state="visible" name="SKILL_LOCALE_INFORMATION-en-AU" sheetId="15" r:id="rId18"/>
    <sheet state="visible" name="DOWNLOAD_CONTENT_EXAMPLE"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Multiple expected responses accepted, just separate by enter (ctrl + enter)
	-Tyler Hamilton</t>
      </text>
    </comment>
    <comment authorId="0" ref="F1">
      <text>
        <t xml:space="preserve">Multiple expected responses accepted, just separate by enter (ctrl + enter)
	-Tyler Hamilton</t>
      </text>
    </comment>
  </commentList>
</comments>
</file>

<file path=xl/sharedStrings.xml><?xml version="1.0" encoding="utf-8"?>
<sst xmlns="http://schemas.openxmlformats.org/spreadsheetml/2006/main" count="1024" uniqueCount="479">
  <si>
    <t>Intent</t>
  </si>
  <si>
    <t>utterance</t>
  </si>
  <si>
    <t>Purpose/Definition</t>
  </si>
  <si>
    <t>desiredintent</t>
  </si>
  <si>
    <t>matchedintent</t>
  </si>
  <si>
    <t>considered</t>
  </si>
  <si>
    <t>success</t>
  </si>
  <si>
    <t>{INSERT PRODUCTION SKILL ID}</t>
  </si>
  <si>
    <t>example utterance</t>
  </si>
  <si>
    <t>ExpectedIntent</t>
  </si>
  <si>
    <t/>
  </si>
  <si>
    <t>slotType</t>
  </si>
  <si>
    <t>slotName</t>
  </si>
  <si>
    <t>environment</t>
  </si>
  <si>
    <t>platformSlot</t>
  </si>
  <si>
    <t>platformIntent</t>
  </si>
  <si>
    <t>events</t>
  </si>
  <si>
    <t>Notes</t>
  </si>
  <si>
    <t>LaunchIntent</t>
  </si>
  <si>
    <t>launch</t>
  </si>
  <si>
    <t>help me</t>
  </si>
  <si>
    <t>repeat</t>
  </si>
  <si>
    <t>bye</t>
  </si>
  <si>
    <t>dialogflow</t>
  </si>
  <si>
    <t>AMAZON.HelpIntent</t>
  </si>
  <si>
    <t>cancel</t>
  </si>
  <si>
    <t>yep</t>
  </si>
  <si>
    <t>no</t>
  </si>
  <si>
    <t>AMAZON.RepeatIntent</t>
  </si>
  <si>
    <t>AMAZON.StopIntent</t>
  </si>
  <si>
    <t>AMAZON.CancelIntent</t>
  </si>
  <si>
    <t>AMAZON.YesIntent</t>
  </si>
  <si>
    <t>AMAZON.NoIntent</t>
  </si>
  <si>
    <t>test version</t>
  </si>
  <si>
    <t>I want to see some cards</t>
  </si>
  <si>
    <t>AMAZON.FallbackIntent</t>
  </si>
  <si>
    <t>tell me a joke</t>
  </si>
  <si>
    <t>{cardType}</t>
  </si>
  <si>
    <t>AMAZON.PreviousIntent</t>
  </si>
  <si>
    <t>AMAZON.ScrollDownIntent</t>
  </si>
  <si>
    <t>AMAZON.NavigateSettingsIntent</t>
  </si>
  <si>
    <t>AMAZON.ResumeIntent</t>
  </si>
  <si>
    <t>open</t>
  </si>
  <si>
    <t>can you help me</t>
  </si>
  <si>
    <t>one more time</t>
  </si>
  <si>
    <t>bye bye</t>
  </si>
  <si>
    <t>AMAZON.ScrollUpIntent</t>
  </si>
  <si>
    <t>cancel this</t>
  </si>
  <si>
    <t>yeah</t>
  </si>
  <si>
    <t>AMAZON.PauseIntent</t>
  </si>
  <si>
    <t>nah</t>
  </si>
  <si>
    <t>AMAZON.NextIntent</t>
  </si>
  <si>
    <t>AMAZON.ScrollLeftIntent</t>
  </si>
  <si>
    <t>AMAZON.MoreIntent</t>
  </si>
  <si>
    <t>AMAZON.PageDownIntent</t>
  </si>
  <si>
    <t>AMAZON.ScrollRightIntent</t>
  </si>
  <si>
    <t>AMAZON.PageUpIntent</t>
  </si>
  <si>
    <t>AMAZON.NavigateHomeIntent</t>
  </si>
  <si>
    <t>DebugIntent</t>
  </si>
  <si>
    <t>staging</t>
  </si>
  <si>
    <t>ShowCardIntent</t>
  </si>
  <si>
    <t>JokeIntent</t>
  </si>
  <si>
    <t>TypeofCardIntent</t>
  </si>
  <si>
    <t>LIST_OF_CARDS</t>
  </si>
  <si>
    <t>start test version</t>
  </si>
  <si>
    <t>show me example cards</t>
  </si>
  <si>
    <t>say something funny</t>
  </si>
  <si>
    <t>I want to see {cardType}</t>
  </si>
  <si>
    <t>start</t>
  </si>
  <si>
    <t>please help</t>
  </si>
  <si>
    <t>once again</t>
  </si>
  <si>
    <t>can you give it a break</t>
  </si>
  <si>
    <t>undo</t>
  </si>
  <si>
    <t>of course</t>
  </si>
  <si>
    <t>nope</t>
  </si>
  <si>
    <t>and start test version</t>
  </si>
  <si>
    <t>what do cards look like</t>
  </si>
  <si>
    <t>i want to hear a joke</t>
  </si>
  <si>
    <t>show me {cardType}</t>
  </si>
  <si>
    <t>Begin</t>
  </si>
  <si>
    <t>oh gosh</t>
  </si>
  <si>
    <t>again please</t>
  </si>
  <si>
    <t>can you stop playing</t>
  </si>
  <si>
    <t>undo this</t>
  </si>
  <si>
    <t>correct</t>
  </si>
  <si>
    <t>please no</t>
  </si>
  <si>
    <t>the test version</t>
  </si>
  <si>
    <t>I want to know what cards look like</t>
  </si>
  <si>
    <t xml:space="preserve">entertain me! </t>
  </si>
  <si>
    <t>some {cardType}</t>
  </si>
  <si>
    <t>hello</t>
  </si>
  <si>
    <t>you are stupid</t>
  </si>
  <si>
    <t>repeat last one</t>
  </si>
  <si>
    <t>close</t>
  </si>
  <si>
    <t>I didn't want to do that</t>
  </si>
  <si>
    <t>affirmative</t>
  </si>
  <si>
    <t>not</t>
  </si>
  <si>
    <t>be funny</t>
  </si>
  <si>
    <t>help</t>
  </si>
  <si>
    <t>do it again</t>
  </si>
  <si>
    <t>Conclude</t>
  </si>
  <si>
    <t>Take that back</t>
  </si>
  <si>
    <t>Positive</t>
  </si>
  <si>
    <t>wrong</t>
  </si>
  <si>
    <t>path</t>
  </si>
  <si>
    <t>value</t>
  </si>
  <si>
    <t>Launch.Welcome.text</t>
  </si>
  <si>
    <t xml:space="preserve">Welcome To Vchat✌️. A chatbot boilerplate to speed up development. You can edit my appearance and content easily. Then Deploy by pasting my injection script into the header of the target website. </t>
  </si>
  <si>
    <t>I'm stuck</t>
  </si>
  <si>
    <t>Again</t>
  </si>
  <si>
    <t>Cya</t>
  </si>
  <si>
    <t xml:space="preserve">Thanks for choosing Vchat ✌️. A chatbot boilerplate to speed up development. You can edit my appearance and content easily. Then Deploy by pasting my injection script into the header of the target website. </t>
  </si>
  <si>
    <t>Yes.text</t>
  </si>
  <si>
    <t>You got it</t>
  </si>
  <si>
    <t>incorrect</t>
  </si>
  <si>
    <t xml:space="preserve">Great! </t>
  </si>
  <si>
    <t>Sure</t>
  </si>
  <si>
    <t>Awesome!</t>
  </si>
  <si>
    <t>I need help</t>
  </si>
  <si>
    <t>Play again</t>
  </si>
  <si>
    <t>get out</t>
  </si>
  <si>
    <t>No.text</t>
  </si>
  <si>
    <t>that's ok</t>
  </si>
  <si>
    <t>No worries</t>
  </si>
  <si>
    <t>Alright</t>
  </si>
  <si>
    <t>Cancel.text</t>
  </si>
  <si>
    <t>negative</t>
  </si>
  <si>
    <t>That's Cancelled</t>
  </si>
  <si>
    <t>Done! ✔️</t>
  </si>
  <si>
    <t>FallBack.Misunderstood.text</t>
  </si>
  <si>
    <t>I'm sorry i didn't get that, can you try again ?</t>
  </si>
  <si>
    <t>Sorry what was that?</t>
  </si>
  <si>
    <t>Help.text</t>
  </si>
  <si>
    <t xml:space="preserve">To get started have a look at the Readme markdown in the parent folder 📘. There are gifs and easy to follow instructions. You can edit my appearance by changing the variables in the frontend. Then you can edit my content in the spreadsheet. You can change the seed files for the cards and quickreplies to suit your chatbot needs. </t>
  </si>
  <si>
    <t>The best way to get help is to check the readme file. 📘</t>
  </si>
  <si>
    <t>I don't understand</t>
  </si>
  <si>
    <t>Joke.Response.text</t>
  </si>
  <si>
    <t>Play another time</t>
  </si>
  <si>
    <t>Q: Whats the best thing about Switzerland?. A: Not sure but the flag is a big plus!</t>
  </si>
  <si>
    <t>Give it a rest</t>
  </si>
  <si>
    <t>Q: Why do we tell actors to break a leg?. A: Because every play has a cast!</t>
  </si>
  <si>
    <t>Q: How much room is needed for fungi to grow?. A: As mushroom as possible! 🍄</t>
  </si>
  <si>
    <t>Cardtype.text</t>
  </si>
  <si>
    <t>I can show you some example cards that you can use🃏. What type of card do you want to see?</t>
  </si>
  <si>
    <t>Ok</t>
  </si>
  <si>
    <t>don't want</t>
  </si>
  <si>
    <t>I can show you some example cards for sure 🃏. just tell me what sort of example you want to see.</t>
  </si>
  <si>
    <t>ShowCards.text</t>
  </si>
  <si>
    <t>Here are some {cardType} for you to look at</t>
  </si>
  <si>
    <t>Sure thing, check out these {cardType}. You can easily edit these. Then seed them to your database. Or call an external API!</t>
  </si>
  <si>
    <t>What</t>
  </si>
  <si>
    <t>Redo</t>
  </si>
  <si>
    <t>Stop noise</t>
  </si>
  <si>
    <t>Let's go</t>
  </si>
  <si>
    <t>neither</t>
  </si>
  <si>
    <t>how does this work</t>
  </si>
  <si>
    <t>Do that again</t>
  </si>
  <si>
    <t>goodbye</t>
  </si>
  <si>
    <t>sure</t>
  </si>
  <si>
    <t>nothing</t>
  </si>
  <si>
    <t>what do I do</t>
  </si>
  <si>
    <t>Replay</t>
  </si>
  <si>
    <t>see you later</t>
  </si>
  <si>
    <t>choice</t>
  </si>
  <si>
    <t>not telling you</t>
  </si>
  <si>
    <t>Help menu</t>
  </si>
  <si>
    <t>Play that again</t>
  </si>
  <si>
    <t>stop for now</t>
  </si>
  <si>
    <t>cool</t>
  </si>
  <si>
    <t>I don't want to say</t>
  </si>
  <si>
    <t>Assistance</t>
  </si>
  <si>
    <t>Say that again</t>
  </si>
  <si>
    <t>stop playing</t>
  </si>
  <si>
    <t>Let's do it</t>
  </si>
  <si>
    <t>Assist me</t>
  </si>
  <si>
    <t>What was that</t>
  </si>
  <si>
    <t>Stop session</t>
  </si>
  <si>
    <t>Support</t>
  </si>
  <si>
    <t>say what</t>
  </si>
  <si>
    <t>nothing now thanks</t>
  </si>
  <si>
    <t>Need help</t>
  </si>
  <si>
    <t>thats enough</t>
  </si>
  <si>
    <t>Need assistance</t>
  </si>
  <si>
    <t>Need support</t>
  </si>
  <si>
    <t>Can you assist me</t>
  </si>
  <si>
    <t>I'm confused</t>
  </si>
  <si>
    <t>I didn't get that</t>
  </si>
  <si>
    <t>what do you mean</t>
  </si>
  <si>
    <t>how do you mean</t>
  </si>
  <si>
    <t>Exit.General.tell</t>
  </si>
  <si>
    <t>The All Blacks are the best team in the world but we also have the best supporters. Chur Bro, see you next time. {crowdSFX}</t>
  </si>
  <si>
    <t>Mate thanks for joining us at All Blacks HQ today. We'll see ya next time. {crowdSFX}</t>
  </si>
  <si>
    <t>With supporters like you, there’s nothing we can’t achieve, thanks for joining us. {crowdSFX}</t>
  </si>
  <si>
    <t>Haka.ExplainHaka.ask</t>
  </si>
  <si>
    <t>{hakaExplanation}. Would you like to hear the latest news from the All Blacks?</t>
  </si>
  <si>
    <t>Haka.ExplainHaka.reprompt</t>
  </si>
  <si>
    <t>Would you like to hear the latest news from the All Blacks?</t>
  </si>
  <si>
    <t>Haka.ExplainHakaOneShot.tell</t>
  </si>
  <si>
    <t>{hakaExplanation}</t>
  </si>
  <si>
    <t>Haka.NoExplain.ask</t>
  </si>
  <si>
    <t>Okay, would you like to hear the latest news from the All Blacks?</t>
  </si>
  <si>
    <t>Haka.NoExplain.reprompt</t>
  </si>
  <si>
    <t>Haka.NoExplainOneShot.tell</t>
  </si>
  <si>
    <t xml:space="preserve">No worries. </t>
  </si>
  <si>
    <t>Okay.</t>
  </si>
  <si>
    <t>Haka.NonScreenDevice.ask</t>
  </si>
  <si>
    <t>{playHaka}. Want to know where the Haka comes from?</t>
  </si>
  <si>
    <t>{playHaka}. Did you want to learn more about the Haka?</t>
  </si>
  <si>
    <t>Haka.NonScreenDevice.reprompt</t>
  </si>
  <si>
    <t xml:space="preserve">Can I tell you where the Haka originated from?  </t>
  </si>
  <si>
    <t>Haka.ScreenDevice.tell</t>
  </si>
  <si>
    <t>Help.General.ask</t>
  </si>
  <si>
    <t>Need a hand using the All Blacks Experience? To get the latest news, just say "Latest News". To hear the upcoming match review, or the post-match recap, just say "Match Review", or "Post match recap". To hear the haka, just say "Listen to the Haka", and finally, to try out this weeks quiz, just ask to "Play The Quiz". What would you like to do?</t>
  </si>
  <si>
    <t>Help.Quiz.ask</t>
  </si>
  <si>
    <t>Simply answer A, B or C after hearing the question to submit your answer. To quit the quiz, simply say “Alexa, Stop.” Here's the previous question again. {previousQuestion}</t>
  </si>
  <si>
    <t>LatestNews.Error.ask</t>
  </si>
  <si>
    <t>Bugger, seems like we have no news for you right now, come back later, in the meantime would you like to try out the quiz, hear the last recap, or hear the upcoming game review?</t>
  </si>
  <si>
    <t>Sorry mate, all the lads are having a couple from the chilly bin so I can't ask for the latest new. Check back in later for the latest from the All Blacks - while we wait would you like to try out the quiz, hear the last recap, or hear the upcoming game review?</t>
  </si>
  <si>
    <t>Hmmm, that’s odd, I can't get a hold of the latest news. I’ll ask the coach to get his act together - try checking back again soon! In the meantime, would you like to try out the quiz, hear the last recap, or hear the upcoming game review?</t>
  </si>
  <si>
    <t>LatestNews.Play.tell</t>
  </si>
  <si>
    <t>Sure, here's the latest from the locker room.</t>
  </si>
  <si>
    <t>Getting you the latest from the locker room.</t>
  </si>
  <si>
    <t>Alright, here's the latest from the locker room.</t>
  </si>
  <si>
    <t>No worries, let's head to the locker room.</t>
  </si>
  <si>
    <t>Launch.Expert.ask</t>
  </si>
  <si>
    <t xml:space="preserve">G'day mate, want to hear the post match recap, latest news or pre game review? </t>
  </si>
  <si>
    <t xml:space="preserve">Choice bro! Want to hear the post match recap, latest news or pre game review? </t>
  </si>
  <si>
    <t>Kia Ora! did you want to hear the pre game review, post match recap, or the latest news?</t>
  </si>
  <si>
    <t>Launch.Expert.reprompt</t>
  </si>
  <si>
    <t>Did you want to hear the pre game review, post match recap, or the latest news?</t>
  </si>
  <si>
    <t>Launch.FirstTime.PostWorldCup.ask</t>
  </si>
  <si>
    <t>Welcome to the All Blacks Experience, where we talk all things rugby and all blacks. {hakaSFX} You can ask me to play the haka, do a weekly quiz, or hear the latest news, game recaps and pre-game reviews. What would you like to do?</t>
  </si>
  <si>
    <t>Launch.FirstTime.PostWorldCup.reprompt</t>
  </si>
  <si>
    <t>Launch.FirstTime.PreWorldCup.ask</t>
  </si>
  <si>
    <t>We are getting pumped for the world cup at All Blacks HQ. Here you can listen to the haka, play this weeks quiz, or hear all of the latest news, game recaps and pre-game reviews. What would you like to do?</t>
  </si>
  <si>
    <t>We are excited to announce at All Blacks HQ it's not long until the world cup kicks off! {crowdSFX} Here you can listen to the haka, play this weeks quiz, or hear all of the latest news, game recaps and pre-game reviews. What would you like to do?</t>
  </si>
  <si>
    <t>Launch.FirstTime.PreWorldCup.reprompt</t>
  </si>
  <si>
    <t>Launch.FirstTime.WorldCup.ask</t>
  </si>
  <si>
    <t>This is the All Blacks experience. {crowdSFX} The world cup is on and we're living every moment! Here you can listen to the haka, play this weeks quiz, or hear the the latest all blacks news, game recaps and pre-game reviews. What would you like to do?</t>
  </si>
  <si>
    <t>Win or lose we love the world cup at all blacks HQ. Here you can listen to the haka, play this weeks quiz, or hear the the latest all blacks news, game recaps and pre-game reviews. What would you like to do?</t>
  </si>
  <si>
    <t>Hey there, pumped you can join us for the world cup! Here you can listen to the haka, play this weeks quiz, or hear the the latest all blacks news, game recaps and pre-game reviews. What would you like to do?</t>
  </si>
  <si>
    <t>Launch.FirstTime.WorldCup.reprompt</t>
  </si>
  <si>
    <t>Launch.Idle.ask</t>
  </si>
  <si>
    <t>Hey, it's been awhile! Did you want to hear the pre game review, post match recap, the latest news, or try out this weeks quiz?</t>
  </si>
  <si>
    <t>Sup bro, been a while, how you going. Did you want to hear the pre game review, post match recap, the latest news, or try out this weeks quiz?</t>
  </si>
  <si>
    <t>Launch.Idle.reprompt</t>
  </si>
  <si>
    <t>Launch.Return.PostWorldCup.ask</t>
  </si>
  <si>
    <t>Hey again, welcome back. Did you want to hear the latest news, post match recap, or the pre game review?</t>
  </si>
  <si>
    <t>Launch.Return.PostWorldCup.reprompt</t>
  </si>
  <si>
    <t>Did you want to hear the latest news, post match recap, or the pre game review?</t>
  </si>
  <si>
    <t>Launch.Return.PreWorldCup.ask</t>
  </si>
  <si>
    <t>Hey again, the lads are training hard for the world cup. Did you want to hear the latest news, post match recap, or the pre game review?</t>
  </si>
  <si>
    <t>Hey again, not long now until the world cup! Did you want to hear the pre game review, post match recap, or the latest news?</t>
  </si>
  <si>
    <t>Launch.Return.PreWorldCup.reprompt</t>
  </si>
  <si>
    <t>Launch.Return.WorldCup.ask</t>
  </si>
  <si>
    <t>Welcome back to the All Blacks Experience, what a world cup it's been so far! Did you want to hear the pre game review, post match recap, or the latest news?</t>
  </si>
  <si>
    <t>Launch.Return.WorldCup.reprompt</t>
  </si>
  <si>
    <t>Can I play the pre game review, post match recap, or the latest news?</t>
  </si>
  <si>
    <t>LockerRoom.Error.ask</t>
  </si>
  <si>
    <t>Sorry mate, the head coach is talking to the players so I can't get into the locker room. Try checking back again soon, in the meantime would you like to listen to try out the quiz, or hear the latest news?</t>
  </si>
  <si>
    <t>Hmmm, that’s odd, I can't get a hold of the locker room. The lads must be in the chilly bin again - try checking back again soon! In the meantime, would you like to try out the quiz, or hear the latest news?</t>
  </si>
  <si>
    <t>LockerRoom.Error.reprompt</t>
  </si>
  <si>
    <t>would you like to try out the quiz, or hear the latest news?</t>
  </si>
  <si>
    <t>LockerRoom.Preview.tell</t>
  </si>
  <si>
    <t>Sure, here's the latest match preview from the locker room</t>
  </si>
  <si>
    <t>No worries, let's head to the locker room for the match preview.</t>
  </si>
  <si>
    <t>Choice - let's hear the latest match preview.</t>
  </si>
  <si>
    <t>Alright, here's the latest match preview</t>
  </si>
  <si>
    <t>LockerRoom.PreviewOrReview.ask</t>
  </si>
  <si>
    <t>Did you want to hear the latest preview, or review?</t>
  </si>
  <si>
    <t>LockerRoom.PreviewOrReview.reprompt</t>
  </si>
  <si>
    <t>Can I play the latest player preview or review</t>
  </si>
  <si>
    <t>LockerRoom.Review.tell</t>
  </si>
  <si>
    <t>Sure, here's the latest match recap from the locker room.</t>
  </si>
  <si>
    <t>No worries, let's head to the locker room for the match recap.</t>
  </si>
  <si>
    <t>Great - let's hear the latest match recap.</t>
  </si>
  <si>
    <t>Alright, here's the latest match recap</t>
  </si>
  <si>
    <t>Misheard.Final.tell</t>
  </si>
  <si>
    <t>Mate I'm beached as. Please try again later.</t>
  </si>
  <si>
    <t>Sorry, I'm not getting that. Please try again later.</t>
  </si>
  <si>
    <t>Misheard.One.ask</t>
  </si>
  <si>
    <t>I didn't get that. {listOfOptions}</t>
  </si>
  <si>
    <t>Misheard.Two.ask</t>
  </si>
  <si>
    <t>Sorry mate I've got cauliflower ears, I didn't hear you. {listOfOptions}</t>
  </si>
  <si>
    <t>I didn't catch that. {listOfOptions}</t>
  </si>
  <si>
    <t>Quiz.AlreadyPlayed.ask</t>
  </si>
  <si>
    <t>You've already done today's quiz. Did you want to hear the latest news instead?</t>
  </si>
  <si>
    <t>Slow down! You've already tried today's quiz. Did you want to hear the latest news instead?</t>
  </si>
  <si>
    <t>Quiz.AskQuestion.ask</t>
  </si>
  <si>
    <t>Next question, {question} {questionOptions}</t>
  </si>
  <si>
    <t>Quiz.Begin.FirstTime.ask</t>
  </si>
  <si>
    <t>{introMusic} Are you the biggest All Blacks fan? Well, now’s your chance to earn the jersey! Each day, you’ll get 5 new questions and compete against All Blacks fans around the world. Are you ready to start?</t>
  </si>
  <si>
    <t>{introMusic} Are you the biggest All Blacks fan? Well, now’s your chance to prove it! Each day, you’ll get 5 new questions and compete against All Blacks fans around the world. Are you ready to start?</t>
  </si>
  <si>
    <t>Quiz.Begin.Returning.ask</t>
  </si>
  <si>
    <t>{introMusic} You’re currently {quizRank} on the world cup leaderboard! Keep it up! Are you ready for today’s round?</t>
  </si>
  <si>
    <t>Quiz.Correct.say</t>
  </si>
  <si>
    <t>{questionCorrectSFX}</t>
  </si>
  <si>
    <t>Quiz.Deny.tell</t>
  </si>
  <si>
    <t>Quiz.End.FirstRank.ask</t>
  </si>
  <si>
    <t>{whistleSFX} That's the final whistle. After that round, you're still on the top of the leader board. Well done. Did you want to hear the latest news to prepare for next weeks quiz?</t>
  </si>
  <si>
    <t>{whistleSFX} That's the end. After that round, you're still on the top of the leader board. Choice bro. Did you want to hear the latest news to prepare for next weeks quiz?</t>
  </si>
  <si>
    <t>{crowdSFX} And that’s the end! After that round, you're still on the top of the leader board. Nice work. Did you want to hear the latest news to prepare for next weeks quiz?</t>
  </si>
  <si>
    <t>Quiz.End.MovedDown.ask</t>
  </si>
  <si>
    <t>{whistleSFX} There goes the final whistle! After that round, you've moved down slightly to {quizRank}. Pick yourself up mate! Did you want to hear the latest news to prepare for next weeks quiz?</t>
  </si>
  <si>
    <t>... And that’s the end! After that round, you've moved down slightly to {quizRank}. Better luck next time! Did you want to hear the latest news to prepare for next weeks quiz?</t>
  </si>
  <si>
    <t>Quiz.End.MovedToFirstRank.ask</t>
  </si>
  <si>
    <t>.... And that's the end, mate you smashed it, you're now in first place. You are the number one All Blacks Fan, you've got more ticker than Richie McCaw. Did you want to hear the latest news to prepare for next weeks quiz?</t>
  </si>
  <si>
    <t>Quiz.End.MovedUp.ask</t>
  </si>
  <si>
    <t>... And that’s the end! Congratulations, you've now moved up to {quizRank}. Nice work! Did you want to hear the latest news to prepare for next weeks quiz?</t>
  </si>
  <si>
    <t>Quiz.End.SameRank.ask</t>
  </si>
  <si>
    <t>... And that’s the end! After that round, you're still {quizRank}. Keep it up! Did you want to hear the latest news to prepare for next weeks quiz?</t>
  </si>
  <si>
    <t>Quiz.FinalQuestion.ask</t>
  </si>
  <si>
    <t>Final question, {question} {questionOptions}</t>
  </si>
  <si>
    <t>Quiz.FirstQuestion.ask</t>
  </si>
  <si>
    <t>Okay, first question, {question} {questionOptions}</t>
  </si>
  <si>
    <t>Quiz.FirstQuestion.reprompt</t>
  </si>
  <si>
    <t>{questionOptions}</t>
  </si>
  <si>
    <t>Quiz.Incorrect.say</t>
  </si>
  <si>
    <t>{questionIncorrectSFX} {incorrectAnswerPhrase}</t>
  </si>
  <si>
    <t>Shell.Stream.ask</t>
  </si>
  <si>
    <t>Sorry mate, I can't get you the live stream. Would you like to hear the latest news instead?</t>
  </si>
  <si>
    <t>Unfortunately I can't grab you the live stream. Would you like to hear the latest news instead?</t>
  </si>
  <si>
    <t xml:space="preserve">Hey mate, want to hear the post match recap, latest news, pre game review, or play this weeks quiz? </t>
  </si>
  <si>
    <t xml:space="preserve">Hey bro! Want to hear the post match recap, latest news, the pre game review, or play this weeks quiz? </t>
  </si>
  <si>
    <t>Kia ora! Did you want to hear the pre game review, post match recap, the latest news, or play this weeks quiz?</t>
  </si>
  <si>
    <t>Launch.Expert.News.ask</t>
  </si>
  <si>
    <t>Launch.Expert.NoQuiz.ask</t>
  </si>
  <si>
    <t xml:space="preserve">Hey bro! Want to hear the post match recap, latest news or pre game review? </t>
  </si>
  <si>
    <t>Kia ora! Did you want to hear the pre game review, post match recap, or the latest news?</t>
  </si>
  <si>
    <t xml:space="preserve">Hey mate, want to hear the post match recap, latest news, or the pre game review? </t>
  </si>
  <si>
    <t>Launch.Expert.Preview.ask</t>
  </si>
  <si>
    <t>Kia ora! Did you want to hear the latest news or recap again? Or hear the pre game review?</t>
  </si>
  <si>
    <t>Launch.Expert.Preview.News.ask</t>
  </si>
  <si>
    <t>Kia ora! Did you want to hear the latest news or pre game review again? Or hear the post game recap?</t>
  </si>
  <si>
    <t>Launch.Expert.Quiz.ask</t>
  </si>
  <si>
    <t>Launch.Expert.Quiz.News.ask</t>
  </si>
  <si>
    <t>Kia ora! Would you like to hear the latest news, or hear the recap and game review again?</t>
  </si>
  <si>
    <t>Launch.Expert.Quiz.Preview.ask</t>
  </si>
  <si>
    <t>Launch.Expert.Quiz.Preview.News.ask</t>
  </si>
  <si>
    <t>Kia ora! Did you want to hear the game recap or the news again? Or hear the next game review?</t>
  </si>
  <si>
    <t>Launch.Expert.Quiz.Recap.ask</t>
  </si>
  <si>
    <t>Kia ora! Would you like to hear the upcoming game review, or hear the latest news and game recap again?</t>
  </si>
  <si>
    <t>Launch.Expert.Quiz.Recap.News.ask</t>
  </si>
  <si>
    <t>Kia ora! Did you want to hear the pre game review or the news again? Or hear the latest game recap?</t>
  </si>
  <si>
    <t>Launch.Expert.Quiz.Recap.Preview.ask</t>
  </si>
  <si>
    <t>Kia ora! Did you want to hear the pre game review or the recap again? Or hear the latest news?</t>
  </si>
  <si>
    <t>Launch.Expert.Quiz.Recap.Preview.News.ask</t>
  </si>
  <si>
    <t>Hey mate! Back so soon? We've got nothing new for you yet, but you can hear it all again. What would you like to do?</t>
  </si>
  <si>
    <t>Launch.Expert.Recap.ask</t>
  </si>
  <si>
    <t>Launch.Expert.Recap.News.ask</t>
  </si>
  <si>
    <t>Launch.Expert.Recap.Preview.ask</t>
  </si>
  <si>
    <t>Launch.Expert.Recap.Preview.News.ask</t>
  </si>
  <si>
    <t>Kia ora! There's no latest news right now, so why not try your luck at the quiz? What would you like to do?</t>
  </si>
  <si>
    <t>synonym</t>
  </si>
  <si>
    <t>Restaurant Cards</t>
  </si>
  <si>
    <t>restaurant cards</t>
  </si>
  <si>
    <t>restaurant</t>
  </si>
  <si>
    <t>Item Cards</t>
  </si>
  <si>
    <t>Items</t>
  </si>
  <si>
    <t>shopping items</t>
  </si>
  <si>
    <t>DO NOT TEST</t>
  </si>
  <si>
    <t>User Says</t>
  </si>
  <si>
    <t>Alexa Says</t>
  </si>
  <si>
    <t>Expected</t>
  </si>
  <si>
    <t>Status</t>
  </si>
  <si>
    <t>Variables</t>
  </si>
  <si>
    <t>Description</t>
  </si>
  <si>
    <t>uses:5</t>
  </si>
  <si>
    <t>Idle user launches skill, then stops</t>
  </si>
  <si>
    <t>what's the weather</t>
  </si>
  <si>
    <t>Response.Weather.ask</t>
  </si>
  <si>
    <t>stop</t>
  </si>
  <si>
    <t>invocationName</t>
  </si>
  <si>
    <t>staging invocation name</t>
  </si>
  <si>
    <t>invocation name</t>
  </si>
  <si>
    <t>production</t>
  </si>
  <si>
    <t>bucketURL</t>
  </si>
  <si>
    <t>option</t>
  </si>
  <si>
    <t>key</t>
  </si>
  <si>
    <t>Skill Information - Interfaces - Audio Player</t>
  </si>
  <si>
    <t>apis.custom.interfaces[].type.AUDIO_PLAYER</t>
  </si>
  <si>
    <t>Skill Information - Interfaces - Render Template</t>
  </si>
  <si>
    <t>apis.custom.interfaces[].type.RENDER_TEMPLATE</t>
  </si>
  <si>
    <t>Skill Information - Interfaces - Video App</t>
  </si>
  <si>
    <t>apis.custom.interfaces[].type.VIDEO_APP</t>
  </si>
  <si>
    <t>Skill Information - Interfaces - Gadget Engine</t>
  </si>
  <si>
    <t>apis.custom.interfaces[].type.GAME_ENGINE</t>
  </si>
  <si>
    <t>Skill Information - Interfaces - Gadget Controller</t>
  </si>
  <si>
    <t>apis.custom.interfaces[].type.GADGET_CONTROLLER</t>
  </si>
  <si>
    <t>Configuration - SSL Certificate</t>
  </si>
  <si>
    <t>Wildcard</t>
  </si>
  <si>
    <t>apis.custom.endpoint.sslCertificateType</t>
  </si>
  <si>
    <t>Configuration - Permissions - Notifications</t>
  </si>
  <si>
    <t>permissions[].name.alexa::devices:all:notifications:write</t>
  </si>
  <si>
    <t>Configuration - Permissions - Lists Read</t>
  </si>
  <si>
    <t>permissions[].name.alexa::household:lists:read</t>
  </si>
  <si>
    <t>Configuration - Permissions - Lists Write</t>
  </si>
  <si>
    <t>permissions[].name.alexa::household:lists:write</t>
  </si>
  <si>
    <t>Configuration - Permissions - Country &amp; Postal Code Only</t>
  </si>
  <si>
    <t>permissions[].name.alexa::devices:all:address:country_and_postal_code:read</t>
  </si>
  <si>
    <t>Configuration - Permissions - Full Address</t>
  </si>
  <si>
    <t>permissions[].name.alexa::devices:all:address:full:read</t>
  </si>
  <si>
    <t>Configuration - Permissions - Phone Number</t>
  </si>
  <si>
    <t>permissions[].name.alexa::profile:mobile_number:read</t>
  </si>
  <si>
    <t>Publishing Information - Is Available World Wide?</t>
  </si>
  <si>
    <t>publishingInformation.isAvailableWorldwide</t>
  </si>
  <si>
    <t>Publishing Information - Testing instructions</t>
  </si>
  <si>
    <t>2019-12-17 Update
-----------------------
Updates to the store description
TEST INSTRUCTIONS 
Solution Architect / POC: tyler.hamilton@versa.agency  
U=Unauthenticated 
AF = Authenticated Free
AS = Authenticated Subscribed</t>
  </si>
  <si>
    <t>publishingInformation.testingInstructions</t>
  </si>
  <si>
    <t>Publishing Information - Category</t>
  </si>
  <si>
    <t>PODCAST</t>
  </si>
  <si>
    <t>publishingInformation.category</t>
  </si>
  <si>
    <t>Privacy and Compliance - Does this skill allow users to make purchases or spend real money?</t>
  </si>
  <si>
    <t>privacyAndCompliance.allowsPurchases</t>
  </si>
  <si>
    <t>Privacy and Compliance - Export Compliance</t>
  </si>
  <si>
    <t>privacyAndCompliance.isExportCompliant</t>
  </si>
  <si>
    <t>Privacy and Compliance - Does this skill contain advertising?</t>
  </si>
  <si>
    <t>privacyAndCompliance.containsAds</t>
  </si>
  <si>
    <t>Privacy and Compliance - Is this skill directed to or does it target children under the age of 13?</t>
  </si>
  <si>
    <t>privacyAndCompliance.isChildDirected</t>
  </si>
  <si>
    <t>Privacy and Compliance - Does this Alexa skill collect users' personal information?</t>
  </si>
  <si>
    <t>privacyAndCompliance.usesPersonalInfo</t>
  </si>
  <si>
    <t>Get the SKILL_ENABLED event?</t>
  </si>
  <si>
    <t>events.subscriptions[].eventName.SKILL_ENABLED</t>
  </si>
  <si>
    <t>events.subscriptions[].eventName.SKILL_DISABLED</t>
  </si>
  <si>
    <t>events.subscriptions[].eventName.SKILL_PERMISSION_ACCEPTED</t>
  </si>
  <si>
    <t>events.subscriptions[].eventName.SKILL_PERMISSION_CHANGED</t>
  </si>
  <si>
    <t>events.subscriptions[].eventName.SKILL_ACCOUNT_LINKED</t>
  </si>
  <si>
    <t>SKILL_LOCALE_INFORMATION-en-AU</t>
  </si>
  <si>
    <t>platform</t>
  </si>
  <si>
    <t>Skill Information - Name</t>
  </si>
  <si>
    <t>Alexa Cup</t>
  </si>
  <si>
    <t>publishingInformation.locales.name</t>
  </si>
  <si>
    <t>Publishing Information - Short Skill Description</t>
  </si>
  <si>
    <t>Alexa Cup Prototype</t>
  </si>
  <si>
    <t>publishingInformation.locales.summary</t>
  </si>
  <si>
    <t>Publishing Information - Example Phrase 1</t>
  </si>
  <si>
    <t>Alexa, open alexacup</t>
  </si>
  <si>
    <t>publishingInformation.locales.examplePhrases[]</t>
  </si>
  <si>
    <t>Publishing Information - Example Phrase 2</t>
  </si>
  <si>
    <t>Alexa, launch alexacup</t>
  </si>
  <si>
    <t>apis.custom.endpoint.uri</t>
  </si>
  <si>
    <t>Publishing Information - Example Phrase 3</t>
  </si>
  <si>
    <t>Alexa, start alexacup</t>
  </si>
  <si>
    <t>Publishing Information - Keywords</t>
  </si>
  <si>
    <t>entertainment, kids, stories</t>
  </si>
  <si>
    <t>publishingInformation.locales.keywords</t>
  </si>
  <si>
    <t>Publishing Information - Images - Small Icon</t>
  </si>
  <si>
    <t>publishingInformation.locales.smallIconUri</t>
  </si>
  <si>
    <t>https://example.url.com/alexa</t>
  </si>
  <si>
    <t>Publishing Information - Images - Large Icon</t>
  </si>
  <si>
    <t>publishingInformation.locales.largeIconUri</t>
  </si>
  <si>
    <t>Privacy &amp; Compliance - Privacy Policy URL</t>
  </si>
  <si>
    <t>privacyAndCompliance.locales.privacyPolicyUrl</t>
  </si>
  <si>
    <t>Privacy &amp; Compliance -Terms of use URL</t>
  </si>
  <si>
    <t>privacyAndCompliance.locales.termsOfUseUrl</t>
  </si>
  <si>
    <t>Publishing Information - Full Skill Description</t>
  </si>
  <si>
    <t xml:space="preserve">asdfsdfasdfasdf asdfasdfasdfasdf asdfasdfasdf sfh sfghdfgh ERFAWEF ADFV ZF adfgdfgsdfg sdfgdsfgsdfg sdfgsdfgsdfg sdfasdf zfv arg dfv rdgasdf asdf arf asdf adfg asfd asdf adfg sg hdr hsd fvas rdg gsrth s gfba dfgadh sdg hs dgfa dsf arg s dhg sg ha sdf arg ad fv asDF A G ADFG ASD FAS DF DFVB ZDF V d fghs gh sfd gs dfhg zdf a dfg szdfb sd gh sdzfv sd f sdg b hfhj xd fga dfv zdf hsf h </t>
  </si>
  <si>
    <t>publishingInformation.locales.description</t>
  </si>
  <si>
    <t>alexa</t>
  </si>
  <si>
    <t>events.endpoint.uri</t>
  </si>
  <si>
    <t>development</t>
  </si>
  <si>
    <t>Trusted</t>
  </si>
  <si>
    <t>events.endpoint.sslCertificateType</t>
  </si>
  <si>
    <t>publishingInformation.locales.en-AU.name</t>
  </si>
  <si>
    <t>Skill Name</t>
  </si>
  <si>
    <t>webhook.url</t>
  </si>
  <si>
    <t>https://example.url.com/dialogflow</t>
  </si>
  <si>
    <t>dialogFlow</t>
  </si>
  <si>
    <t>language</t>
  </si>
  <si>
    <t>en</t>
  </si>
  <si>
    <t>description</t>
  </si>
  <si>
    <t>Action Description</t>
  </si>
  <si>
    <t>defaultTimezone</t>
  </si>
  <si>
    <t>Australia/Sydney</t>
  </si>
  <si>
    <t>googleAssistant.protocolVersion</t>
  </si>
  <si>
    <t>V2</t>
  </si>
  <si>
    <t>keyOne</t>
  </si>
  <si>
    <t>keyTwo</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</si>
</sst>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sz val="11.0"/>
      <color rgb="FFFFFFFF"/>
      <name val="Roboto"/>
    </font>
    <font>
      <b/>
      <sz val="11.0"/>
      <color theme="1"/>
      <name val="Roboto"/>
    </font>
    <font>
      <b/>
      <color theme="1"/>
      <name val="Calibri"/>
    </font>
    <font>
      <color theme="1"/>
      <name val="Arial"/>
    </font>
    <font>
      <color theme="1"/>
      <name val="Calibri"/>
    </font>
    <font>
      <sz val="11.0"/>
      <color theme="1"/>
      <name val="Roboto"/>
    </font>
    <font>
      <sz val="11.0"/>
      <color theme="1"/>
      <name val="Calibri"/>
    </font>
    <font>
      <sz val="11.0"/>
      <color theme="1"/>
      <name val="Arial"/>
    </font>
    <font>
      <sz val="11.0"/>
      <color rgb="FF000000"/>
      <name val="Calibri"/>
    </font>
    <font>
      <sz val="11.0"/>
      <color rgb="FF000000"/>
      <name val="Arial"/>
    </font>
    <font>
      <sz val="10.0"/>
      <color theme="1"/>
      <name val="Calibri"/>
    </font>
    <font>
      <sz val="10.0"/>
      <color theme="1"/>
      <name val="Arial"/>
    </font>
    <font>
      <sz val="10.0"/>
      <color theme="1"/>
      <name val="Roboto"/>
    </font>
    <font>
      <b/>
      <sz val="11.0"/>
      <color theme="1"/>
      <name val="Arial"/>
    </font>
    <font>
      <b/>
      <sz val="10.0"/>
      <color theme="1"/>
      <name val="Arial"/>
    </font>
    <font>
      <b/>
      <color theme="1"/>
      <name val="Arial"/>
    </font>
    <font>
      <color rgb="FF000000"/>
      <name val="Arial"/>
    </font>
    <font>
      <b/>
      <color rgb="FF000000"/>
      <name val="Arial"/>
    </font>
    <font>
      <sz val="11.0"/>
      <color rgb="FF1D1C1D"/>
      <name val="Lato"/>
    </font>
    <font>
      <b/>
      <sz val="12.0"/>
      <color rgb="FF0A0101"/>
      <name val="Helvetica Neue"/>
    </font>
    <font>
      <b/>
      <sz val="11.0"/>
      <color theme="1"/>
      <name val="Calibri"/>
    </font>
    <font>
      <sz val="11.0"/>
      <color rgb="FF333333"/>
      <name val=".sf ns text"/>
    </font>
    <font>
      <b/>
      <color rgb="FFFF0000"/>
      <name val="Arial"/>
    </font>
    <font>
      <color rgb="FF000000"/>
      <name val="Calibri"/>
    </font>
    <font>
      <b/>
      <sz val="11.0"/>
      <color rgb="FFFFFFFF"/>
      <name val="Arial"/>
    </font>
    <font>
      <b/>
      <sz val="11.0"/>
      <color rgb="FF006600"/>
      <name val="Calibri"/>
    </font>
    <font>
      <sz val="10.0"/>
      <color rgb="FFFF0000"/>
      <name val="Arial"/>
    </font>
    <font>
      <b/>
      <sz val="14.0"/>
      <color theme="1"/>
      <name val="Arial"/>
    </font>
    <font>
      <b/>
      <sz val="10.0"/>
      <color rgb="FF222222"/>
      <name val="Roboto"/>
    </font>
    <font>
      <sz val="12.0"/>
      <color theme="1"/>
      <name val="Arial"/>
    </font>
    <font>
      <u/>
      <color rgb="FF0000FF"/>
      <name val="Arial"/>
    </font>
    <font>
      <sz val="12.0"/>
      <color rgb="FF980000"/>
      <name val="Arial"/>
    </font>
    <font>
      <u/>
      <sz val="12.0"/>
      <color rgb="FF0000FF"/>
      <name val="Arial"/>
    </font>
    <font>
      <u/>
      <sz val="12.0"/>
      <color rgb="FF980000"/>
      <name val="Arial"/>
    </font>
  </fonts>
  <fills count="14">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D0E0E3"/>
        <bgColor rgb="FFD0E0E3"/>
      </patternFill>
    </fill>
    <fill>
      <patternFill patternType="solid">
        <fgColor rgb="FFFF0000"/>
        <bgColor rgb="FFFF0000"/>
      </patternFill>
    </fill>
    <fill>
      <patternFill patternType="solid">
        <fgColor rgb="FFFFFFFF"/>
        <bgColor rgb="FFFFFFFF"/>
      </patternFill>
    </fill>
    <fill>
      <patternFill patternType="solid">
        <fgColor rgb="FF9FC5E8"/>
        <bgColor rgb="FF9FC5E8"/>
      </patternFill>
    </fill>
    <fill>
      <patternFill patternType="solid">
        <fgColor rgb="FFB7E1CD"/>
        <bgColor rgb="FFB7E1CD"/>
      </patternFill>
    </fill>
    <fill>
      <patternFill patternType="solid">
        <fgColor rgb="FFA4C2F4"/>
        <bgColor rgb="FFA4C2F4"/>
      </patternFill>
    </fill>
    <fill>
      <patternFill patternType="solid">
        <fgColor rgb="FFF4C7C3"/>
        <bgColor rgb="FFF4C7C3"/>
      </patternFill>
    </fill>
    <fill>
      <patternFill patternType="solid">
        <fgColor rgb="FFFFF2CC"/>
        <bgColor rgb="FFFFF2CC"/>
      </patternFill>
    </fill>
    <fill>
      <patternFill patternType="solid">
        <fgColor rgb="FFFFE599"/>
        <bgColor rgb="FFFFE599"/>
      </patternFill>
    </fill>
    <fill>
      <patternFill patternType="solid">
        <fgColor rgb="FFD9EAD3"/>
        <bgColor rgb="FFD9EAD3"/>
      </patternFill>
    </fill>
  </fills>
  <borders count="1">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Font="1"/>
    <xf borderId="0" fillId="4" fontId="2" numFmtId="0" xfId="0" applyAlignment="1" applyFill="1" applyFont="1">
      <alignment vertical="bottom"/>
    </xf>
    <xf borderId="0" fillId="0" fontId="4" numFmtId="0" xfId="0" applyAlignment="1" applyFont="1">
      <alignment vertical="bottom"/>
    </xf>
    <xf borderId="0" fillId="2" fontId="1" numFmtId="0" xfId="0" applyAlignment="1" applyFont="1">
      <alignment shrinkToFit="0" vertical="bottom" wrapText="1"/>
    </xf>
    <xf borderId="0" fillId="0" fontId="5" numFmtId="0" xfId="0" applyFont="1"/>
    <xf borderId="0" fillId="4" fontId="2" numFmtId="0" xfId="0" applyAlignment="1" applyFont="1">
      <alignment shrinkToFit="0" vertical="bottom" wrapText="1"/>
    </xf>
    <xf borderId="0" fillId="0" fontId="2" numFmtId="0" xfId="0" applyAlignment="1" applyFont="1">
      <alignment vertical="bottom"/>
    </xf>
    <xf borderId="0" fillId="0" fontId="6" numFmtId="0" xfId="0" applyAlignment="1" applyFont="1">
      <alignment shrinkToFit="0" vertical="bottom" wrapText="1"/>
    </xf>
    <xf borderId="0" fillId="0" fontId="7" numFmtId="0" xfId="0" applyAlignment="1" applyFont="1">
      <alignment vertical="bottom"/>
    </xf>
    <xf borderId="0" fillId="0" fontId="7" numFmtId="0" xfId="0" applyAlignment="1" applyFont="1">
      <alignment vertical="top"/>
    </xf>
    <xf borderId="0" fillId="0" fontId="8" numFmtId="0" xfId="0" applyAlignment="1" applyFont="1">
      <alignment vertical="bottom"/>
    </xf>
    <xf borderId="0" fillId="5" fontId="5" numFmtId="0" xfId="0" applyFill="1" applyFont="1"/>
    <xf borderId="0" fillId="5" fontId="7" numFmtId="0" xfId="0" applyAlignment="1" applyFont="1">
      <alignment vertical="bottom"/>
    </xf>
    <xf borderId="0" fillId="5" fontId="7" numFmtId="0" xfId="0" applyAlignment="1" applyFont="1">
      <alignment shrinkToFit="0" vertical="bottom" wrapText="1"/>
    </xf>
    <xf borderId="0" fillId="5" fontId="5" numFmtId="0" xfId="0" applyAlignment="1" applyFont="1">
      <alignment shrinkToFit="0" wrapText="1"/>
    </xf>
    <xf borderId="0" fillId="0" fontId="7" numFmtId="0" xfId="0" applyAlignment="1" applyFont="1">
      <alignment shrinkToFit="0" vertical="bottom" wrapText="1"/>
    </xf>
    <xf borderId="0" fillId="0" fontId="5" numFmtId="0" xfId="0" applyAlignment="1" applyFont="1">
      <alignment shrinkToFit="0" wrapText="1"/>
    </xf>
    <xf borderId="0" fillId="0" fontId="7" numFmtId="0" xfId="0" applyAlignment="1" applyFont="1">
      <alignment readingOrder="0" shrinkToFit="0" vertical="bottom" wrapText="1"/>
    </xf>
    <xf borderId="0" fillId="0" fontId="5" numFmtId="0" xfId="0" applyAlignment="1" applyFont="1">
      <alignment vertical="bottom"/>
    </xf>
    <xf borderId="0" fillId="0" fontId="4" numFmtId="0" xfId="0" applyAlignment="1" applyFont="1">
      <alignment vertical="top"/>
    </xf>
    <xf borderId="0" fillId="0" fontId="9" numFmtId="0" xfId="0" applyAlignment="1" applyFont="1">
      <alignment horizontal="left" readingOrder="0" shrinkToFit="0" wrapText="1"/>
    </xf>
    <xf borderId="0" fillId="6" fontId="10" numFmtId="0" xfId="0" applyAlignment="1" applyFill="1" applyFont="1">
      <alignment horizontal="left"/>
    </xf>
    <xf borderId="0" fillId="0" fontId="2" numFmtId="0" xfId="0" applyAlignment="1" applyFont="1">
      <alignment readingOrder="0" vertical="bottom"/>
    </xf>
    <xf borderId="0" fillId="0" fontId="5" numFmtId="0" xfId="0" applyAlignment="1" applyFont="1">
      <alignment readingOrder="0"/>
    </xf>
    <xf borderId="0" fillId="5" fontId="5" numFmtId="0" xfId="0" applyAlignment="1" applyFont="1">
      <alignment shrinkToFit="0" vertical="bottom" wrapText="1"/>
    </xf>
    <xf borderId="0" fillId="0" fontId="5" numFmtId="0" xfId="0" applyAlignment="1" applyFont="1">
      <alignment vertical="bottom"/>
    </xf>
    <xf borderId="0" fillId="6" fontId="8" numFmtId="0" xfId="0" applyAlignment="1" applyFont="1">
      <alignment horizontal="left" shrinkToFit="0" wrapText="1"/>
    </xf>
    <xf borderId="0" fillId="0" fontId="11" numFmtId="0" xfId="0" applyAlignment="1" applyFont="1">
      <alignment vertical="bottom"/>
    </xf>
    <xf borderId="0" fillId="5" fontId="11" numFmtId="0" xfId="0" applyAlignment="1" applyFont="1">
      <alignment shrinkToFit="0" wrapText="1"/>
    </xf>
    <xf borderId="0" fillId="0" fontId="11" numFmtId="0" xfId="0" applyFont="1"/>
    <xf borderId="0" fillId="0" fontId="12" numFmtId="0" xfId="0" applyAlignment="1" applyFont="1">
      <alignment vertical="bottom"/>
    </xf>
    <xf borderId="0" fillId="6" fontId="13" numFmtId="0" xfId="0" applyAlignment="1" applyFont="1">
      <alignment vertical="bottom"/>
    </xf>
    <xf borderId="0" fillId="6" fontId="13" numFmtId="0" xfId="0" applyFont="1"/>
    <xf borderId="0" fillId="5" fontId="11" numFmtId="0" xfId="0" applyFont="1"/>
    <xf borderId="0" fillId="5" fontId="11" numFmtId="0" xfId="0" applyAlignment="1" applyFont="1">
      <alignment vertical="bottom"/>
    </xf>
    <xf borderId="0" fillId="0" fontId="11" numFmtId="0" xfId="0" applyAlignment="1" applyFont="1">
      <alignment shrinkToFit="0" wrapText="1"/>
    </xf>
    <xf borderId="0" fillId="0" fontId="11" numFmtId="0" xfId="0" applyAlignment="1" applyFont="1">
      <alignment shrinkToFit="0" vertical="bottom" wrapText="1"/>
    </xf>
    <xf borderId="0" fillId="6" fontId="12" numFmtId="0" xfId="0" applyAlignment="1" applyFont="1">
      <alignment horizontal="left"/>
    </xf>
    <xf borderId="0" fillId="7" fontId="14" numFmtId="0" xfId="0" applyAlignment="1" applyFill="1" applyFont="1">
      <alignment vertical="bottom"/>
    </xf>
    <xf borderId="0" fillId="7" fontId="15" numFmtId="0" xfId="0" applyAlignment="1" applyFont="1">
      <alignment shrinkToFit="0" vertical="bottom" wrapText="1"/>
    </xf>
    <xf borderId="0" fillId="0" fontId="9" numFmtId="0" xfId="0" applyAlignment="1" applyFont="1">
      <alignment horizontal="left" shrinkToFit="0" wrapText="1"/>
    </xf>
    <xf borderId="0" fillId="8" fontId="16" numFmtId="0" xfId="0" applyAlignment="1" applyFill="1" applyFont="1">
      <alignment horizontal="right" readingOrder="0" vertical="bottom"/>
    </xf>
    <xf borderId="0" fillId="0" fontId="12" numFmtId="0" xfId="0" applyAlignment="1" applyFont="1">
      <alignment readingOrder="0" shrinkToFit="0" vertical="bottom" wrapText="1"/>
    </xf>
    <xf borderId="0" fillId="0" fontId="6" numFmtId="0" xfId="0" applyAlignment="1" applyFont="1">
      <alignment readingOrder="0"/>
    </xf>
    <xf borderId="0" fillId="8" fontId="16" numFmtId="0" xfId="0" applyAlignment="1" applyFont="1">
      <alignment horizontal="right" vertical="bottom"/>
    </xf>
    <xf borderId="0" fillId="0" fontId="4" numFmtId="0" xfId="0" applyAlignment="1" applyFont="1">
      <alignment shrinkToFit="0" vertical="bottom" wrapText="1"/>
    </xf>
    <xf borderId="0" fillId="6" fontId="6" numFmtId="0" xfId="0" applyAlignment="1" applyFont="1">
      <alignment readingOrder="0"/>
    </xf>
    <xf borderId="0" fillId="0" fontId="4" numFmtId="0" xfId="0" applyAlignment="1" applyFont="1">
      <alignment readingOrder="0" shrinkToFit="0" vertical="bottom" wrapText="1"/>
    </xf>
    <xf borderId="0" fillId="0" fontId="7" numFmtId="0" xfId="0" applyAlignment="1" applyFont="1">
      <alignment readingOrder="0" vertical="bottom"/>
    </xf>
    <xf borderId="0" fillId="0" fontId="12" numFmtId="0" xfId="0" applyAlignment="1" applyFont="1">
      <alignment shrinkToFit="0" vertical="bottom" wrapText="1"/>
    </xf>
    <xf borderId="0" fillId="5" fontId="4" numFmtId="0" xfId="0" applyAlignment="1" applyFont="1">
      <alignment shrinkToFit="0" vertical="bottom" wrapText="1"/>
    </xf>
    <xf borderId="0" fillId="0" fontId="17" numFmtId="0" xfId="0" applyAlignment="1" applyFont="1">
      <alignment horizontal="left"/>
    </xf>
    <xf borderId="0" fillId="0" fontId="8" numFmtId="0" xfId="0" applyAlignment="1" applyFont="1">
      <alignment horizontal="left" vertical="bottom"/>
    </xf>
    <xf borderId="0" fillId="6" fontId="7" numFmtId="0" xfId="0" applyAlignment="1" applyFont="1">
      <alignment vertical="bottom"/>
    </xf>
    <xf borderId="0" fillId="7" fontId="14" numFmtId="0" xfId="0" applyAlignment="1" applyFont="1">
      <alignment shrinkToFit="0" vertical="bottom" wrapText="1"/>
    </xf>
    <xf borderId="0" fillId="8" fontId="18" numFmtId="0" xfId="0" applyAlignment="1" applyFont="1">
      <alignment horizontal="right" vertical="bottom"/>
    </xf>
    <xf borderId="0" fillId="6" fontId="17" numFmtId="0" xfId="0" applyAlignment="1" applyFont="1">
      <alignment horizontal="left"/>
    </xf>
    <xf borderId="0" fillId="3" fontId="18" numFmtId="0" xfId="0" applyAlignment="1" applyFont="1">
      <alignment horizontal="right" vertical="bottom"/>
    </xf>
    <xf borderId="0" fillId="9" fontId="18" numFmtId="0" xfId="0" applyAlignment="1" applyFill="1" applyFont="1">
      <alignment horizontal="right" vertical="bottom"/>
    </xf>
    <xf borderId="0" fillId="10" fontId="18" numFmtId="0" xfId="0" applyAlignment="1" applyFill="1" applyFont="1">
      <alignment horizontal="right" vertical="bottom"/>
    </xf>
    <xf borderId="0" fillId="11" fontId="5" numFmtId="0" xfId="0" applyAlignment="1" applyFill="1" applyFont="1">
      <alignment shrinkToFit="0" wrapText="1"/>
    </xf>
    <xf borderId="0" fillId="9" fontId="16" numFmtId="0" xfId="0" applyAlignment="1" applyFont="1">
      <alignment horizontal="right" vertical="bottom"/>
    </xf>
    <xf borderId="0" fillId="12" fontId="5" numFmtId="0" xfId="0" applyAlignment="1" applyFill="1" applyFont="1">
      <alignment shrinkToFit="0" wrapText="1"/>
    </xf>
    <xf borderId="0" fillId="0" fontId="19" numFmtId="0" xfId="0" applyFont="1"/>
    <xf borderId="0" fillId="13" fontId="5" numFmtId="0" xfId="0" applyAlignment="1" applyFill="1" applyFont="1">
      <alignment shrinkToFit="0" wrapText="1"/>
    </xf>
    <xf borderId="0" fillId="0" fontId="17" numFmtId="0" xfId="0" applyAlignment="1" applyFont="1">
      <alignment horizontal="left" shrinkToFit="0" wrapText="1"/>
    </xf>
    <xf borderId="0" fillId="0" fontId="20" numFmtId="0" xfId="0" applyAlignment="1" applyFont="1">
      <alignment vertical="bottom"/>
    </xf>
    <xf borderId="0" fillId="6" fontId="17" numFmtId="0" xfId="0" applyAlignment="1" applyFont="1">
      <alignment shrinkToFit="0" vertical="bottom" wrapText="1"/>
    </xf>
    <xf borderId="0" fillId="3" fontId="21" numFmtId="0" xfId="0" applyAlignment="1" applyFont="1">
      <alignment readingOrder="0" vertical="bottom"/>
    </xf>
    <xf borderId="0" fillId="3" fontId="3" numFmtId="0" xfId="0" applyFont="1"/>
    <xf borderId="0" fillId="0" fontId="22" numFmtId="0" xfId="0" applyAlignment="1" applyFont="1">
      <alignment readingOrder="0"/>
    </xf>
    <xf borderId="0" fillId="0" fontId="23" numFmtId="0" xfId="0" applyAlignment="1" applyFont="1">
      <alignment horizontal="center" shrinkToFit="0" wrapText="1"/>
    </xf>
    <xf borderId="0" fillId="0" fontId="16" numFmtId="0" xfId="0" applyAlignment="1" applyFont="1">
      <alignment vertical="bottom"/>
    </xf>
    <xf borderId="0" fillId="0" fontId="16" numFmtId="0" xfId="0" applyAlignment="1" applyFont="1">
      <alignment shrinkToFit="0" wrapText="1"/>
    </xf>
    <xf borderId="0" fillId="0" fontId="4" numFmtId="0" xfId="0" applyAlignment="1" applyFont="1">
      <alignment horizontal="center"/>
    </xf>
    <xf borderId="0" fillId="0" fontId="16" numFmtId="0" xfId="0" applyAlignment="1" applyFont="1">
      <alignment shrinkToFit="0" vertical="bottom" wrapText="1"/>
    </xf>
    <xf borderId="0" fillId="0" fontId="18" numFmtId="0" xfId="0" applyAlignment="1" applyFont="1">
      <alignment horizontal="center"/>
    </xf>
    <xf borderId="0" fillId="0" fontId="4" numFmtId="0" xfId="0" applyFont="1"/>
    <xf borderId="0" fillId="0" fontId="24" numFmtId="0" xfId="0" applyFont="1"/>
    <xf borderId="0" fillId="0" fontId="5" numFmtId="0" xfId="0" applyFont="1"/>
    <xf borderId="0" fillId="0" fontId="4" numFmtId="0" xfId="0" applyAlignment="1" applyFont="1">
      <alignment shrinkToFit="0" vertical="bottom" wrapText="0"/>
    </xf>
    <xf borderId="0" fillId="2" fontId="25" numFmtId="0" xfId="0" applyFont="1"/>
    <xf borderId="0" fillId="2" fontId="25" numFmtId="0" xfId="0" applyAlignment="1" applyFont="1">
      <alignment shrinkToFit="0" wrapText="1"/>
    </xf>
    <xf borderId="0" fillId="6" fontId="26" numFmtId="0" xfId="0" applyAlignment="1" applyFont="1">
      <alignment shrinkToFit="0" vertical="bottom" wrapText="1"/>
    </xf>
    <xf borderId="0" fillId="0" fontId="15" numFmtId="0" xfId="0" applyAlignment="1" applyFont="1">
      <alignment shrinkToFit="0" vertical="bottom" wrapText="1"/>
    </xf>
    <xf borderId="0" fillId="0" fontId="15" numFmtId="0" xfId="0" applyAlignment="1" applyFont="1">
      <alignment horizontal="center" shrinkToFit="0" vertical="bottom" wrapText="1"/>
    </xf>
    <xf borderId="0" fillId="0" fontId="27" numFmtId="0" xfId="0" applyAlignment="1" applyFont="1">
      <alignment horizontal="center" shrinkToFit="0" vertical="bottom" wrapText="1"/>
    </xf>
    <xf borderId="0" fillId="0" fontId="27" numFmtId="0" xfId="0" applyAlignment="1" applyFont="1">
      <alignment shrinkToFit="0" vertical="bottom" wrapText="1"/>
    </xf>
    <xf borderId="0" fillId="6" fontId="0" numFmtId="0" xfId="0" applyAlignment="1" applyFont="1">
      <alignment vertical="bottom"/>
    </xf>
    <xf borderId="0" fillId="6" fontId="27" numFmtId="0" xfId="0" applyAlignment="1" applyFont="1">
      <alignment vertical="bottom"/>
    </xf>
    <xf borderId="0" fillId="0" fontId="28" numFmtId="0" xfId="0" applyAlignment="1" applyFont="1">
      <alignment shrinkToFit="0" vertical="bottom" wrapText="1"/>
    </xf>
    <xf borderId="0" fillId="6" fontId="29" numFmtId="0" xfId="0" applyFont="1"/>
    <xf borderId="0" fillId="0" fontId="27" numFmtId="0" xfId="0" applyAlignment="1" applyFont="1">
      <alignment vertical="bottom"/>
    </xf>
    <xf borderId="0" fillId="0" fontId="30" numFmtId="0" xfId="0" applyAlignment="1" applyFont="1">
      <alignment shrinkToFit="0" vertical="bottom" wrapText="1"/>
    </xf>
    <xf borderId="0" fillId="0" fontId="31" numFmtId="0" xfId="0" applyAlignment="1" applyFont="1">
      <alignment vertical="bottom"/>
    </xf>
    <xf borderId="0" fillId="0" fontId="32" numFmtId="0" xfId="0" applyAlignment="1" applyFont="1">
      <alignment vertical="bottom"/>
    </xf>
    <xf borderId="0" fillId="0" fontId="33" numFmtId="0" xfId="0" applyAlignment="1" applyFont="1">
      <alignment shrinkToFit="0" vertical="bottom" wrapText="1"/>
    </xf>
    <xf borderId="0" fillId="0" fontId="34" numFmtId="0" xfId="0" applyAlignment="1" applyFont="1">
      <alignment vertical="bottom"/>
    </xf>
    <xf borderId="0" fillId="11" fontId="3" numFmtId="0" xfId="0" applyFont="1"/>
    <xf borderId="0" fillId="0" fontId="9" numFmtId="0" xfId="0" applyAlignment="1" applyFont="1">
      <alignment shrinkToFit="0" wrapText="0"/>
    </xf>
  </cellXfs>
  <cellStyles count="1">
    <cellStyle xfId="0" name="Normal" builtinId="0"/>
  </cellStyles>
  <dxfs count="10">
    <dxf>
      <font/>
      <fill>
        <patternFill patternType="solid">
          <fgColor rgb="FFF3F3F3"/>
          <bgColor rgb="FFF3F3F3"/>
        </patternFill>
      </fill>
      <border/>
    </dxf>
    <dxf>
      <font/>
      <fill>
        <patternFill patternType="solid">
          <fgColor rgb="FFF9CB9C"/>
          <bgColor rgb="FFF9CB9C"/>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A4C2F4"/>
          <bgColor rgb="FFA4C2F4"/>
        </patternFill>
      </fill>
      <border/>
    </dxf>
    <dxf>
      <font/>
      <fill>
        <patternFill patternType="solid">
          <fgColor rgb="FFD9D9D9"/>
          <bgColor rgb="FFD9D9D9"/>
        </patternFill>
      </fill>
      <border/>
    </dxf>
    <dxf>
      <font/>
      <fill>
        <patternFill patternType="solid">
          <fgColor rgb="FFFCE8B2"/>
          <bgColor rgb="FFFCE8B2"/>
        </patternFill>
      </fill>
      <border/>
    </dxf>
    <dxf>
      <font/>
      <fill>
        <patternFill patternType="solid">
          <fgColor rgb="FFFCE5CD"/>
          <bgColor rgb="FFFCE5CD"/>
        </patternFill>
      </fill>
      <border/>
    </dxf>
    <dxf>
      <font/>
      <fill>
        <patternFill patternType="solid">
          <fgColor rgb="FFC9DAF8"/>
          <bgColor rgb="FFC9DAF8"/>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xdr:row>
      <xdr:rowOff>-19050</xdr:rowOff>
    </xdr:from>
    <xdr:ext cx="904875" cy="847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example.url.com/alexa" TargetMode="External"/><Relationship Id="rId2" Type="http://schemas.openxmlformats.org/officeDocument/2006/relationships/hyperlink" Target="https://example.url.com/alexa" TargetMode="External"/><Relationship Id="rId3" Type="http://schemas.openxmlformats.org/officeDocument/2006/relationships/hyperlink" Target="http://publishinginformation.locales.en-au.name" TargetMode="External"/><Relationship Id="rId4" Type="http://schemas.openxmlformats.org/officeDocument/2006/relationships/hyperlink" Target="https://example.url.com/dialogflow" TargetMode="External"/><Relationship Id="rId5" Type="http://schemas.openxmlformats.org/officeDocument/2006/relationships/hyperlink" Target="https://example.url.com/dialogflow" TargetMode="External"/><Relationship Id="rId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0"/>
    <col customWidth="1" min="2" max="2" width="40.0"/>
    <col customWidth="1" min="3" max="3" width="37.86"/>
    <col customWidth="1" min="4" max="6" width="14.43"/>
    <col customWidth="1" min="8" max="9" width="55.71"/>
  </cols>
  <sheetData>
    <row r="1" ht="15.75" customHeight="1">
      <c r="A1" s="1" t="s">
        <v>0</v>
      </c>
      <c r="B1" s="6" t="s">
        <v>2</v>
      </c>
      <c r="C1" s="1" t="s">
        <v>11</v>
      </c>
      <c r="D1" s="1" t="s">
        <v>12</v>
      </c>
      <c r="E1" s="1" t="s">
        <v>13</v>
      </c>
      <c r="F1" s="1" t="s">
        <v>14</v>
      </c>
      <c r="G1" s="1" t="s">
        <v>15</v>
      </c>
      <c r="H1" s="6" t="s">
        <v>16</v>
      </c>
      <c r="I1" s="6" t="s">
        <v>17</v>
      </c>
    </row>
    <row r="2" ht="15.75" customHeight="1">
      <c r="A2" s="9" t="s">
        <v>18</v>
      </c>
      <c r="B2" s="10"/>
      <c r="C2" s="11"/>
      <c r="D2" s="11"/>
      <c r="E2" s="11"/>
      <c r="F2" s="12"/>
      <c r="G2" s="11" t="s">
        <v>23</v>
      </c>
      <c r="H2" s="10"/>
      <c r="I2" s="11"/>
    </row>
    <row r="3" ht="15.75" customHeight="1">
      <c r="A3" s="9" t="s">
        <v>24</v>
      </c>
      <c r="B3" s="10"/>
      <c r="C3" s="11"/>
      <c r="D3" s="11"/>
      <c r="E3" s="11"/>
      <c r="F3" s="12"/>
      <c r="G3" s="12"/>
      <c r="H3" s="10"/>
      <c r="I3" s="11"/>
    </row>
    <row r="4" ht="15.75" customHeight="1">
      <c r="A4" s="9" t="s">
        <v>28</v>
      </c>
      <c r="B4" s="10"/>
      <c r="C4" s="11"/>
      <c r="D4" s="11"/>
      <c r="E4" s="11"/>
      <c r="F4" s="12"/>
      <c r="G4" s="12"/>
      <c r="H4" s="10"/>
      <c r="I4" s="11"/>
    </row>
    <row r="5" ht="15.75" customHeight="1">
      <c r="A5" s="9" t="s">
        <v>29</v>
      </c>
      <c r="B5" s="10"/>
      <c r="C5" s="12"/>
      <c r="D5" s="12"/>
      <c r="E5" s="12"/>
      <c r="F5" s="12"/>
      <c r="G5" s="12"/>
      <c r="H5" s="10"/>
      <c r="I5" s="11"/>
    </row>
    <row r="6" ht="15.75" customHeight="1">
      <c r="A6" s="9" t="s">
        <v>30</v>
      </c>
      <c r="B6" s="10"/>
      <c r="C6" s="11"/>
      <c r="D6" s="11"/>
      <c r="E6" s="11"/>
      <c r="F6" s="12"/>
      <c r="G6" s="12"/>
      <c r="H6" s="10"/>
      <c r="I6" s="11"/>
    </row>
    <row r="7" ht="15.75" customHeight="1">
      <c r="A7" s="9" t="s">
        <v>31</v>
      </c>
      <c r="B7" s="10"/>
      <c r="E7" s="12"/>
      <c r="F7" s="12"/>
      <c r="G7" s="12"/>
      <c r="H7" s="10"/>
      <c r="I7" s="11"/>
    </row>
    <row r="8" ht="15.75" customHeight="1">
      <c r="A8" s="9" t="s">
        <v>32</v>
      </c>
      <c r="B8" s="10"/>
      <c r="C8" s="11"/>
      <c r="D8" s="11"/>
      <c r="E8" s="11"/>
      <c r="F8" s="12"/>
      <c r="G8" s="12"/>
      <c r="H8" s="10"/>
      <c r="I8" s="11"/>
    </row>
    <row r="9" ht="15.75" customHeight="1">
      <c r="A9" s="9" t="s">
        <v>35</v>
      </c>
      <c r="B9" s="10"/>
      <c r="C9" s="11"/>
      <c r="D9" s="11"/>
      <c r="E9" s="11"/>
      <c r="F9" s="12"/>
      <c r="G9" s="22"/>
      <c r="H9" s="10"/>
      <c r="I9" s="11"/>
    </row>
    <row r="10" ht="15.75" customHeight="1">
      <c r="A10" s="3" t="s">
        <v>38</v>
      </c>
      <c r="B10" s="7"/>
      <c r="C10" s="5"/>
      <c r="D10" s="5"/>
      <c r="E10" s="5"/>
      <c r="F10" s="5"/>
      <c r="G10" s="22"/>
      <c r="H10" s="10"/>
      <c r="I10" s="11"/>
    </row>
    <row r="11" ht="15.75" customHeight="1">
      <c r="A11" s="9" t="s">
        <v>39</v>
      </c>
      <c r="B11" s="7"/>
      <c r="G11" s="22"/>
    </row>
    <row r="12" ht="15.75" customHeight="1">
      <c r="A12" s="9" t="s">
        <v>40</v>
      </c>
      <c r="F12" s="22"/>
    </row>
    <row r="13" ht="15.75" customHeight="1">
      <c r="A13" s="9" t="s">
        <v>41</v>
      </c>
      <c r="C13" s="24"/>
      <c r="F13" s="12"/>
    </row>
    <row r="14" ht="15.75" customHeight="1">
      <c r="A14" s="9" t="s">
        <v>46</v>
      </c>
    </row>
    <row r="15" ht="15.75" customHeight="1">
      <c r="A15" s="9" t="s">
        <v>49</v>
      </c>
      <c r="F15" s="22"/>
    </row>
    <row r="16" ht="15.75" customHeight="1">
      <c r="A16" s="9" t="s">
        <v>51</v>
      </c>
      <c r="C16" s="24"/>
      <c r="F16" s="12"/>
    </row>
    <row r="17" ht="15.75" customHeight="1">
      <c r="A17" s="9" t="s">
        <v>52</v>
      </c>
    </row>
    <row r="18" ht="15.75" customHeight="1">
      <c r="A18" s="9" t="s">
        <v>53</v>
      </c>
    </row>
    <row r="19" ht="15.75" customHeight="1">
      <c r="A19" s="9" t="s">
        <v>54</v>
      </c>
      <c r="F19" s="22"/>
    </row>
    <row r="20" ht="15.75" customHeight="1">
      <c r="A20" s="9" t="s">
        <v>55</v>
      </c>
      <c r="C20" s="24"/>
      <c r="F20" s="12"/>
    </row>
    <row r="21" ht="15.75" customHeight="1">
      <c r="A21" s="9" t="s">
        <v>56</v>
      </c>
    </row>
    <row r="22" ht="15.75" customHeight="1">
      <c r="A22" s="9" t="s">
        <v>57</v>
      </c>
      <c r="C22" s="18"/>
      <c r="D22" s="18"/>
      <c r="F22" s="22"/>
    </row>
    <row r="23" ht="15.75" customHeight="1">
      <c r="A23" s="9" t="s">
        <v>58</v>
      </c>
      <c r="C23" s="24"/>
      <c r="E23" s="13" t="s">
        <v>59</v>
      </c>
      <c r="F23" s="22"/>
    </row>
    <row r="24" ht="15.75" customHeight="1">
      <c r="A24" s="25" t="s">
        <v>60</v>
      </c>
      <c r="E24" s="7"/>
      <c r="F24" s="26" t="s">
        <v>23</v>
      </c>
      <c r="G24" s="26" t="s">
        <v>23</v>
      </c>
    </row>
    <row r="25" ht="15.75" customHeight="1">
      <c r="A25" s="25" t="s">
        <v>61</v>
      </c>
    </row>
    <row r="26" ht="15.75" customHeight="1">
      <c r="A26" s="25" t="s">
        <v>62</v>
      </c>
      <c r="C26" s="26" t="s">
        <v>63</v>
      </c>
      <c r="D26" s="26" t="s">
        <v>37</v>
      </c>
      <c r="F26" s="22"/>
    </row>
    <row r="27" ht="15.75" customHeight="1">
      <c r="A27" s="9"/>
      <c r="C27" s="13"/>
      <c r="F27" s="12"/>
    </row>
    <row r="28" ht="15.75" customHeight="1">
      <c r="A28" s="9"/>
      <c r="C28" s="11"/>
      <c r="F28" s="22"/>
    </row>
    <row r="29" ht="15.75" customHeight="1">
      <c r="A29" s="9"/>
      <c r="C29" s="11"/>
      <c r="F29" s="12"/>
    </row>
    <row r="30" ht="15.75" customHeight="1">
      <c r="A30" s="9"/>
      <c r="C30" s="13"/>
      <c r="F30" s="22"/>
    </row>
    <row r="31" ht="15.75" customHeight="1">
      <c r="A31" s="9"/>
      <c r="C31" s="13"/>
      <c r="D31" s="18"/>
      <c r="F31" s="12"/>
    </row>
    <row r="32" ht="15.75" customHeight="1">
      <c r="A32" s="9"/>
      <c r="C32" s="13"/>
      <c r="E32" s="13"/>
      <c r="F32" s="12"/>
    </row>
    <row r="33" ht="15.75" customHeight="1">
      <c r="A33" s="9"/>
    </row>
    <row r="34" ht="15.75" customHeight="1">
      <c r="C34" s="11"/>
      <c r="D34" s="3"/>
    </row>
    <row r="35" ht="15.75" customHeight="1">
      <c r="C35" s="11"/>
    </row>
    <row r="36" ht="15.75" customHeight="1"/>
    <row r="37" ht="15.75" customHeight="1"/>
    <row r="38" ht="15.75" customHeight="1"/>
    <row r="39" ht="15.75" customHeight="1"/>
    <row r="40" ht="15.75" customHeight="1"/>
    <row r="41" ht="15.75" customHeight="1"/>
    <row r="42" ht="15.75" customHeight="1"/>
    <row r="43" ht="15.75" customHeight="1">
      <c r="A43" s="9"/>
      <c r="C43" s="11"/>
    </row>
    <row r="44" ht="15.75" customHeight="1"/>
    <row r="45" ht="15.75" customHeight="1"/>
    <row r="46" ht="15.75" customHeight="1">
      <c r="A46" s="9"/>
      <c r="C46" s="11"/>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71"/>
    <col customWidth="1" min="2" max="2" width="21.86"/>
    <col customWidth="1" min="3" max="6" width="14.43"/>
  </cols>
  <sheetData>
    <row r="1" ht="15.75" customHeight="1">
      <c r="A1" s="84" t="s">
        <v>372</v>
      </c>
      <c r="B1" s="85" t="s">
        <v>13</v>
      </c>
    </row>
    <row r="2" ht="15.75" customHeight="1">
      <c r="A2" s="13" t="s">
        <v>373</v>
      </c>
      <c r="B2" s="13" t="s">
        <v>59</v>
      </c>
    </row>
    <row r="3" ht="15.75" customHeight="1">
      <c r="A3" s="13" t="s">
        <v>374</v>
      </c>
      <c r="B3" s="13" t="s">
        <v>375</v>
      </c>
    </row>
    <row r="4" ht="15.75" customHeight="1">
      <c r="A4" s="13"/>
      <c r="B4" s="5"/>
    </row>
    <row r="5" ht="15.75" customHeight="1">
      <c r="A5" s="5"/>
      <c r="B5" s="5"/>
    </row>
    <row r="6" ht="15.75" customHeight="1">
      <c r="A6" s="5"/>
      <c r="B6" s="5"/>
    </row>
    <row r="7" ht="15.75" customHeight="1">
      <c r="A7" s="5"/>
      <c r="B7" s="5"/>
    </row>
    <row r="8" ht="15.75" customHeight="1">
      <c r="A8" s="5"/>
      <c r="B8" s="5"/>
    </row>
    <row r="9" ht="15.75" customHeight="1">
      <c r="A9" s="5"/>
      <c r="B9" s="5"/>
    </row>
    <row r="10" ht="15.75" customHeight="1">
      <c r="A10" s="5"/>
      <c r="B10" s="5"/>
    </row>
    <row r="11" ht="15.75" customHeight="1">
      <c r="A11" s="5"/>
      <c r="B11" s="5"/>
    </row>
    <row r="12" ht="15.75" customHeight="1">
      <c r="A12" s="5"/>
      <c r="B12" s="5"/>
    </row>
    <row r="13" ht="15.75" customHeight="1">
      <c r="A13" s="5"/>
      <c r="B13" s="5"/>
    </row>
    <row r="14" ht="15.75" customHeight="1">
      <c r="A14" s="5"/>
      <c r="B14" s="5"/>
    </row>
    <row r="15" ht="15.75" customHeight="1">
      <c r="A15" s="5"/>
      <c r="B15" s="5"/>
    </row>
    <row r="16" ht="15.75" customHeight="1">
      <c r="A16" s="5"/>
      <c r="B16" s="5"/>
    </row>
    <row r="17" ht="15.75" customHeight="1">
      <c r="A17" s="5"/>
      <c r="B17" s="5"/>
    </row>
    <row r="18" ht="15.75" customHeight="1">
      <c r="A18" s="5"/>
      <c r="B18" s="5"/>
    </row>
    <row r="19" ht="15.75" customHeight="1">
      <c r="A19" s="5"/>
      <c r="B19" s="5"/>
    </row>
    <row r="20" ht="15.75" customHeight="1">
      <c r="A20" s="5"/>
      <c r="B20" s="5"/>
    </row>
    <row r="21" ht="15.75" customHeight="1">
      <c r="A21" s="5"/>
      <c r="B21" s="5"/>
    </row>
    <row r="22" ht="15.75" customHeight="1">
      <c r="A22" s="5"/>
      <c r="B22" s="5"/>
    </row>
    <row r="23" ht="15.75" customHeight="1">
      <c r="A23" s="5"/>
      <c r="B23" s="5"/>
    </row>
    <row r="24" ht="15.75" customHeight="1">
      <c r="A24" s="5"/>
      <c r="B24" s="5"/>
    </row>
    <row r="25" ht="15.75" customHeight="1">
      <c r="A25" s="5"/>
      <c r="B25" s="5"/>
    </row>
    <row r="26" ht="15.75" customHeight="1">
      <c r="A26" s="5"/>
      <c r="B26" s="5"/>
    </row>
    <row r="27" ht="15.75" customHeight="1">
      <c r="A27" s="5"/>
      <c r="B27" s="5"/>
    </row>
    <row r="28" ht="15.75" customHeight="1">
      <c r="A28" s="5"/>
      <c r="B28" s="5"/>
    </row>
    <row r="29" ht="15.75" customHeight="1">
      <c r="A29" s="5"/>
      <c r="B29" s="5"/>
    </row>
    <row r="30" ht="15.75" customHeight="1">
      <c r="A30" s="5"/>
      <c r="B30" s="5"/>
    </row>
    <row r="31" ht="15.75" customHeight="1">
      <c r="A31" s="5"/>
      <c r="B31" s="5"/>
    </row>
    <row r="32" ht="15.75" customHeight="1">
      <c r="A32" s="5"/>
      <c r="B32" s="5"/>
    </row>
    <row r="33" ht="15.75" customHeight="1">
      <c r="A33" s="5"/>
      <c r="B33" s="5"/>
    </row>
    <row r="34" ht="15.75" customHeight="1">
      <c r="A34" s="5"/>
      <c r="B34" s="5"/>
    </row>
    <row r="35" ht="15.75" customHeight="1">
      <c r="A35" s="5"/>
      <c r="B35" s="5"/>
    </row>
    <row r="36" ht="15.75" customHeight="1">
      <c r="A36" s="5"/>
      <c r="B36" s="5"/>
    </row>
    <row r="37" ht="15.75" customHeight="1">
      <c r="A37" s="5"/>
      <c r="B37" s="5"/>
    </row>
    <row r="38" ht="15.75" customHeight="1">
      <c r="A38" s="5"/>
      <c r="B38" s="5"/>
    </row>
    <row r="39" ht="15.75" customHeight="1">
      <c r="A39" s="5"/>
      <c r="B39" s="5"/>
    </row>
    <row r="40" ht="15.75" customHeight="1">
      <c r="A40" s="5"/>
      <c r="B40" s="5"/>
    </row>
    <row r="41" ht="15.75" customHeight="1">
      <c r="A41" s="5"/>
      <c r="B41" s="5"/>
    </row>
    <row r="42" ht="15.75" customHeight="1">
      <c r="A42" s="5"/>
      <c r="B42" s="5"/>
    </row>
    <row r="43" ht="15.75" customHeight="1">
      <c r="A43" s="5"/>
      <c r="B43" s="5"/>
    </row>
    <row r="44" ht="15.75" customHeight="1">
      <c r="A44" s="5"/>
      <c r="B44" s="5"/>
    </row>
    <row r="45" ht="15.75" customHeight="1">
      <c r="A45" s="5"/>
      <c r="B45" s="5"/>
    </row>
    <row r="46" ht="15.75" customHeight="1">
      <c r="A46" s="5"/>
      <c r="B46" s="5"/>
    </row>
    <row r="47" ht="15.75" customHeight="1">
      <c r="A47" s="5"/>
      <c r="B47" s="5"/>
    </row>
    <row r="48" ht="15.75" customHeight="1">
      <c r="A48" s="5"/>
      <c r="B48" s="5"/>
    </row>
    <row r="49" ht="15.75" customHeight="1">
      <c r="A49" s="5"/>
      <c r="B49" s="5"/>
    </row>
    <row r="50" ht="15.75" customHeight="1">
      <c r="A50" s="5"/>
      <c r="B50" s="5"/>
    </row>
    <row r="51" ht="15.75" customHeight="1">
      <c r="A51" s="5"/>
      <c r="B51" s="5"/>
    </row>
    <row r="52" ht="15.75" customHeight="1">
      <c r="A52" s="5"/>
      <c r="B52" s="5"/>
    </row>
    <row r="53" ht="15.75" customHeight="1">
      <c r="A53" s="5"/>
      <c r="B53" s="5"/>
    </row>
    <row r="54" ht="15.75" customHeight="1">
      <c r="A54" s="5"/>
      <c r="B54" s="5"/>
    </row>
    <row r="55" ht="15.75" customHeight="1">
      <c r="A55" s="5"/>
      <c r="B55" s="5"/>
    </row>
    <row r="56" ht="15.75" customHeight="1">
      <c r="A56" s="5"/>
      <c r="B56" s="5"/>
    </row>
    <row r="57" ht="15.75" customHeight="1">
      <c r="A57" s="5"/>
      <c r="B57" s="5"/>
    </row>
    <row r="58" ht="15.75" customHeight="1">
      <c r="A58" s="5"/>
      <c r="B58" s="5"/>
    </row>
    <row r="59" ht="15.75" customHeight="1">
      <c r="A59" s="5"/>
      <c r="B59" s="5"/>
    </row>
    <row r="60" ht="15.75" customHeight="1">
      <c r="A60" s="5"/>
      <c r="B60" s="5"/>
    </row>
    <row r="61" ht="15.75" customHeight="1">
      <c r="A61" s="5"/>
      <c r="B61" s="5"/>
    </row>
    <row r="62" ht="15.75" customHeight="1">
      <c r="A62" s="5"/>
      <c r="B62" s="5"/>
    </row>
    <row r="63" ht="15.75" customHeight="1">
      <c r="A63" s="5"/>
      <c r="B63" s="5"/>
    </row>
    <row r="64" ht="15.75" customHeight="1">
      <c r="A64" s="5"/>
      <c r="B64" s="5"/>
    </row>
    <row r="65" ht="15.75" customHeight="1">
      <c r="A65" s="5"/>
      <c r="B65" s="5"/>
    </row>
    <row r="66" ht="15.75" customHeight="1">
      <c r="A66" s="5"/>
      <c r="B66" s="5"/>
    </row>
    <row r="67" ht="15.75" customHeight="1">
      <c r="A67" s="5"/>
      <c r="B67" s="5"/>
    </row>
    <row r="68" ht="15.75" customHeight="1">
      <c r="A68" s="5"/>
      <c r="B68" s="5"/>
    </row>
    <row r="69" ht="15.75" customHeight="1">
      <c r="A69" s="5"/>
      <c r="B69" s="5"/>
    </row>
    <row r="70" ht="15.75" customHeight="1">
      <c r="A70" s="5"/>
      <c r="B70" s="5"/>
    </row>
    <row r="71" ht="15.75" customHeight="1">
      <c r="A71" s="5"/>
      <c r="B71" s="5"/>
    </row>
    <row r="72" ht="15.75" customHeight="1">
      <c r="A72" s="5"/>
      <c r="B72" s="5"/>
    </row>
    <row r="73" ht="15.75" customHeight="1">
      <c r="A73" s="5"/>
      <c r="B73" s="5"/>
    </row>
    <row r="74" ht="15.75" customHeight="1">
      <c r="A74" s="5"/>
      <c r="B74" s="5"/>
    </row>
    <row r="75" ht="15.75" customHeight="1">
      <c r="A75" s="5"/>
      <c r="B75" s="5"/>
    </row>
    <row r="76" ht="15.75" customHeight="1">
      <c r="A76" s="5"/>
      <c r="B76" s="5"/>
    </row>
    <row r="77" ht="15.75" customHeight="1">
      <c r="A77" s="5"/>
      <c r="B77" s="5"/>
    </row>
    <row r="78" ht="15.75" customHeight="1">
      <c r="A78" s="5"/>
      <c r="B78" s="5"/>
    </row>
    <row r="79" ht="15.75" customHeight="1">
      <c r="A79" s="5"/>
      <c r="B79" s="5"/>
    </row>
    <row r="80" ht="15.75" customHeight="1">
      <c r="A80" s="5"/>
      <c r="B80" s="5"/>
    </row>
    <row r="81" ht="15.75" customHeight="1">
      <c r="A81" s="5"/>
      <c r="B81" s="5"/>
    </row>
    <row r="82" ht="15.75" customHeight="1">
      <c r="A82" s="5"/>
      <c r="B82" s="5"/>
    </row>
    <row r="83" ht="15.75" customHeight="1">
      <c r="A83" s="5"/>
      <c r="B83" s="5"/>
    </row>
    <row r="84" ht="15.75" customHeight="1">
      <c r="A84" s="5"/>
      <c r="B84" s="5"/>
    </row>
    <row r="85" ht="15.75" customHeight="1">
      <c r="A85" s="5"/>
      <c r="B85" s="5"/>
    </row>
    <row r="86" ht="15.75" customHeight="1">
      <c r="A86" s="5"/>
      <c r="B86" s="5"/>
    </row>
    <row r="87" ht="15.75" customHeight="1">
      <c r="A87" s="5"/>
      <c r="B87" s="5"/>
    </row>
    <row r="88" ht="15.75" customHeight="1">
      <c r="A88" s="5"/>
      <c r="B88" s="5"/>
    </row>
    <row r="89" ht="15.75" customHeight="1">
      <c r="A89" s="5"/>
      <c r="B89" s="5"/>
    </row>
    <row r="90" ht="15.75" customHeight="1">
      <c r="A90" s="5"/>
      <c r="B90" s="5"/>
    </row>
    <row r="91" ht="15.75" customHeight="1">
      <c r="A91" s="5"/>
      <c r="B91" s="5"/>
    </row>
    <row r="92" ht="15.75" customHeight="1">
      <c r="A92" s="5"/>
      <c r="B92" s="5"/>
    </row>
    <row r="93" ht="15.75" customHeight="1">
      <c r="A93" s="5"/>
      <c r="B93" s="5"/>
    </row>
    <row r="94" ht="15.75" customHeight="1">
      <c r="A94" s="5"/>
      <c r="B94" s="5"/>
    </row>
    <row r="95" ht="15.75" customHeight="1">
      <c r="A95" s="5"/>
      <c r="B95" s="5"/>
    </row>
    <row r="96" ht="15.75" customHeight="1">
      <c r="A96" s="5"/>
      <c r="B96" s="5"/>
    </row>
    <row r="97" ht="15.75" customHeight="1">
      <c r="A97" s="5"/>
      <c r="B97" s="5"/>
    </row>
    <row r="98" ht="15.75" customHeight="1">
      <c r="A98" s="5"/>
      <c r="B98" s="5"/>
    </row>
    <row r="99" ht="15.75" customHeight="1">
      <c r="A99" s="5"/>
      <c r="B99" s="5"/>
    </row>
    <row r="100" ht="15.75" customHeight="1">
      <c r="A100" s="5"/>
      <c r="B100" s="5"/>
    </row>
    <row r="101" ht="15.75" customHeight="1">
      <c r="A101" s="5"/>
      <c r="B101" s="5"/>
    </row>
    <row r="102" ht="15.75" customHeight="1">
      <c r="A102" s="5"/>
      <c r="B102" s="5"/>
    </row>
    <row r="103" ht="15.75" customHeight="1">
      <c r="A103" s="5"/>
      <c r="B103" s="5"/>
    </row>
    <row r="104" ht="15.75" customHeight="1">
      <c r="A104" s="5"/>
      <c r="B104" s="5"/>
    </row>
    <row r="105" ht="15.75" customHeight="1">
      <c r="A105" s="5"/>
      <c r="B105" s="5"/>
    </row>
    <row r="106" ht="15.75" customHeight="1">
      <c r="A106" s="5"/>
      <c r="B106" s="5"/>
    </row>
    <row r="107" ht="15.75" customHeight="1">
      <c r="A107" s="5"/>
      <c r="B107" s="5"/>
    </row>
    <row r="108" ht="15.75" customHeight="1">
      <c r="A108" s="5"/>
      <c r="B108" s="5"/>
    </row>
    <row r="109" ht="15.75" customHeight="1">
      <c r="A109" s="5"/>
      <c r="B109" s="5"/>
    </row>
    <row r="110" ht="15.75" customHeight="1">
      <c r="A110" s="5"/>
      <c r="B110" s="5"/>
    </row>
    <row r="111" ht="15.75" customHeight="1">
      <c r="A111" s="5"/>
      <c r="B111" s="5"/>
    </row>
    <row r="112" ht="15.75" customHeight="1">
      <c r="A112" s="5"/>
      <c r="B112" s="5"/>
    </row>
    <row r="113" ht="15.75" customHeight="1">
      <c r="A113" s="5"/>
      <c r="B113" s="5"/>
    </row>
    <row r="114" ht="15.75" customHeight="1">
      <c r="A114" s="5"/>
      <c r="B114" s="5"/>
    </row>
    <row r="115" ht="15.75" customHeight="1">
      <c r="A115" s="5"/>
      <c r="B115" s="5"/>
    </row>
    <row r="116" ht="15.75" customHeight="1">
      <c r="A116" s="5"/>
      <c r="B116" s="5"/>
    </row>
    <row r="117" ht="15.75" customHeight="1">
      <c r="A117" s="5"/>
      <c r="B117" s="5"/>
    </row>
    <row r="118" ht="15.75" customHeight="1">
      <c r="A118" s="5"/>
      <c r="B118" s="5"/>
    </row>
    <row r="119" ht="15.75" customHeight="1">
      <c r="A119" s="5"/>
      <c r="B119" s="5"/>
    </row>
    <row r="120" ht="15.75" customHeight="1">
      <c r="A120" s="5"/>
      <c r="B120" s="5"/>
    </row>
    <row r="121" ht="15.75" customHeight="1">
      <c r="A121" s="5"/>
      <c r="B121" s="5"/>
    </row>
    <row r="122" ht="15.75" customHeight="1">
      <c r="A122" s="5"/>
      <c r="B122" s="5"/>
    </row>
    <row r="123" ht="15.75" customHeight="1">
      <c r="A123" s="5"/>
      <c r="B123" s="5"/>
    </row>
    <row r="124" ht="15.75" customHeight="1">
      <c r="A124" s="5"/>
      <c r="B124" s="5"/>
    </row>
    <row r="125" ht="15.75" customHeight="1">
      <c r="A125" s="5"/>
      <c r="B125" s="5"/>
    </row>
    <row r="126" ht="15.75" customHeight="1">
      <c r="A126" s="5"/>
      <c r="B126" s="5"/>
    </row>
    <row r="127" ht="15.75" customHeight="1">
      <c r="A127" s="5"/>
      <c r="B127" s="5"/>
    </row>
    <row r="128" ht="15.75" customHeight="1">
      <c r="A128" s="5"/>
      <c r="B128" s="5"/>
    </row>
    <row r="129" ht="15.75" customHeight="1">
      <c r="A129" s="5"/>
      <c r="B129" s="5"/>
    </row>
    <row r="130" ht="15.75" customHeight="1">
      <c r="A130" s="5"/>
      <c r="B130" s="5"/>
    </row>
    <row r="131" ht="15.75" customHeight="1">
      <c r="A131" s="5"/>
      <c r="B131" s="5"/>
    </row>
    <row r="132" ht="15.75" customHeight="1">
      <c r="A132" s="5"/>
      <c r="B132" s="5"/>
    </row>
    <row r="133" ht="15.75" customHeight="1">
      <c r="A133" s="5"/>
      <c r="B133" s="5"/>
    </row>
    <row r="134" ht="15.75" customHeight="1">
      <c r="A134" s="5"/>
      <c r="B134" s="5"/>
    </row>
    <row r="135" ht="15.75" customHeight="1">
      <c r="A135" s="5"/>
      <c r="B135" s="5"/>
    </row>
    <row r="136" ht="15.75" customHeight="1">
      <c r="A136" s="5"/>
      <c r="B136" s="5"/>
    </row>
    <row r="137" ht="15.75" customHeight="1">
      <c r="A137" s="5"/>
      <c r="B137" s="5"/>
    </row>
    <row r="138" ht="15.75" customHeight="1">
      <c r="A138" s="5"/>
      <c r="B138" s="5"/>
    </row>
    <row r="139" ht="15.75" customHeight="1">
      <c r="A139" s="5"/>
      <c r="B139" s="5"/>
    </row>
    <row r="140" ht="15.75" customHeight="1">
      <c r="A140" s="5"/>
      <c r="B140" s="5"/>
    </row>
    <row r="141" ht="15.75" customHeight="1">
      <c r="A141" s="5"/>
      <c r="B141" s="5"/>
    </row>
    <row r="142" ht="15.75" customHeight="1">
      <c r="A142" s="5"/>
      <c r="B142" s="5"/>
    </row>
    <row r="143" ht="15.75" customHeight="1">
      <c r="A143" s="5"/>
      <c r="B143" s="5"/>
    </row>
    <row r="144" ht="15.75" customHeight="1">
      <c r="A144" s="5"/>
      <c r="B144" s="5"/>
    </row>
    <row r="145" ht="15.75" customHeight="1">
      <c r="A145" s="5"/>
      <c r="B145" s="5"/>
    </row>
    <row r="146" ht="15.75" customHeight="1">
      <c r="A146" s="5"/>
      <c r="B146" s="5"/>
    </row>
    <row r="147" ht="15.75" customHeight="1">
      <c r="A147" s="5"/>
      <c r="B147" s="5"/>
    </row>
    <row r="148" ht="15.75" customHeight="1">
      <c r="A148" s="5"/>
      <c r="B148" s="5"/>
    </row>
    <row r="149" ht="15.75" customHeight="1">
      <c r="A149" s="5"/>
      <c r="B149" s="5"/>
    </row>
    <row r="150" ht="15.75" customHeight="1">
      <c r="A150" s="5"/>
      <c r="B150" s="5"/>
    </row>
    <row r="151" ht="15.75" customHeight="1">
      <c r="A151" s="5"/>
      <c r="B151" s="5"/>
    </row>
    <row r="152" ht="15.75" customHeight="1">
      <c r="A152" s="5"/>
      <c r="B152" s="5"/>
    </row>
    <row r="153" ht="15.75" customHeight="1">
      <c r="A153" s="5"/>
      <c r="B153" s="5"/>
    </row>
    <row r="154" ht="15.75" customHeight="1">
      <c r="A154" s="5"/>
      <c r="B154" s="5"/>
    </row>
    <row r="155" ht="15.75" customHeight="1">
      <c r="A155" s="5"/>
      <c r="B155" s="5"/>
    </row>
    <row r="156" ht="15.75" customHeight="1">
      <c r="A156" s="5"/>
      <c r="B156" s="5"/>
    </row>
    <row r="157" ht="15.75" customHeight="1">
      <c r="A157" s="5"/>
      <c r="B157" s="5"/>
    </row>
    <row r="158" ht="15.75" customHeight="1">
      <c r="A158" s="5"/>
      <c r="B158" s="5"/>
    </row>
    <row r="159" ht="15.75" customHeight="1">
      <c r="A159" s="5"/>
      <c r="B159" s="5"/>
    </row>
    <row r="160" ht="15.75" customHeight="1">
      <c r="A160" s="5"/>
      <c r="B160" s="5"/>
    </row>
    <row r="161" ht="15.75" customHeight="1">
      <c r="A161" s="5"/>
      <c r="B161" s="5"/>
    </row>
    <row r="162" ht="15.75" customHeight="1">
      <c r="A162" s="5"/>
      <c r="B162" s="5"/>
    </row>
    <row r="163" ht="15.75" customHeight="1">
      <c r="A163" s="5"/>
      <c r="B163" s="5"/>
    </row>
    <row r="164" ht="15.75" customHeight="1">
      <c r="A164" s="5"/>
      <c r="B164" s="5"/>
    </row>
    <row r="165" ht="15.75" customHeight="1">
      <c r="A165" s="5"/>
      <c r="B165" s="5"/>
    </row>
    <row r="166" ht="15.75" customHeight="1">
      <c r="A166" s="5"/>
      <c r="B166" s="5"/>
    </row>
    <row r="167" ht="15.75" customHeight="1">
      <c r="A167" s="5"/>
      <c r="B167" s="5"/>
    </row>
    <row r="168" ht="15.75" customHeight="1">
      <c r="A168" s="5"/>
      <c r="B168" s="5"/>
    </row>
    <row r="169" ht="15.75" customHeight="1">
      <c r="A169" s="5"/>
      <c r="B169" s="5"/>
    </row>
    <row r="170" ht="15.75" customHeight="1">
      <c r="A170" s="5"/>
      <c r="B170" s="5"/>
    </row>
    <row r="171" ht="15.75" customHeight="1">
      <c r="A171" s="5"/>
      <c r="B171" s="5"/>
    </row>
    <row r="172" ht="15.75" customHeight="1">
      <c r="A172" s="5"/>
      <c r="B172" s="5"/>
    </row>
    <row r="173" ht="15.75" customHeight="1">
      <c r="A173" s="5"/>
      <c r="B173" s="5"/>
    </row>
    <row r="174" ht="15.75" customHeight="1">
      <c r="A174" s="5"/>
      <c r="B174" s="5"/>
    </row>
    <row r="175" ht="15.75" customHeight="1">
      <c r="A175" s="5"/>
      <c r="B175" s="5"/>
    </row>
    <row r="176" ht="15.75" customHeight="1">
      <c r="A176" s="5"/>
      <c r="B176" s="5"/>
    </row>
    <row r="177" ht="15.75" customHeight="1">
      <c r="A177" s="5"/>
      <c r="B177" s="5"/>
    </row>
    <row r="178" ht="15.75" customHeight="1">
      <c r="A178" s="5"/>
      <c r="B178" s="5"/>
    </row>
    <row r="179" ht="15.75" customHeight="1">
      <c r="A179" s="5"/>
      <c r="B179" s="5"/>
    </row>
    <row r="180" ht="15.75" customHeight="1">
      <c r="A180" s="5"/>
      <c r="B180" s="5"/>
    </row>
    <row r="181" ht="15.75" customHeight="1">
      <c r="A181" s="5"/>
      <c r="B181" s="5"/>
    </row>
    <row r="182" ht="15.75" customHeight="1">
      <c r="A182" s="5"/>
      <c r="B182" s="5"/>
    </row>
    <row r="183" ht="15.75" customHeight="1">
      <c r="A183" s="5"/>
      <c r="B183" s="5"/>
    </row>
    <row r="184" ht="15.75" customHeight="1">
      <c r="A184" s="5"/>
      <c r="B184" s="5"/>
    </row>
    <row r="185" ht="15.75" customHeight="1">
      <c r="A185" s="5"/>
      <c r="B185" s="5"/>
    </row>
    <row r="186" ht="15.75" customHeight="1">
      <c r="A186" s="5"/>
      <c r="B186" s="5"/>
    </row>
    <row r="187" ht="15.75" customHeight="1">
      <c r="A187" s="5"/>
      <c r="B187" s="5"/>
    </row>
    <row r="188" ht="15.75" customHeight="1">
      <c r="A188" s="5"/>
      <c r="B188" s="5"/>
    </row>
    <row r="189" ht="15.75" customHeight="1">
      <c r="A189" s="5"/>
      <c r="B189" s="5"/>
    </row>
    <row r="190" ht="15.75" customHeight="1">
      <c r="A190" s="5"/>
      <c r="B190" s="5"/>
    </row>
    <row r="191" ht="15.75" customHeight="1">
      <c r="A191" s="5"/>
      <c r="B191" s="5"/>
    </row>
    <row r="192" ht="15.75" customHeight="1">
      <c r="A192" s="5"/>
      <c r="B192" s="5"/>
    </row>
    <row r="193" ht="15.75" customHeight="1">
      <c r="A193" s="5"/>
      <c r="B193" s="5"/>
    </row>
    <row r="194" ht="15.75" customHeight="1">
      <c r="A194" s="5"/>
      <c r="B194" s="5"/>
    </row>
    <row r="195" ht="15.75" customHeight="1">
      <c r="A195" s="5"/>
      <c r="B195" s="5"/>
    </row>
    <row r="196" ht="15.75" customHeight="1">
      <c r="A196" s="5"/>
      <c r="B196" s="5"/>
    </row>
    <row r="197" ht="15.75" customHeight="1">
      <c r="A197" s="5"/>
      <c r="B197" s="5"/>
    </row>
    <row r="198" ht="15.75" customHeight="1">
      <c r="A198" s="5"/>
      <c r="B198" s="5"/>
    </row>
    <row r="199" ht="15.75" customHeight="1">
      <c r="A199" s="5"/>
      <c r="B199" s="5"/>
    </row>
    <row r="200" ht="15.75" customHeight="1">
      <c r="A200" s="5"/>
      <c r="B200" s="5"/>
    </row>
    <row r="201" ht="15.75" customHeight="1">
      <c r="A201" s="5"/>
      <c r="B201" s="5"/>
    </row>
    <row r="202" ht="15.75" customHeight="1">
      <c r="A202" s="5"/>
      <c r="B202" s="5"/>
    </row>
    <row r="203" ht="15.75" customHeight="1">
      <c r="A203" s="5"/>
      <c r="B203" s="5"/>
    </row>
    <row r="204" ht="15.75" customHeight="1">
      <c r="A204" s="5"/>
      <c r="B204" s="5"/>
    </row>
    <row r="205" ht="15.75" customHeight="1">
      <c r="A205" s="5"/>
      <c r="B205" s="5"/>
    </row>
    <row r="206" ht="15.75" customHeight="1">
      <c r="A206" s="5"/>
      <c r="B206" s="5"/>
    </row>
    <row r="207" ht="15.75" customHeight="1">
      <c r="A207" s="5"/>
      <c r="B207" s="5"/>
    </row>
    <row r="208" ht="15.75" customHeight="1">
      <c r="A208" s="5"/>
      <c r="B208" s="5"/>
    </row>
    <row r="209" ht="15.75" customHeight="1">
      <c r="A209" s="5"/>
      <c r="B209" s="5"/>
    </row>
    <row r="210" ht="15.75" customHeight="1">
      <c r="A210" s="5"/>
      <c r="B210" s="5"/>
    </row>
    <row r="211" ht="15.75" customHeight="1">
      <c r="A211" s="5"/>
      <c r="B211" s="5"/>
    </row>
    <row r="212" ht="15.75" customHeight="1">
      <c r="A212" s="5"/>
      <c r="B212" s="5"/>
    </row>
    <row r="213" ht="15.75" customHeight="1">
      <c r="A213" s="5"/>
      <c r="B213" s="5"/>
    </row>
    <row r="214" ht="15.75" customHeight="1">
      <c r="A214" s="5"/>
      <c r="B214" s="5"/>
    </row>
    <row r="215" ht="15.75" customHeight="1">
      <c r="A215" s="5"/>
      <c r="B215" s="5"/>
    </row>
    <row r="216" ht="15.75" customHeight="1">
      <c r="A216" s="5"/>
      <c r="B216" s="5"/>
    </row>
    <row r="217" ht="15.75" customHeight="1">
      <c r="A217" s="5"/>
      <c r="B217" s="5"/>
    </row>
    <row r="218" ht="15.75" customHeight="1">
      <c r="A218" s="5"/>
      <c r="B218" s="5"/>
    </row>
    <row r="219" ht="15.75" customHeight="1">
      <c r="A219" s="5"/>
      <c r="B219" s="5"/>
    </row>
    <row r="220" ht="15.75" customHeight="1">
      <c r="A220" s="5"/>
      <c r="B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94.57"/>
    <col customWidth="1" min="3" max="6" width="14.43"/>
  </cols>
  <sheetData>
    <row r="1" ht="15.75" customHeight="1">
      <c r="A1" s="7" t="s">
        <v>376</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4.71"/>
    <col customWidth="1" min="3" max="6" width="14.43"/>
  </cols>
  <sheetData>
    <row r="1" ht="15.75" customHeight="1">
      <c r="A1" s="86" t="str">
        <f>IFERROR(__xludf.DUMMYFUNCTION("IF('Generate Utterances'!A1="""","""",UNIQUE('Generate Utterances'!A:A))"),"LaunchIntent")</f>
        <v>LaunchIntent</v>
      </c>
      <c r="B1" s="86" t="str">
        <f>IFERROR(__xludf.DUMMYFUNCTION("IF('Generate Utterances'!B1="""","""",UNIQUE('Generate Utterances'!B:B))"),"AMAZON.HelpIntent")</f>
        <v>AMAZON.HelpIntent</v>
      </c>
      <c r="C1" s="86" t="str">
        <f>IFERROR(__xludf.DUMMYFUNCTION("IF('Generate Utterances'!C1="""","""",UNIQUE('Generate Utterances'!C:C))"),"AMAZON.RepeatIntent")</f>
        <v>AMAZON.RepeatIntent</v>
      </c>
      <c r="D1" s="86" t="str">
        <f>IFERROR(__xludf.DUMMYFUNCTION("IF('Generate Utterances'!D1="""","""",UNIQUE('Generate Utterances'!D:D))"),"AMAZON.StopIntent")</f>
        <v>AMAZON.StopIntent</v>
      </c>
      <c r="E1" s="86" t="str">
        <f>IFERROR(__xludf.DUMMYFUNCTION("IF('Generate Utterances'!E1="""","""",UNIQUE('Generate Utterances'!E:E))"),"AMAZON.CancelIntent")</f>
        <v>AMAZON.CancelIntent</v>
      </c>
      <c r="F1" s="86" t="str">
        <f>IFERROR(__xludf.DUMMYFUNCTION("IF('Generate Utterances'!F1="""","""",UNIQUE('Generate Utterances'!F:F))"),"AMAZON.YesIntent")</f>
        <v>AMAZON.YesIntent</v>
      </c>
      <c r="G1" s="86" t="str">
        <f>IFERROR(__xludf.DUMMYFUNCTION("IF('Generate Utterances'!G1="""","""",UNIQUE('Generate Utterances'!G:G))"),"AMAZON.NoIntent")</f>
        <v>AMAZON.NoIntent</v>
      </c>
      <c r="H1" s="86" t="str">
        <f>IFERROR(__xludf.DUMMYFUNCTION("IF('Generate Utterances'!H1="""","""",UNIQUE('Generate Utterances'!H:H))"),"AMAZON.FallbackIntent")</f>
        <v>AMAZON.FallbackIntent</v>
      </c>
      <c r="I1" s="86" t="str">
        <f>IFERROR(__xludf.DUMMYFUNCTION("IF('Generate Utterances'!I1="""","""",UNIQUE('Generate Utterances'!I:I))"),"AMAZON.PreviousIntent")</f>
        <v>AMAZON.PreviousIntent</v>
      </c>
      <c r="J1" s="86" t="str">
        <f>IFERROR(__xludf.DUMMYFUNCTION("IF('Generate Utterances'!J1="""","""",UNIQUE('Generate Utterances'!J:J))"),"AMAZON.ScrollDownIntent")</f>
        <v>AMAZON.ScrollDownIntent</v>
      </c>
      <c r="K1" s="86" t="str">
        <f>IFERROR(__xludf.DUMMYFUNCTION("IF('Generate Utterances'!K1="""","""",UNIQUE('Generate Utterances'!K:K))"),"AMAZON.NavigateSettingsIntent")</f>
        <v>AMAZON.NavigateSettingsIntent</v>
      </c>
      <c r="L1" s="86" t="str">
        <f>IFERROR(__xludf.DUMMYFUNCTION("IF('Generate Utterances'!L1="""","""",UNIQUE('Generate Utterances'!L:L))"),"AMAZON.ResumeIntent")</f>
        <v>AMAZON.ResumeIntent</v>
      </c>
      <c r="M1" s="86" t="str">
        <f>IFERROR(__xludf.DUMMYFUNCTION("IF('Generate Utterances'!M1="""","""",UNIQUE('Generate Utterances'!M:M))"),"AMAZON.ScrollUpIntent")</f>
        <v>AMAZON.ScrollUpIntent</v>
      </c>
      <c r="N1" s="86" t="str">
        <f>IFERROR(__xludf.DUMMYFUNCTION("IF('Generate Utterances'!N1="""","""",UNIQUE('Generate Utterances'!N:N))"),"AMAZON.PauseIntent")</f>
        <v>AMAZON.PauseIntent</v>
      </c>
      <c r="O1" s="86" t="str">
        <f>IFERROR(__xludf.DUMMYFUNCTION("IF('Generate Utterances'!O1="""","""",UNIQUE('Generate Utterances'!O:O))"),"AMAZON.NextIntent")</f>
        <v>AMAZON.NextIntent</v>
      </c>
      <c r="P1" s="86" t="str">
        <f>IFERROR(__xludf.DUMMYFUNCTION("IF('Generate Utterances'!P1="""","""",UNIQUE('Generate Utterances'!P:P))"),"AMAZON.ScrollLeftIntent")</f>
        <v>AMAZON.ScrollLeftIntent</v>
      </c>
      <c r="Q1" s="86" t="str">
        <f>IFERROR(__xludf.DUMMYFUNCTION("IF('Generate Utterances'!Q1="""","""",UNIQUE('Generate Utterances'!Q:Q))"),"AMAZON.MoreIntent")</f>
        <v>AMAZON.MoreIntent</v>
      </c>
      <c r="R1" s="86" t="str">
        <f>IFERROR(__xludf.DUMMYFUNCTION("IF('Generate Utterances'!R1="""","""",UNIQUE('Generate Utterances'!R:R))"),"AMAZON.PageDownIntent")</f>
        <v>AMAZON.PageDownIntent</v>
      </c>
      <c r="S1" s="86" t="str">
        <f>IFERROR(__xludf.DUMMYFUNCTION("IF('Generate Utterances'!S1="""","""",UNIQUE('Generate Utterances'!S:S))"),"AMAZON.ScrollRightIntent")</f>
        <v>AMAZON.ScrollRightIntent</v>
      </c>
      <c r="T1" s="86" t="str">
        <f>IFERROR(__xludf.DUMMYFUNCTION("IF('Generate Utterances'!T1="""","""",UNIQUE('Generate Utterances'!T:T))"),"AMAZON.PageUpIntent")</f>
        <v>AMAZON.PageUpIntent</v>
      </c>
      <c r="U1" s="86" t="str">
        <f>IFERROR(__xludf.DUMMYFUNCTION("IF('Generate Utterances'!U1="""","""",UNIQUE('Generate Utterances'!U:U))"),"AMAZON.NavigateHomeIntent")</f>
        <v>AMAZON.NavigateHomeIntent</v>
      </c>
      <c r="V1" s="86" t="str">
        <f>IFERROR(__xludf.DUMMYFUNCTION("IF('Generate Utterances'!V1="""","""",UNIQUE('Generate Utterances'!V:V))"),"DebugIntent")</f>
        <v>DebugIntent</v>
      </c>
      <c r="W1" s="86" t="str">
        <f>IFERROR(__xludf.DUMMYFUNCTION("IF('Generate Utterances'!W1="""","""",UNIQUE('Generate Utterances'!W:W))"),"ShowCardIntent")</f>
        <v>ShowCardIntent</v>
      </c>
      <c r="X1" s="86" t="str">
        <f>IFERROR(__xludf.DUMMYFUNCTION("IF('Generate Utterances'!X1="""","""",UNIQUE('Generate Utterances'!X:X))"),"JokeIntent")</f>
        <v>JokeIntent</v>
      </c>
      <c r="Y1" s="86" t="str">
        <f>IFERROR(__xludf.DUMMYFUNCTION("IF('Generate Utterances'!Y1="""","""",UNIQUE('Generate Utterances'!Y:Y))"),"TypeofCardIntent")</f>
        <v>TypeofCardIntent</v>
      </c>
      <c r="Z1" s="86" t="str">
        <f>IFERROR(__xludf.DUMMYFUNCTION("IF('Generate Utterances'!Z1="""","""",UNIQUE('Generate Utterances'!Z:Z))"),"")</f>
        <v/>
      </c>
      <c r="AA1" s="86" t="str">
        <f>IFERROR(__xludf.DUMMYFUNCTION("IF('Generate Utterances'!AA1="""","""",UNIQUE('Generate Utterances'!AA:AA))"),"")</f>
        <v/>
      </c>
      <c r="AB1" s="86" t="str">
        <f>IFERROR(__xludf.DUMMYFUNCTION("IF('Generate Utterances'!AB1="""","""",UNIQUE('Generate Utterances'!AB:AB))"),"")</f>
        <v/>
      </c>
      <c r="AC1" s="86" t="str">
        <f>IFERROR(__xludf.DUMMYFUNCTION("IF('Generate Utterances'!AC1="""","""",UNIQUE('Generate Utterances'!AC:AC))"),"")</f>
        <v/>
      </c>
      <c r="AD1" s="86" t="str">
        <f>IFERROR(__xludf.DUMMYFUNCTION("IF('Generate Utterances'!AD1="""","""",UNIQUE('Generate Utterances'!AD:AD))"),"")</f>
        <v/>
      </c>
      <c r="AE1" s="86" t="str">
        <f>IFERROR(__xludf.DUMMYFUNCTION("IF('Generate Utterances'!AE1="""","""",UNIQUE('Generate Utterances'!AE:AE))"),"")</f>
        <v/>
      </c>
      <c r="AF1" s="86" t="str">
        <f>IFERROR(__xludf.DUMMYFUNCTION("IF('Generate Utterances'!AF1="""","""",UNIQUE('Generate Utterances'!AF:AF))"),"")</f>
        <v/>
      </c>
      <c r="AG1" s="86" t="str">
        <f>IFERROR(__xludf.DUMMYFUNCTION("IF('Generate Utterances'!AG1="""","""",UNIQUE('Generate Utterances'!AG:AG))"),"")</f>
        <v/>
      </c>
      <c r="AH1" s="86" t="str">
        <f>IFERROR(__xludf.DUMMYFUNCTION("IF('Generate Utterances'!AH1="""","""",UNIQUE('Generate Utterances'!AH:AH))"),"")</f>
        <v/>
      </c>
      <c r="AI1" s="86" t="str">
        <f>IFERROR(__xludf.DUMMYFUNCTION("IF('Generate Utterances'!AI1="""","""",UNIQUE('Generate Utterances'!AI:AI))"),"")</f>
        <v/>
      </c>
      <c r="AJ1" s="86" t="str">
        <f>IFERROR(__xludf.DUMMYFUNCTION("IF('Generate Utterances'!AJ1="""","""",UNIQUE('Generate Utterances'!AJ:AJ))"),"")</f>
        <v/>
      </c>
      <c r="AK1" s="86" t="str">
        <f>IFERROR(__xludf.DUMMYFUNCTION("IF('Generate Utterances'!AK1="""","""",UNIQUE('Generate Utterances'!AK:AK))"),"")</f>
        <v/>
      </c>
      <c r="AL1" s="86" t="str">
        <f>IFERROR(__xludf.DUMMYFUNCTION("IF('Generate Utterances'!AL1="""","""",UNIQUE('Generate Utterances'!AL:AL))"),"")</f>
        <v/>
      </c>
      <c r="AM1" s="86" t="str">
        <f>IFERROR(__xludf.DUMMYFUNCTION("IF('Generate Utterances'!AM1="""","""",UNIQUE('Generate Utterances'!AM:AM))"),"")</f>
        <v/>
      </c>
      <c r="AN1" s="86" t="str">
        <f>IFERROR(__xludf.DUMMYFUNCTION("IF('Generate Utterances'!AN1="""","""",UNIQUE('Generate Utterances'!AN:AN))"),"")</f>
        <v/>
      </c>
      <c r="AO1" s="86" t="str">
        <f>IFERROR(__xludf.DUMMYFUNCTION("IF('Generate Utterances'!AO1="""","""",UNIQUE('Generate Utterances'!AO:AO))"),"")</f>
        <v/>
      </c>
      <c r="AP1" s="86" t="str">
        <f>IFERROR(__xludf.DUMMYFUNCTION("IF('Generate Utterances'!AP1="""","""",UNIQUE('Generate Utterances'!AP:AP))"),"")</f>
        <v/>
      </c>
    </row>
    <row r="2" ht="15.75" customHeight="1">
      <c r="A2" s="18" t="str">
        <f>IFERROR(__xludf.DUMMYFUNCTION("""COMPUTED_VALUE"""),"launch")</f>
        <v>launch</v>
      </c>
      <c r="B2" s="18" t="str">
        <f>IFERROR(__xludf.DUMMYFUNCTION("""COMPUTED_VALUE"""),"help me")</f>
        <v>help me</v>
      </c>
      <c r="C2" s="18" t="str">
        <f>IFERROR(__xludf.DUMMYFUNCTION("""COMPUTED_VALUE"""),"repeat")</f>
        <v>repeat</v>
      </c>
      <c r="D2" s="18" t="str">
        <f>IFERROR(__xludf.DUMMYFUNCTION("""COMPUTED_VALUE"""),"bye")</f>
        <v>bye</v>
      </c>
      <c r="E2" s="18" t="str">
        <f>IFERROR(__xludf.DUMMYFUNCTION("""COMPUTED_VALUE"""),"cancel")</f>
        <v>cancel</v>
      </c>
      <c r="F2" s="18" t="str">
        <f>IFERROR(__xludf.DUMMYFUNCTION("""COMPUTED_VALUE"""),"yep")</f>
        <v>yep</v>
      </c>
      <c r="G2" s="18" t="str">
        <f>IFERROR(__xludf.DUMMYFUNCTION("""COMPUTED_VALUE"""),"no")</f>
        <v>no</v>
      </c>
      <c r="H2" s="18" t="str">
        <f>IFERROR(__xludf.DUMMYFUNCTION("""COMPUTED_VALUE"""),"")</f>
        <v/>
      </c>
      <c r="I2" s="18" t="str">
        <f>IFERROR(__xludf.DUMMYFUNCTION("""COMPUTED_VALUE"""),"")</f>
        <v/>
      </c>
      <c r="J2" s="18" t="str">
        <f>IFERROR(__xludf.DUMMYFUNCTION("""COMPUTED_VALUE"""),"")</f>
        <v/>
      </c>
      <c r="K2" s="18" t="str">
        <f>IFERROR(__xludf.DUMMYFUNCTION("""COMPUTED_VALUE"""),"")</f>
        <v/>
      </c>
      <c r="L2" s="18" t="str">
        <f>IFERROR(__xludf.DUMMYFUNCTION("""COMPUTED_VALUE"""),"")</f>
        <v/>
      </c>
      <c r="M2" s="18" t="str">
        <f>IFERROR(__xludf.DUMMYFUNCTION("""COMPUTED_VALUE"""),"")</f>
        <v/>
      </c>
      <c r="N2" s="18" t="str">
        <f>IFERROR(__xludf.DUMMYFUNCTION("""COMPUTED_VALUE"""),"")</f>
        <v/>
      </c>
      <c r="O2" s="18" t="str">
        <f>IFERROR(__xludf.DUMMYFUNCTION("""COMPUTED_VALUE"""),"")</f>
        <v/>
      </c>
      <c r="P2" s="18" t="str">
        <f>IFERROR(__xludf.DUMMYFUNCTION("""COMPUTED_VALUE"""),"")</f>
        <v/>
      </c>
      <c r="Q2" s="18" t="str">
        <f>IFERROR(__xludf.DUMMYFUNCTION("""COMPUTED_VALUE"""),"")</f>
        <v/>
      </c>
      <c r="R2" s="18" t="str">
        <f>IFERROR(__xludf.DUMMYFUNCTION("""COMPUTED_VALUE"""),"")</f>
        <v/>
      </c>
      <c r="S2" s="18" t="str">
        <f>IFERROR(__xludf.DUMMYFUNCTION("""COMPUTED_VALUE"""),"")</f>
        <v/>
      </c>
      <c r="T2" s="18" t="str">
        <f>IFERROR(__xludf.DUMMYFUNCTION("""COMPUTED_VALUE"""),"")</f>
        <v/>
      </c>
      <c r="U2" s="18" t="str">
        <f>IFERROR(__xludf.DUMMYFUNCTION("""COMPUTED_VALUE"""),"")</f>
        <v/>
      </c>
      <c r="V2" s="18" t="str">
        <f>IFERROR(__xludf.DUMMYFUNCTION("""COMPUTED_VALUE"""),"test version")</f>
        <v>test version</v>
      </c>
      <c r="W2" s="18" t="str">
        <f>IFERROR(__xludf.DUMMYFUNCTION("""COMPUTED_VALUE"""),"I want to see some cards")</f>
        <v>I want to see some cards</v>
      </c>
      <c r="X2" s="18" t="str">
        <f>IFERROR(__xludf.DUMMYFUNCTION("""COMPUTED_VALUE"""),"tell me a joke")</f>
        <v>tell me a joke</v>
      </c>
      <c r="Y2" s="18" t="str">
        <f>IFERROR(__xludf.DUMMYFUNCTION("""COMPUTED_VALUE"""),"{cardType}")</f>
        <v>{cardType}</v>
      </c>
      <c r="Z2" s="18"/>
      <c r="AA2" s="18"/>
      <c r="AB2" s="18"/>
      <c r="AC2" s="18"/>
      <c r="AD2" s="18"/>
      <c r="AE2" s="18"/>
      <c r="AF2" s="18"/>
      <c r="AG2" s="18"/>
      <c r="AH2" s="18"/>
      <c r="AI2" s="18"/>
      <c r="AJ2" s="18"/>
      <c r="AK2" s="18"/>
      <c r="AL2" s="18"/>
      <c r="AM2" s="86" t="str">
        <f>IFERROR(__xludf.DUMMYFUNCTION("IF('Generate Utterances'!AM1="""","""",UNIQUE('Generate Utterances'!AM:AM))"),"")</f>
        <v/>
      </c>
      <c r="AN2" s="86" t="str">
        <f>IFERROR(__xludf.DUMMYFUNCTION("IF('Generate Utterances'!AN1="""","""",UNIQUE('Generate Utterances'!AN:AN))"),"")</f>
        <v/>
      </c>
      <c r="AO2" s="86" t="str">
        <f>IFERROR(__xludf.DUMMYFUNCTION("IF('Generate Utterances'!AO1="""","""",UNIQUE('Generate Utterances'!AO:AO))"),"")</f>
        <v/>
      </c>
      <c r="AP2" s="86" t="str">
        <f>IFERROR(__xludf.DUMMYFUNCTION("IF('Generate Utterances'!AP1="""","""",UNIQUE('Generate Utterances'!AP:AP))"),"")</f>
        <v/>
      </c>
    </row>
    <row r="3" ht="15.75" customHeight="1">
      <c r="A3" s="18" t="str">
        <f>IFERROR(__xludf.DUMMYFUNCTION("""COMPUTED_VALUE"""),"open")</f>
        <v>open</v>
      </c>
      <c r="B3" s="18" t="str">
        <f>IFERROR(__xludf.DUMMYFUNCTION("""COMPUTED_VALUE"""),"can you help me")</f>
        <v>can you help me</v>
      </c>
      <c r="C3" s="18" t="str">
        <f>IFERROR(__xludf.DUMMYFUNCTION("""COMPUTED_VALUE"""),"one more time")</f>
        <v>one more time</v>
      </c>
      <c r="D3" s="18" t="str">
        <f>IFERROR(__xludf.DUMMYFUNCTION("""COMPUTED_VALUE"""),"bye bye")</f>
        <v>bye bye</v>
      </c>
      <c r="E3" s="18" t="str">
        <f>IFERROR(__xludf.DUMMYFUNCTION("""COMPUTED_VALUE"""),"cancel this")</f>
        <v>cancel this</v>
      </c>
      <c r="F3" s="18" t="str">
        <f>IFERROR(__xludf.DUMMYFUNCTION("""COMPUTED_VALUE"""),"yeah")</f>
        <v>yeah</v>
      </c>
      <c r="G3" s="18" t="str">
        <f>IFERROR(__xludf.DUMMYFUNCTION("""COMPUTED_VALUE"""),"nah")</f>
        <v>nah</v>
      </c>
      <c r="H3" s="18"/>
      <c r="I3" s="18"/>
      <c r="J3" s="18"/>
      <c r="K3" s="18"/>
      <c r="L3" s="18"/>
      <c r="M3" s="18"/>
      <c r="N3" s="18"/>
      <c r="O3" s="18"/>
      <c r="P3" s="18"/>
      <c r="Q3" s="18"/>
      <c r="R3" s="18"/>
      <c r="S3" s="18"/>
      <c r="T3" s="18"/>
      <c r="U3" s="18"/>
      <c r="V3" s="18" t="str">
        <f>IFERROR(__xludf.DUMMYFUNCTION("""COMPUTED_VALUE"""),"start test version")</f>
        <v>start test version</v>
      </c>
      <c r="W3" s="18" t="str">
        <f>IFERROR(__xludf.DUMMYFUNCTION("""COMPUTED_VALUE"""),"show me example cards")</f>
        <v>show me example cards</v>
      </c>
      <c r="X3" s="18" t="str">
        <f>IFERROR(__xludf.DUMMYFUNCTION("""COMPUTED_VALUE"""),"say something funny")</f>
        <v>say something funny</v>
      </c>
      <c r="Y3" s="82" t="str">
        <f>IFERROR(__xludf.DUMMYFUNCTION("""COMPUTED_VALUE"""),"I want to see {cardType}")</f>
        <v>I want to see {cardType}</v>
      </c>
    </row>
    <row r="4" ht="15.75" customHeight="1">
      <c r="A4" s="18" t="str">
        <f>IFERROR(__xludf.DUMMYFUNCTION("""COMPUTED_VALUE"""),"start")</f>
        <v>start</v>
      </c>
      <c r="B4" s="18" t="str">
        <f>IFERROR(__xludf.DUMMYFUNCTION("""COMPUTED_VALUE"""),"please help")</f>
        <v>please help</v>
      </c>
      <c r="C4" s="18" t="str">
        <f>IFERROR(__xludf.DUMMYFUNCTION("""COMPUTED_VALUE"""),"once again")</f>
        <v>once again</v>
      </c>
      <c r="D4" s="18" t="str">
        <f>IFERROR(__xludf.DUMMYFUNCTION("""COMPUTED_VALUE"""),"can you give it a break")</f>
        <v>can you give it a break</v>
      </c>
      <c r="E4" s="18" t="str">
        <f>IFERROR(__xludf.DUMMYFUNCTION("""COMPUTED_VALUE"""),"undo")</f>
        <v>undo</v>
      </c>
      <c r="F4" s="18" t="str">
        <f>IFERROR(__xludf.DUMMYFUNCTION("""COMPUTED_VALUE"""),"of course")</f>
        <v>of course</v>
      </c>
      <c r="G4" s="18" t="str">
        <f>IFERROR(__xludf.DUMMYFUNCTION("""COMPUTED_VALUE"""),"nope")</f>
        <v>nope</v>
      </c>
      <c r="H4" s="18"/>
      <c r="I4" s="18"/>
      <c r="J4" s="18"/>
      <c r="K4" s="18"/>
      <c r="L4" s="18"/>
      <c r="M4" s="18"/>
      <c r="N4" s="18"/>
      <c r="O4" s="18"/>
      <c r="P4" s="18"/>
      <c r="Q4" s="18"/>
      <c r="R4" s="18"/>
      <c r="S4" s="18"/>
      <c r="T4" s="18"/>
      <c r="U4" s="18"/>
      <c r="V4" s="18" t="str">
        <f>IFERROR(__xludf.DUMMYFUNCTION("""COMPUTED_VALUE"""),"and start test version")</f>
        <v>and start test version</v>
      </c>
      <c r="W4" s="18" t="str">
        <f>IFERROR(__xludf.DUMMYFUNCTION("""COMPUTED_VALUE"""),"what do cards look like")</f>
        <v>what do cards look like</v>
      </c>
      <c r="X4" s="18" t="str">
        <f>IFERROR(__xludf.DUMMYFUNCTION("""COMPUTED_VALUE"""),"i want to hear a joke")</f>
        <v>i want to hear a joke</v>
      </c>
      <c r="Y4" s="82" t="str">
        <f>IFERROR(__xludf.DUMMYFUNCTION("""COMPUTED_VALUE"""),"show me {cardType}")</f>
        <v>show me {cardType}</v>
      </c>
    </row>
    <row r="5" ht="15.75" customHeight="1">
      <c r="A5" s="18" t="str">
        <f>IFERROR(__xludf.DUMMYFUNCTION("""COMPUTED_VALUE"""),"Begin")</f>
        <v>Begin</v>
      </c>
      <c r="B5" s="18" t="str">
        <f>IFERROR(__xludf.DUMMYFUNCTION("""COMPUTED_VALUE"""),"oh gosh")</f>
        <v>oh gosh</v>
      </c>
      <c r="C5" s="18" t="str">
        <f>IFERROR(__xludf.DUMMYFUNCTION("""COMPUTED_VALUE"""),"again please")</f>
        <v>again please</v>
      </c>
      <c r="D5" s="18" t="str">
        <f>IFERROR(__xludf.DUMMYFUNCTION("""COMPUTED_VALUE"""),"can you stop playing")</f>
        <v>can you stop playing</v>
      </c>
      <c r="E5" s="18" t="str">
        <f>IFERROR(__xludf.DUMMYFUNCTION("""COMPUTED_VALUE"""),"undo this")</f>
        <v>undo this</v>
      </c>
      <c r="F5" s="18" t="str">
        <f>IFERROR(__xludf.DUMMYFUNCTION("""COMPUTED_VALUE"""),"correct")</f>
        <v>correct</v>
      </c>
      <c r="G5" s="18" t="str">
        <f>IFERROR(__xludf.DUMMYFUNCTION("""COMPUTED_VALUE"""),"please no")</f>
        <v>please no</v>
      </c>
      <c r="H5" s="18"/>
      <c r="I5" s="18"/>
      <c r="J5" s="18"/>
      <c r="K5" s="18"/>
      <c r="L5" s="18"/>
      <c r="M5" s="18"/>
      <c r="N5" s="18"/>
      <c r="O5" s="18"/>
      <c r="P5" s="18"/>
      <c r="Q5" s="18"/>
      <c r="R5" s="18"/>
      <c r="S5" s="18"/>
      <c r="T5" s="18"/>
      <c r="U5" s="18"/>
      <c r="V5" s="18" t="str">
        <f>IFERROR(__xludf.DUMMYFUNCTION("""COMPUTED_VALUE"""),"the test version")</f>
        <v>the test version</v>
      </c>
      <c r="W5" s="18" t="str">
        <f>IFERROR(__xludf.DUMMYFUNCTION("""COMPUTED_VALUE"""),"I want to know what cards look like")</f>
        <v>I want to know what cards look like</v>
      </c>
      <c r="X5" s="18" t="str">
        <f>IFERROR(__xludf.DUMMYFUNCTION("""COMPUTED_VALUE"""),"entertain me! ")</f>
        <v>entertain me! </v>
      </c>
      <c r="Y5" s="82" t="str">
        <f>IFERROR(__xludf.DUMMYFUNCTION("""COMPUTED_VALUE"""),"some {cardType}")</f>
        <v>some {cardType}</v>
      </c>
    </row>
    <row r="6" ht="15.75" customHeight="1">
      <c r="A6" s="18" t="str">
        <f>IFERROR(__xludf.DUMMYFUNCTION("""COMPUTED_VALUE"""),"hello")</f>
        <v>hello</v>
      </c>
      <c r="B6" s="18" t="str">
        <f>IFERROR(__xludf.DUMMYFUNCTION("""COMPUTED_VALUE"""),"you are stupid")</f>
        <v>you are stupid</v>
      </c>
      <c r="C6" s="18" t="str">
        <f>IFERROR(__xludf.DUMMYFUNCTION("""COMPUTED_VALUE"""),"repeat last one")</f>
        <v>repeat last one</v>
      </c>
      <c r="D6" s="18" t="str">
        <f>IFERROR(__xludf.DUMMYFUNCTION("""COMPUTED_VALUE"""),"close")</f>
        <v>close</v>
      </c>
      <c r="E6" s="18" t="str">
        <f>IFERROR(__xludf.DUMMYFUNCTION("""COMPUTED_VALUE"""),"I didn't want to do that")</f>
        <v>I didn't want to do that</v>
      </c>
      <c r="F6" s="18" t="str">
        <f>IFERROR(__xludf.DUMMYFUNCTION("""COMPUTED_VALUE"""),"affirmative")</f>
        <v>affirmative</v>
      </c>
      <c r="G6" s="18" t="str">
        <f>IFERROR(__xludf.DUMMYFUNCTION("""COMPUTED_VALUE"""),"not")</f>
        <v>not</v>
      </c>
      <c r="H6" s="18"/>
      <c r="I6" s="18"/>
      <c r="J6" s="18"/>
      <c r="K6" s="18"/>
      <c r="L6" s="18"/>
      <c r="M6" s="18"/>
      <c r="N6" s="18"/>
      <c r="O6" s="18"/>
      <c r="P6" s="18"/>
      <c r="Q6" s="18"/>
      <c r="R6" s="18"/>
      <c r="S6" s="18"/>
      <c r="T6" s="18"/>
      <c r="U6" s="18"/>
      <c r="V6" s="18" t="str">
        <f>IFERROR(__xludf.DUMMYFUNCTION("""COMPUTED_VALUE"""),"")</f>
        <v/>
      </c>
      <c r="W6" s="18" t="str">
        <f>IFERROR(__xludf.DUMMYFUNCTION("""COMPUTED_VALUE"""),"")</f>
        <v/>
      </c>
      <c r="X6" s="18" t="str">
        <f>IFERROR(__xludf.DUMMYFUNCTION("""COMPUTED_VALUE"""),"be funny")</f>
        <v>be funny</v>
      </c>
      <c r="Y6" s="82" t="str">
        <f>IFERROR(__xludf.DUMMYFUNCTION("""COMPUTED_VALUE"""),"")</f>
        <v/>
      </c>
    </row>
    <row r="7" ht="15.75" customHeight="1">
      <c r="A7" s="18" t="str">
        <f>IFERROR(__xludf.DUMMYFUNCTION("""COMPUTED_VALUE"""),"")</f>
        <v/>
      </c>
      <c r="B7" s="18" t="str">
        <f>IFERROR(__xludf.DUMMYFUNCTION("""COMPUTED_VALUE"""),"help")</f>
        <v>help</v>
      </c>
      <c r="C7" s="18" t="str">
        <f>IFERROR(__xludf.DUMMYFUNCTION("""COMPUTED_VALUE"""),"do it again")</f>
        <v>do it again</v>
      </c>
      <c r="D7" s="18" t="str">
        <f>IFERROR(__xludf.DUMMYFUNCTION("""COMPUTED_VALUE"""),"Conclude")</f>
        <v>Conclude</v>
      </c>
      <c r="E7" s="18" t="str">
        <f>IFERROR(__xludf.DUMMYFUNCTION("""COMPUTED_VALUE"""),"Take that back")</f>
        <v>Take that back</v>
      </c>
      <c r="F7" s="18" t="str">
        <f>IFERROR(__xludf.DUMMYFUNCTION("""COMPUTED_VALUE"""),"Positive")</f>
        <v>Positive</v>
      </c>
      <c r="G7" s="18" t="str">
        <f>IFERROR(__xludf.DUMMYFUNCTION("""COMPUTED_VALUE"""),"wrong")</f>
        <v>wrong</v>
      </c>
      <c r="H7" s="18"/>
      <c r="I7" s="18"/>
      <c r="J7" s="18"/>
      <c r="K7" s="18"/>
      <c r="L7" s="18"/>
      <c r="M7" s="18"/>
      <c r="N7" s="18"/>
      <c r="O7" s="18"/>
      <c r="P7" s="18"/>
      <c r="Q7" s="18"/>
      <c r="R7" s="18"/>
      <c r="S7" s="18"/>
      <c r="T7" s="18"/>
      <c r="U7" s="18"/>
      <c r="V7" s="18"/>
      <c r="W7" s="18"/>
      <c r="X7" s="18" t="str">
        <f>IFERROR(__xludf.DUMMYFUNCTION("""COMPUTED_VALUE"""),"")</f>
        <v/>
      </c>
    </row>
    <row r="8" ht="15.75" customHeight="1">
      <c r="A8" s="18"/>
      <c r="B8" s="18" t="str">
        <f>IFERROR(__xludf.DUMMYFUNCTION("""COMPUTED_VALUE"""),"I'm stuck")</f>
        <v>I'm stuck</v>
      </c>
      <c r="C8" s="18" t="str">
        <f>IFERROR(__xludf.DUMMYFUNCTION("""COMPUTED_VALUE"""),"Again")</f>
        <v>Again</v>
      </c>
      <c r="D8" s="18" t="str">
        <f>IFERROR(__xludf.DUMMYFUNCTION("""COMPUTED_VALUE"""),"Cya")</f>
        <v>Cya</v>
      </c>
      <c r="E8" s="18" t="str">
        <f>IFERROR(__xludf.DUMMYFUNCTION("""COMPUTED_VALUE"""),"")</f>
        <v/>
      </c>
      <c r="F8" s="18" t="str">
        <f>IFERROR(__xludf.DUMMYFUNCTION("""COMPUTED_VALUE"""),"You got it")</f>
        <v>You got it</v>
      </c>
      <c r="G8" s="18" t="str">
        <f>IFERROR(__xludf.DUMMYFUNCTION("""COMPUTED_VALUE"""),"incorrect")</f>
        <v>incorrect</v>
      </c>
      <c r="H8" s="18"/>
      <c r="I8" s="18"/>
      <c r="J8" s="18"/>
      <c r="K8" s="18"/>
      <c r="L8" s="18"/>
      <c r="M8" s="18"/>
      <c r="N8" s="18"/>
      <c r="O8" s="18"/>
      <c r="P8" s="18"/>
      <c r="Q8" s="18"/>
      <c r="R8" s="18"/>
      <c r="S8" s="18"/>
      <c r="T8" s="18"/>
      <c r="U8" s="18"/>
      <c r="V8" s="18"/>
      <c r="W8" s="18"/>
      <c r="X8" s="18"/>
    </row>
    <row r="9" ht="15.75" customHeight="1">
      <c r="A9" s="18"/>
      <c r="B9" s="18" t="str">
        <f>IFERROR(__xludf.DUMMYFUNCTION("""COMPUTED_VALUE"""),"I need help")</f>
        <v>I need help</v>
      </c>
      <c r="C9" s="18" t="str">
        <f>IFERROR(__xludf.DUMMYFUNCTION("""COMPUTED_VALUE"""),"Play again")</f>
        <v>Play again</v>
      </c>
      <c r="D9" s="18" t="str">
        <f>IFERROR(__xludf.DUMMYFUNCTION("""COMPUTED_VALUE"""),"get out")</f>
        <v>get out</v>
      </c>
      <c r="E9" s="18"/>
      <c r="F9" s="18" t="str">
        <f>IFERROR(__xludf.DUMMYFUNCTION("""COMPUTED_VALUE"""),"Alright")</f>
        <v>Alright</v>
      </c>
      <c r="G9" s="18" t="str">
        <f>IFERROR(__xludf.DUMMYFUNCTION("""COMPUTED_VALUE"""),"negative")</f>
        <v>negative</v>
      </c>
      <c r="H9" s="18"/>
      <c r="I9" s="18"/>
      <c r="J9" s="18"/>
      <c r="K9" s="18"/>
      <c r="L9" s="18"/>
      <c r="M9" s="18"/>
      <c r="N9" s="18"/>
      <c r="O9" s="18"/>
      <c r="P9" s="18"/>
      <c r="Q9" s="18"/>
      <c r="R9" s="18"/>
      <c r="S9" s="18"/>
      <c r="T9" s="18"/>
      <c r="U9" s="18"/>
      <c r="V9" s="18"/>
      <c r="W9" s="18"/>
      <c r="X9" s="18"/>
    </row>
    <row r="10" ht="15.75" customHeight="1">
      <c r="A10" s="18"/>
      <c r="B10" s="18" t="str">
        <f>IFERROR(__xludf.DUMMYFUNCTION("""COMPUTED_VALUE"""),"I don't understand")</f>
        <v>I don't understand</v>
      </c>
      <c r="C10" s="18" t="str">
        <f>IFERROR(__xludf.DUMMYFUNCTION("""COMPUTED_VALUE"""),"Play another time")</f>
        <v>Play another time</v>
      </c>
      <c r="D10" s="18" t="str">
        <f>IFERROR(__xludf.DUMMYFUNCTION("""COMPUTED_VALUE"""),"Give it a rest")</f>
        <v>Give it a rest</v>
      </c>
      <c r="E10" s="18"/>
      <c r="F10" s="18" t="str">
        <f>IFERROR(__xludf.DUMMYFUNCTION("""COMPUTED_VALUE"""),"Ok")</f>
        <v>Ok</v>
      </c>
      <c r="G10" s="18" t="str">
        <f>IFERROR(__xludf.DUMMYFUNCTION("""COMPUTED_VALUE"""),"don't want")</f>
        <v>don't want</v>
      </c>
      <c r="H10" s="18"/>
      <c r="I10" s="18"/>
      <c r="J10" s="18"/>
      <c r="K10" s="18"/>
      <c r="L10" s="18"/>
      <c r="M10" s="18"/>
      <c r="N10" s="18"/>
      <c r="O10" s="18"/>
      <c r="P10" s="18"/>
      <c r="Q10" s="18"/>
      <c r="R10" s="18"/>
      <c r="S10" s="18"/>
      <c r="T10" s="18"/>
      <c r="U10" s="18"/>
      <c r="V10" s="18"/>
      <c r="W10" s="18"/>
      <c r="X10" s="18"/>
    </row>
    <row r="11" ht="15.75" customHeight="1">
      <c r="A11" s="18"/>
      <c r="B11" s="18" t="str">
        <f>IFERROR(__xludf.DUMMYFUNCTION("""COMPUTED_VALUE"""),"What")</f>
        <v>What</v>
      </c>
      <c r="C11" s="18" t="str">
        <f>IFERROR(__xludf.DUMMYFUNCTION("""COMPUTED_VALUE"""),"Redo")</f>
        <v>Redo</v>
      </c>
      <c r="D11" s="18" t="str">
        <f>IFERROR(__xludf.DUMMYFUNCTION("""COMPUTED_VALUE"""),"Stop noise")</f>
        <v>Stop noise</v>
      </c>
      <c r="E11" s="18"/>
      <c r="F11" s="18" t="str">
        <f>IFERROR(__xludf.DUMMYFUNCTION("""COMPUTED_VALUE"""),"Let's go")</f>
        <v>Let's go</v>
      </c>
      <c r="G11" s="18" t="str">
        <f>IFERROR(__xludf.DUMMYFUNCTION("""COMPUTED_VALUE"""),"neither")</f>
        <v>neither</v>
      </c>
      <c r="H11" s="18"/>
      <c r="I11" s="18"/>
      <c r="J11" s="18"/>
      <c r="K11" s="18"/>
      <c r="L11" s="18"/>
      <c r="M11" s="18"/>
      <c r="N11" s="18"/>
      <c r="O11" s="18"/>
      <c r="P11" s="18"/>
      <c r="Q11" s="18"/>
      <c r="R11" s="18"/>
      <c r="S11" s="18"/>
      <c r="T11" s="18"/>
      <c r="U11" s="18"/>
      <c r="V11" s="18"/>
      <c r="W11" s="18"/>
      <c r="X11" s="18"/>
    </row>
    <row r="12" ht="15.75" customHeight="1">
      <c r="A12" s="18"/>
      <c r="B12" s="18" t="str">
        <f>IFERROR(__xludf.DUMMYFUNCTION("""COMPUTED_VALUE"""),"how does this work")</f>
        <v>how does this work</v>
      </c>
      <c r="C12" s="18" t="str">
        <f>IFERROR(__xludf.DUMMYFUNCTION("""COMPUTED_VALUE"""),"Do that again")</f>
        <v>Do that again</v>
      </c>
      <c r="D12" s="18" t="str">
        <f>IFERROR(__xludf.DUMMYFUNCTION("""COMPUTED_VALUE"""),"goodbye")</f>
        <v>goodbye</v>
      </c>
      <c r="E12" s="18"/>
      <c r="F12" s="18" t="str">
        <f>IFERROR(__xludf.DUMMYFUNCTION("""COMPUTED_VALUE"""),"sure")</f>
        <v>sure</v>
      </c>
      <c r="G12" s="18" t="str">
        <f>IFERROR(__xludf.DUMMYFUNCTION("""COMPUTED_VALUE"""),"nothing")</f>
        <v>nothing</v>
      </c>
      <c r="H12" s="18"/>
      <c r="I12" s="18"/>
      <c r="J12" s="18"/>
      <c r="K12" s="18"/>
      <c r="L12" s="18"/>
      <c r="M12" s="18"/>
      <c r="N12" s="18"/>
      <c r="O12" s="18"/>
      <c r="P12" s="18"/>
      <c r="Q12" s="18"/>
      <c r="R12" s="18"/>
      <c r="S12" s="18"/>
      <c r="T12" s="18"/>
      <c r="U12" s="18"/>
      <c r="V12" s="18"/>
      <c r="W12" s="18"/>
      <c r="X12" s="18"/>
    </row>
    <row r="13" ht="15.75" customHeight="1">
      <c r="A13" s="18"/>
      <c r="B13" s="18" t="str">
        <f>IFERROR(__xludf.DUMMYFUNCTION("""COMPUTED_VALUE"""),"what do I do")</f>
        <v>what do I do</v>
      </c>
      <c r="C13" s="18" t="str">
        <f>IFERROR(__xludf.DUMMYFUNCTION("""COMPUTED_VALUE"""),"Replay")</f>
        <v>Replay</v>
      </c>
      <c r="D13" s="18" t="str">
        <f>IFERROR(__xludf.DUMMYFUNCTION("""COMPUTED_VALUE"""),"see you later")</f>
        <v>see you later</v>
      </c>
      <c r="E13" s="18"/>
      <c r="F13" s="18" t="str">
        <f>IFERROR(__xludf.DUMMYFUNCTION("""COMPUTED_VALUE"""),"choice")</f>
        <v>choice</v>
      </c>
      <c r="G13" s="18" t="str">
        <f>IFERROR(__xludf.DUMMYFUNCTION("""COMPUTED_VALUE"""),"not telling you")</f>
        <v>not telling you</v>
      </c>
      <c r="H13" s="18"/>
      <c r="I13" s="18"/>
      <c r="J13" s="18"/>
      <c r="K13" s="18"/>
      <c r="L13" s="18"/>
      <c r="M13" s="18"/>
      <c r="N13" s="18"/>
      <c r="O13" s="18"/>
      <c r="P13" s="18"/>
      <c r="Q13" s="18"/>
      <c r="R13" s="18"/>
      <c r="S13" s="18"/>
      <c r="T13" s="18"/>
      <c r="U13" s="18"/>
      <c r="V13" s="18"/>
      <c r="W13" s="18"/>
      <c r="X13" s="18"/>
    </row>
    <row r="14" ht="15.75" customHeight="1">
      <c r="A14" s="18"/>
      <c r="B14" s="18" t="str">
        <f>IFERROR(__xludf.DUMMYFUNCTION("""COMPUTED_VALUE"""),"Help menu")</f>
        <v>Help menu</v>
      </c>
      <c r="C14" s="18" t="str">
        <f>IFERROR(__xludf.DUMMYFUNCTION("""COMPUTED_VALUE"""),"Play that again")</f>
        <v>Play that again</v>
      </c>
      <c r="D14" s="18" t="str">
        <f>IFERROR(__xludf.DUMMYFUNCTION("""COMPUTED_VALUE"""),"stop for now")</f>
        <v>stop for now</v>
      </c>
      <c r="E14" s="18"/>
      <c r="F14" s="18" t="str">
        <f>IFERROR(__xludf.DUMMYFUNCTION("""COMPUTED_VALUE"""),"cool")</f>
        <v>cool</v>
      </c>
      <c r="G14" s="18" t="str">
        <f>IFERROR(__xludf.DUMMYFUNCTION("""COMPUTED_VALUE"""),"I don't want to say")</f>
        <v>I don't want to say</v>
      </c>
      <c r="H14" s="18"/>
      <c r="I14" s="18"/>
      <c r="J14" s="18"/>
      <c r="K14" s="18"/>
      <c r="L14" s="18"/>
      <c r="M14" s="18"/>
      <c r="N14" s="18"/>
      <c r="O14" s="18"/>
      <c r="P14" s="18"/>
      <c r="Q14" s="18"/>
      <c r="R14" s="18"/>
      <c r="S14" s="18"/>
      <c r="T14" s="18"/>
      <c r="U14" s="18"/>
      <c r="V14" s="18"/>
      <c r="W14" s="18"/>
      <c r="X14" s="18"/>
    </row>
    <row r="15" ht="15.75" customHeight="1">
      <c r="A15" s="18"/>
      <c r="B15" s="18" t="str">
        <f>IFERROR(__xludf.DUMMYFUNCTION("""COMPUTED_VALUE"""),"Assistance")</f>
        <v>Assistance</v>
      </c>
      <c r="C15" s="18" t="str">
        <f>IFERROR(__xludf.DUMMYFUNCTION("""COMPUTED_VALUE"""),"Say that again")</f>
        <v>Say that again</v>
      </c>
      <c r="D15" s="18" t="str">
        <f>IFERROR(__xludf.DUMMYFUNCTION("""COMPUTED_VALUE"""),"stop playing")</f>
        <v>stop playing</v>
      </c>
      <c r="E15" s="18"/>
      <c r="F15" s="18" t="str">
        <f>IFERROR(__xludf.DUMMYFUNCTION("""COMPUTED_VALUE"""),"Let's do it")</f>
        <v>Let's do it</v>
      </c>
      <c r="G15" s="18" t="str">
        <f>IFERROR(__xludf.DUMMYFUNCTION("""COMPUTED_VALUE"""),"")</f>
        <v/>
      </c>
      <c r="H15" s="18"/>
      <c r="I15" s="18"/>
      <c r="J15" s="18"/>
      <c r="K15" s="18"/>
      <c r="L15" s="18"/>
      <c r="M15" s="18"/>
      <c r="N15" s="18"/>
      <c r="O15" s="18"/>
      <c r="P15" s="18"/>
      <c r="Q15" s="18"/>
      <c r="R15" s="18"/>
      <c r="S15" s="18"/>
      <c r="T15" s="18"/>
      <c r="U15" s="18"/>
      <c r="V15" s="18"/>
      <c r="W15" s="18"/>
      <c r="X15" s="18"/>
    </row>
    <row r="16" ht="15.75" customHeight="1">
      <c r="A16" s="18"/>
      <c r="B16" s="18" t="str">
        <f>IFERROR(__xludf.DUMMYFUNCTION("""COMPUTED_VALUE"""),"Assist me")</f>
        <v>Assist me</v>
      </c>
      <c r="C16" s="18" t="str">
        <f>IFERROR(__xludf.DUMMYFUNCTION("""COMPUTED_VALUE"""),"What was that")</f>
        <v>What was that</v>
      </c>
      <c r="D16" s="18" t="str">
        <f>IFERROR(__xludf.DUMMYFUNCTION("""COMPUTED_VALUE"""),"Stop session")</f>
        <v>Stop session</v>
      </c>
      <c r="E16" s="18"/>
      <c r="F16" s="18" t="str">
        <f>IFERROR(__xludf.DUMMYFUNCTION("""COMPUTED_VALUE"""),"")</f>
        <v/>
      </c>
      <c r="G16" s="18"/>
      <c r="H16" s="18"/>
      <c r="I16" s="18"/>
      <c r="J16" s="18"/>
      <c r="K16" s="18"/>
      <c r="L16" s="18"/>
      <c r="M16" s="18"/>
      <c r="N16" s="18"/>
      <c r="O16" s="18"/>
      <c r="P16" s="18"/>
      <c r="Q16" s="18"/>
      <c r="R16" s="18"/>
      <c r="S16" s="18"/>
      <c r="T16" s="18"/>
      <c r="U16" s="18"/>
      <c r="V16" s="18"/>
      <c r="W16" s="18"/>
      <c r="X16" s="18"/>
    </row>
    <row r="17" ht="15.75" customHeight="1">
      <c r="A17" s="18"/>
      <c r="B17" s="18" t="str">
        <f>IFERROR(__xludf.DUMMYFUNCTION("""COMPUTED_VALUE"""),"Support")</f>
        <v>Support</v>
      </c>
      <c r="C17" s="18" t="str">
        <f>IFERROR(__xludf.DUMMYFUNCTION("""COMPUTED_VALUE"""),"say what")</f>
        <v>say what</v>
      </c>
      <c r="D17" s="18" t="str">
        <f>IFERROR(__xludf.DUMMYFUNCTION("""COMPUTED_VALUE"""),"nothing now thanks")</f>
        <v>nothing now thanks</v>
      </c>
      <c r="E17" s="18"/>
      <c r="F17" s="18"/>
      <c r="G17" s="18"/>
      <c r="H17" s="18"/>
      <c r="I17" s="18"/>
      <c r="J17" s="18"/>
      <c r="K17" s="18"/>
      <c r="L17" s="18"/>
      <c r="M17" s="18"/>
      <c r="N17" s="18"/>
      <c r="O17" s="18"/>
      <c r="P17" s="18"/>
      <c r="Q17" s="18"/>
      <c r="R17" s="18"/>
      <c r="S17" s="18"/>
      <c r="T17" s="18"/>
      <c r="U17" s="18"/>
      <c r="V17" s="18"/>
      <c r="W17" s="18"/>
      <c r="X17" s="18"/>
    </row>
    <row r="18" ht="15.75" customHeight="1">
      <c r="A18" s="18"/>
      <c r="B18" s="18" t="str">
        <f>IFERROR(__xludf.DUMMYFUNCTION("""COMPUTED_VALUE"""),"Need help")</f>
        <v>Need help</v>
      </c>
      <c r="C18" s="18" t="str">
        <f>IFERROR(__xludf.DUMMYFUNCTION("""COMPUTED_VALUE"""),"")</f>
        <v/>
      </c>
      <c r="D18" s="18" t="str">
        <f>IFERROR(__xludf.DUMMYFUNCTION("""COMPUTED_VALUE"""),"thats enough")</f>
        <v>thats enough</v>
      </c>
      <c r="E18" s="18"/>
      <c r="F18" s="18"/>
      <c r="G18" s="18"/>
      <c r="H18" s="18"/>
      <c r="I18" s="18"/>
      <c r="J18" s="18"/>
      <c r="K18" s="18"/>
      <c r="L18" s="18"/>
      <c r="M18" s="18"/>
      <c r="N18" s="18"/>
      <c r="O18" s="18"/>
      <c r="P18" s="18"/>
      <c r="Q18" s="18"/>
      <c r="R18" s="18"/>
      <c r="S18" s="18"/>
      <c r="T18" s="18"/>
      <c r="U18" s="18"/>
      <c r="V18" s="18"/>
      <c r="W18" s="18"/>
      <c r="X18" s="18"/>
    </row>
    <row r="19" ht="15.75" customHeight="1">
      <c r="A19" s="18"/>
      <c r="B19" s="18" t="str">
        <f>IFERROR(__xludf.DUMMYFUNCTION("""COMPUTED_VALUE"""),"Need assistance")</f>
        <v>Need assistance</v>
      </c>
      <c r="C19" s="18"/>
      <c r="D19" s="18" t="str">
        <f>IFERROR(__xludf.DUMMYFUNCTION("""COMPUTED_VALUE"""),"")</f>
        <v/>
      </c>
      <c r="E19" s="18"/>
      <c r="F19" s="18"/>
      <c r="G19" s="18"/>
      <c r="H19" s="18"/>
      <c r="I19" s="18"/>
      <c r="J19" s="18"/>
      <c r="K19" s="18"/>
      <c r="L19" s="18"/>
      <c r="M19" s="18"/>
      <c r="N19" s="18"/>
      <c r="O19" s="18"/>
      <c r="P19" s="18"/>
      <c r="Q19" s="18"/>
      <c r="R19" s="18"/>
      <c r="S19" s="18"/>
      <c r="T19" s="18"/>
      <c r="U19" s="18"/>
      <c r="V19" s="18"/>
      <c r="W19" s="18"/>
      <c r="X19" s="18"/>
    </row>
    <row r="20" ht="15.75" customHeight="1">
      <c r="A20" s="18"/>
      <c r="B20" s="18" t="str">
        <f>IFERROR(__xludf.DUMMYFUNCTION("""COMPUTED_VALUE"""),"Need support")</f>
        <v>Need support</v>
      </c>
      <c r="C20" s="18"/>
      <c r="D20" s="18"/>
      <c r="E20" s="18"/>
      <c r="F20" s="18"/>
      <c r="G20" s="18"/>
      <c r="H20" s="18"/>
      <c r="I20" s="18"/>
      <c r="J20" s="18"/>
      <c r="K20" s="18"/>
      <c r="L20" s="18"/>
      <c r="M20" s="18"/>
      <c r="N20" s="18"/>
      <c r="O20" s="18"/>
      <c r="P20" s="18"/>
      <c r="Q20" s="18"/>
      <c r="R20" s="18"/>
      <c r="S20" s="18"/>
      <c r="T20" s="18"/>
      <c r="U20" s="18"/>
      <c r="V20" s="18"/>
      <c r="W20" s="18"/>
      <c r="X20" s="18"/>
    </row>
    <row r="21" ht="15.75" customHeight="1">
      <c r="A21" s="18"/>
      <c r="B21" s="18" t="str">
        <f>IFERROR(__xludf.DUMMYFUNCTION("""COMPUTED_VALUE"""),"Can you assist me")</f>
        <v>Can you assist me</v>
      </c>
      <c r="C21" s="18"/>
      <c r="D21" s="18"/>
      <c r="E21" s="18"/>
      <c r="F21" s="18"/>
      <c r="G21" s="18"/>
      <c r="H21" s="18"/>
      <c r="I21" s="18"/>
      <c r="J21" s="18"/>
      <c r="K21" s="18"/>
      <c r="L21" s="18"/>
      <c r="M21" s="18"/>
      <c r="N21" s="18"/>
      <c r="O21" s="18"/>
      <c r="P21" s="18"/>
      <c r="Q21" s="18"/>
      <c r="R21" s="18"/>
      <c r="S21" s="18"/>
      <c r="T21" s="18"/>
      <c r="U21" s="18"/>
      <c r="V21" s="18"/>
      <c r="W21" s="18"/>
      <c r="X21" s="18"/>
    </row>
    <row r="22" ht="15.75" customHeight="1">
      <c r="A22" s="18"/>
      <c r="B22" s="18" t="str">
        <f>IFERROR(__xludf.DUMMYFUNCTION("""COMPUTED_VALUE"""),"I'm confused")</f>
        <v>I'm confused</v>
      </c>
      <c r="C22" s="18"/>
      <c r="D22" s="18"/>
      <c r="E22" s="18"/>
      <c r="F22" s="18"/>
      <c r="G22" s="18"/>
      <c r="H22" s="18"/>
      <c r="I22" s="18"/>
      <c r="J22" s="18"/>
      <c r="K22" s="18"/>
      <c r="L22" s="18"/>
      <c r="M22" s="18"/>
      <c r="N22" s="18"/>
      <c r="O22" s="18"/>
      <c r="P22" s="18"/>
      <c r="Q22" s="18"/>
      <c r="R22" s="18"/>
      <c r="S22" s="18"/>
      <c r="T22" s="18"/>
      <c r="U22" s="18"/>
      <c r="V22" s="18"/>
      <c r="W22" s="18"/>
      <c r="X22" s="18"/>
    </row>
    <row r="23" ht="15.75" customHeight="1">
      <c r="A23" s="18"/>
      <c r="B23" s="18" t="str">
        <f>IFERROR(__xludf.DUMMYFUNCTION("""COMPUTED_VALUE"""),"I didn't get that")</f>
        <v>I didn't get that</v>
      </c>
      <c r="C23" s="18"/>
      <c r="D23" s="18"/>
      <c r="E23" s="18"/>
      <c r="F23" s="18"/>
      <c r="G23" s="18"/>
      <c r="H23" s="18"/>
      <c r="I23" s="18"/>
      <c r="J23" s="18"/>
      <c r="K23" s="18"/>
      <c r="L23" s="18"/>
      <c r="M23" s="18"/>
      <c r="N23" s="18"/>
      <c r="O23" s="18"/>
      <c r="P23" s="18"/>
      <c r="Q23" s="18"/>
      <c r="R23" s="18"/>
      <c r="S23" s="18"/>
      <c r="T23" s="18"/>
      <c r="U23" s="18"/>
      <c r="V23" s="18"/>
      <c r="W23" s="18"/>
      <c r="X23" s="18"/>
    </row>
    <row r="24" ht="15.75" customHeight="1">
      <c r="A24" s="18"/>
      <c r="B24" s="18" t="str">
        <f>IFERROR(__xludf.DUMMYFUNCTION("""COMPUTED_VALUE"""),"what do you mean")</f>
        <v>what do you mean</v>
      </c>
      <c r="C24" s="18"/>
      <c r="D24" s="18"/>
      <c r="E24" s="18"/>
      <c r="F24" s="18"/>
      <c r="G24" s="18"/>
      <c r="H24" s="18"/>
      <c r="I24" s="18"/>
      <c r="J24" s="18"/>
      <c r="K24" s="18"/>
      <c r="L24" s="18"/>
      <c r="M24" s="18"/>
      <c r="N24" s="18"/>
      <c r="O24" s="18"/>
      <c r="P24" s="18"/>
      <c r="Q24" s="18"/>
      <c r="R24" s="18"/>
      <c r="S24" s="18"/>
      <c r="T24" s="18"/>
      <c r="U24" s="18"/>
      <c r="V24" s="18"/>
      <c r="W24" s="18"/>
      <c r="X24" s="18"/>
    </row>
    <row r="25" ht="15.75" customHeight="1">
      <c r="A25" s="18"/>
      <c r="B25" s="18" t="str">
        <f>IFERROR(__xludf.DUMMYFUNCTION("""COMPUTED_VALUE"""),"how do you mean")</f>
        <v>how do you mean</v>
      </c>
      <c r="C25" s="18"/>
      <c r="D25" s="18"/>
      <c r="E25" s="18"/>
      <c r="F25" s="18"/>
      <c r="G25" s="18"/>
      <c r="H25" s="18"/>
      <c r="I25" s="18"/>
      <c r="J25" s="18"/>
      <c r="K25" s="18"/>
      <c r="L25" s="18"/>
      <c r="M25" s="18"/>
      <c r="N25" s="18"/>
      <c r="O25" s="18"/>
      <c r="P25" s="18"/>
      <c r="Q25" s="18"/>
      <c r="R25" s="18"/>
      <c r="S25" s="18"/>
      <c r="T25" s="18"/>
      <c r="U25" s="18"/>
      <c r="V25" s="18"/>
      <c r="W25" s="18"/>
      <c r="X25" s="18"/>
    </row>
    <row r="26" ht="15.75" customHeight="1">
      <c r="A26" s="18"/>
      <c r="B26" s="18" t="str">
        <f>IFERROR(__xludf.DUMMYFUNCTION("""COMPUTED_VALUE"""),"")</f>
        <v/>
      </c>
      <c r="C26" s="18"/>
      <c r="D26" s="18"/>
      <c r="E26" s="18"/>
      <c r="F26" s="18"/>
      <c r="G26" s="18"/>
      <c r="H26" s="18"/>
      <c r="I26" s="18"/>
      <c r="J26" s="18"/>
      <c r="K26" s="18"/>
      <c r="L26" s="18"/>
      <c r="M26" s="18"/>
      <c r="N26" s="18"/>
      <c r="O26" s="18"/>
      <c r="P26" s="18"/>
      <c r="Q26" s="18"/>
      <c r="R26" s="18"/>
      <c r="S26" s="18"/>
      <c r="T26" s="18"/>
      <c r="U26" s="18"/>
      <c r="V26" s="18"/>
      <c r="W26" s="18"/>
      <c r="X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34.0"/>
    <col customWidth="1" min="2" max="2" width="45.29"/>
    <col customWidth="1" min="3" max="3" width="65.0"/>
    <col customWidth="1" min="4" max="6" width="14.43"/>
  </cols>
  <sheetData>
    <row r="1" ht="15.75" customHeight="1">
      <c r="A1" s="87" t="s">
        <v>377</v>
      </c>
      <c r="B1" s="88" t="s">
        <v>105</v>
      </c>
      <c r="C1" s="87" t="s">
        <v>378</v>
      </c>
    </row>
    <row r="2" ht="15.75" customHeight="1">
      <c r="A2" s="52" t="s">
        <v>379</v>
      </c>
      <c r="B2" s="89" t="b">
        <v>1</v>
      </c>
      <c r="C2" s="90" t="s">
        <v>380</v>
      </c>
    </row>
    <row r="3" ht="15.75" customHeight="1">
      <c r="A3" s="91" t="s">
        <v>381</v>
      </c>
      <c r="B3" s="89" t="b">
        <v>1</v>
      </c>
      <c r="C3" s="90" t="s">
        <v>382</v>
      </c>
    </row>
    <row r="4" ht="15.75" customHeight="1">
      <c r="A4" s="91" t="s">
        <v>383</v>
      </c>
      <c r="B4" s="89" t="b">
        <v>0</v>
      </c>
      <c r="C4" s="90" t="s">
        <v>384</v>
      </c>
    </row>
    <row r="5" ht="15.75" customHeight="1">
      <c r="A5" s="91" t="s">
        <v>385</v>
      </c>
      <c r="B5" s="89" t="b">
        <v>0</v>
      </c>
      <c r="C5" s="90" t="s">
        <v>386</v>
      </c>
    </row>
    <row r="6" ht="15.75" customHeight="1">
      <c r="A6" s="91" t="s">
        <v>387</v>
      </c>
      <c r="B6" s="89" t="b">
        <v>0</v>
      </c>
      <c r="C6" s="90" t="s">
        <v>388</v>
      </c>
    </row>
    <row r="7" ht="15.75" customHeight="1">
      <c r="A7" s="52" t="s">
        <v>389</v>
      </c>
      <c r="B7" s="89" t="s">
        <v>390</v>
      </c>
      <c r="C7" s="90" t="s">
        <v>391</v>
      </c>
    </row>
    <row r="8" ht="15.75" customHeight="1">
      <c r="A8" s="52" t="s">
        <v>392</v>
      </c>
      <c r="B8" s="89" t="b">
        <v>0</v>
      </c>
      <c r="C8" s="90" t="s">
        <v>393</v>
      </c>
    </row>
    <row r="9" ht="15.75" customHeight="1">
      <c r="A9" s="52" t="s">
        <v>394</v>
      </c>
      <c r="B9" s="89" t="b">
        <v>0</v>
      </c>
      <c r="C9" s="92" t="s">
        <v>395</v>
      </c>
    </row>
    <row r="10" ht="15.75" customHeight="1">
      <c r="A10" s="52" t="s">
        <v>396</v>
      </c>
      <c r="B10" s="89" t="b">
        <v>0</v>
      </c>
      <c r="C10" s="92" t="s">
        <v>397</v>
      </c>
    </row>
    <row r="11" ht="15.75" customHeight="1">
      <c r="A11" s="52" t="s">
        <v>398</v>
      </c>
      <c r="B11" s="89" t="b">
        <v>0</v>
      </c>
      <c r="C11" s="90" t="s">
        <v>399</v>
      </c>
    </row>
    <row r="12" ht="15.75" customHeight="1">
      <c r="A12" s="52" t="s">
        <v>400</v>
      </c>
      <c r="B12" s="89" t="b">
        <v>1</v>
      </c>
      <c r="C12" s="90" t="s">
        <v>401</v>
      </c>
    </row>
    <row r="13" ht="15.75" customHeight="1">
      <c r="A13" s="52" t="s">
        <v>402</v>
      </c>
      <c r="B13" s="89" t="b">
        <v>1</v>
      </c>
      <c r="C13" s="90" t="s">
        <v>403</v>
      </c>
    </row>
    <row r="14" ht="15.75" customHeight="1">
      <c r="A14" s="52" t="s">
        <v>404</v>
      </c>
      <c r="B14" s="89" t="b">
        <v>1</v>
      </c>
      <c r="C14" s="90" t="s">
        <v>405</v>
      </c>
    </row>
    <row r="15" ht="15.75" customHeight="1">
      <c r="A15" s="52" t="s">
        <v>406</v>
      </c>
      <c r="B15" s="52" t="s">
        <v>407</v>
      </c>
      <c r="C15" s="90" t="s">
        <v>408</v>
      </c>
    </row>
    <row r="16" ht="15.75" customHeight="1">
      <c r="A16" s="52" t="s">
        <v>409</v>
      </c>
      <c r="B16" s="89" t="s">
        <v>410</v>
      </c>
      <c r="C16" s="90" t="s">
        <v>411</v>
      </c>
    </row>
    <row r="17" ht="15.75" customHeight="1">
      <c r="A17" s="52" t="s">
        <v>412</v>
      </c>
      <c r="B17" s="89" t="b">
        <v>0</v>
      </c>
      <c r="C17" s="90" t="s">
        <v>413</v>
      </c>
    </row>
    <row r="18" ht="15.75" customHeight="1">
      <c r="A18" s="52" t="s">
        <v>414</v>
      </c>
      <c r="B18" s="89" t="b">
        <v>1</v>
      </c>
      <c r="C18" s="90" t="s">
        <v>415</v>
      </c>
    </row>
    <row r="19" ht="15.75" customHeight="1">
      <c r="A19" s="52" t="s">
        <v>416</v>
      </c>
      <c r="B19" s="89" t="b">
        <v>0</v>
      </c>
      <c r="C19" s="90" t="s">
        <v>417</v>
      </c>
    </row>
    <row r="20" ht="15.75" customHeight="1">
      <c r="A20" s="52" t="s">
        <v>418</v>
      </c>
      <c r="B20" s="89" t="b">
        <v>0</v>
      </c>
      <c r="C20" s="90" t="s">
        <v>419</v>
      </c>
    </row>
    <row r="21" ht="15.75" customHeight="1">
      <c r="A21" s="52" t="s">
        <v>420</v>
      </c>
      <c r="B21" s="89" t="b">
        <v>0</v>
      </c>
      <c r="C21" s="90" t="s">
        <v>421</v>
      </c>
    </row>
    <row r="22" ht="15.75" customHeight="1">
      <c r="A22" s="52" t="s">
        <v>422</v>
      </c>
      <c r="B22" s="89" t="b">
        <v>0</v>
      </c>
      <c r="C22" s="90" t="s">
        <v>423</v>
      </c>
    </row>
    <row r="23" ht="15.75" customHeight="1">
      <c r="A23" s="52"/>
      <c r="B23" s="89" t="b">
        <v>0</v>
      </c>
      <c r="C23" s="90" t="s">
        <v>424</v>
      </c>
    </row>
    <row r="24" ht="15.75" customHeight="1">
      <c r="A24" s="52"/>
      <c r="B24" s="89" t="b">
        <v>0</v>
      </c>
      <c r="C24" s="90" t="s">
        <v>425</v>
      </c>
    </row>
    <row r="25" ht="15.75" customHeight="1">
      <c r="A25" s="52"/>
      <c r="B25" s="89" t="b">
        <v>0</v>
      </c>
      <c r="C25" s="90" t="s">
        <v>426</v>
      </c>
    </row>
    <row r="26" ht="15.75" customHeight="1">
      <c r="A26" s="52"/>
      <c r="B26" s="89" t="b">
        <v>0</v>
      </c>
      <c r="C26" s="90" t="s">
        <v>427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4.0"/>
    <col customWidth="1" min="2" max="2" width="86.71"/>
    <col customWidth="1" min="3" max="3" width="28.57"/>
    <col customWidth="1" min="4" max="6" width="14.43"/>
  </cols>
  <sheetData>
    <row r="1" ht="15.75" customHeight="1">
      <c r="A1" s="93" t="s">
        <v>378</v>
      </c>
      <c r="B1" s="93" t="s">
        <v>105</v>
      </c>
      <c r="C1" s="93" t="s">
        <v>13</v>
      </c>
      <c r="D1" s="93" t="s">
        <v>429</v>
      </c>
      <c r="E1" s="5"/>
      <c r="F1" s="5"/>
      <c r="G1" s="5"/>
      <c r="H1" s="5"/>
      <c r="I1" s="5"/>
      <c r="J1" s="5"/>
      <c r="K1" s="5"/>
      <c r="L1" s="5"/>
      <c r="M1" s="5"/>
      <c r="N1" s="5"/>
      <c r="O1" s="5"/>
      <c r="P1" s="5"/>
      <c r="Q1" s="5"/>
      <c r="R1" s="5"/>
      <c r="S1" s="5"/>
      <c r="T1" s="5"/>
      <c r="U1" s="5"/>
      <c r="V1" s="5"/>
      <c r="W1" s="5"/>
      <c r="X1" s="5"/>
    </row>
    <row r="2" ht="15.75" customHeight="1">
      <c r="A2" s="93" t="s">
        <v>378</v>
      </c>
      <c r="B2" s="93" t="s">
        <v>105</v>
      </c>
      <c r="C2" s="93" t="s">
        <v>13</v>
      </c>
      <c r="D2" s="93" t="s">
        <v>429</v>
      </c>
      <c r="E2" s="5"/>
      <c r="F2" s="5"/>
      <c r="G2" s="5"/>
      <c r="H2" s="5"/>
      <c r="I2" s="5"/>
      <c r="J2" s="5"/>
      <c r="K2" s="5"/>
      <c r="L2" s="5"/>
      <c r="M2" s="5"/>
      <c r="N2" s="5"/>
      <c r="O2" s="5"/>
      <c r="P2" s="5"/>
      <c r="Q2" s="5"/>
      <c r="R2" s="5"/>
      <c r="S2" s="5"/>
      <c r="T2" s="5"/>
      <c r="U2" s="5"/>
      <c r="V2" s="5"/>
      <c r="W2" s="5"/>
      <c r="X2" s="5"/>
    </row>
    <row r="3" ht="15.75" customHeight="1">
      <c r="A3" s="96" t="s">
        <v>441</v>
      </c>
      <c r="B3" s="97" t="s">
        <v>449</v>
      </c>
      <c r="C3" s="98" t="s">
        <v>59</v>
      </c>
      <c r="D3" s="98" t="s">
        <v>459</v>
      </c>
      <c r="E3" s="5"/>
      <c r="F3" s="5"/>
      <c r="G3" s="5"/>
      <c r="H3" s="5"/>
      <c r="I3" s="5"/>
      <c r="J3" s="5"/>
      <c r="K3" s="5"/>
      <c r="L3" s="5"/>
      <c r="M3" s="5"/>
      <c r="N3" s="5"/>
      <c r="O3" s="5"/>
      <c r="P3" s="5"/>
      <c r="Q3" s="5"/>
      <c r="R3" s="5"/>
      <c r="S3" s="5"/>
      <c r="T3" s="5"/>
      <c r="U3" s="5"/>
      <c r="V3" s="5"/>
      <c r="W3" s="5"/>
      <c r="X3" s="5"/>
    </row>
    <row r="4" ht="15.75" customHeight="1">
      <c r="A4" s="96" t="s">
        <v>460</v>
      </c>
      <c r="B4" s="97" t="s">
        <v>449</v>
      </c>
      <c r="C4" s="98" t="s">
        <v>461</v>
      </c>
      <c r="D4" s="98" t="s">
        <v>459</v>
      </c>
      <c r="E4" s="5"/>
      <c r="F4" s="5"/>
      <c r="G4" s="5"/>
      <c r="H4" s="5"/>
      <c r="I4" s="5"/>
      <c r="J4" s="5"/>
      <c r="K4" s="5"/>
      <c r="L4" s="5"/>
      <c r="M4" s="5"/>
      <c r="N4" s="5"/>
      <c r="O4" s="5"/>
      <c r="P4" s="5"/>
      <c r="Q4" s="5"/>
      <c r="R4" s="5"/>
      <c r="S4" s="5"/>
      <c r="T4" s="5"/>
      <c r="U4" s="5"/>
      <c r="V4" s="5"/>
      <c r="W4" s="5"/>
      <c r="X4" s="5"/>
    </row>
    <row r="5" ht="15.75" customHeight="1">
      <c r="A5" s="96" t="s">
        <v>391</v>
      </c>
      <c r="B5" s="98" t="s">
        <v>462</v>
      </c>
      <c r="C5" s="98" t="s">
        <v>59</v>
      </c>
      <c r="D5" s="98" t="s">
        <v>459</v>
      </c>
      <c r="E5" s="5"/>
      <c r="F5" s="5"/>
      <c r="G5" s="5"/>
      <c r="H5" s="5"/>
      <c r="I5" s="5"/>
      <c r="J5" s="5"/>
      <c r="K5" s="5"/>
      <c r="L5" s="5"/>
      <c r="M5" s="5"/>
      <c r="N5" s="5"/>
      <c r="O5" s="5"/>
      <c r="P5" s="5"/>
      <c r="Q5" s="5"/>
      <c r="R5" s="5"/>
      <c r="S5" s="5"/>
      <c r="T5" s="5"/>
      <c r="U5" s="5"/>
      <c r="V5" s="5"/>
      <c r="W5" s="5"/>
      <c r="X5" s="5"/>
    </row>
    <row r="6" ht="15.75" customHeight="1">
      <c r="A6" s="96" t="s">
        <v>463</v>
      </c>
      <c r="B6" s="98" t="s">
        <v>462</v>
      </c>
      <c r="C6" s="98" t="s">
        <v>59</v>
      </c>
      <c r="D6" s="98" t="s">
        <v>459</v>
      </c>
      <c r="E6" s="5"/>
      <c r="F6" s="5"/>
      <c r="G6" s="5"/>
      <c r="H6" s="5"/>
      <c r="I6" s="5"/>
      <c r="J6" s="5"/>
      <c r="K6" s="5"/>
      <c r="L6" s="5"/>
      <c r="M6" s="5"/>
      <c r="N6" s="5"/>
      <c r="O6" s="5"/>
      <c r="P6" s="5"/>
      <c r="Q6" s="5"/>
      <c r="R6" s="5"/>
      <c r="S6" s="5"/>
      <c r="T6" s="5"/>
      <c r="U6" s="5"/>
      <c r="V6" s="5"/>
      <c r="W6" s="5"/>
      <c r="X6" s="5"/>
    </row>
    <row r="7" ht="15.75" customHeight="1">
      <c r="A7" s="96" t="s">
        <v>391</v>
      </c>
      <c r="B7" s="98" t="s">
        <v>462</v>
      </c>
      <c r="C7" s="98" t="s">
        <v>375</v>
      </c>
      <c r="D7" s="98" t="s">
        <v>459</v>
      </c>
      <c r="E7" s="5"/>
      <c r="F7" s="5"/>
      <c r="G7" s="5"/>
      <c r="H7" s="5"/>
      <c r="I7" s="5"/>
      <c r="J7" s="5"/>
      <c r="K7" s="5"/>
      <c r="L7" s="5"/>
      <c r="M7" s="5"/>
      <c r="N7" s="5"/>
      <c r="O7" s="5"/>
      <c r="P7" s="5"/>
      <c r="Q7" s="5"/>
      <c r="R7" s="5"/>
      <c r="S7" s="5"/>
      <c r="T7" s="5"/>
      <c r="U7" s="5"/>
      <c r="V7" s="5"/>
      <c r="W7" s="5"/>
      <c r="X7" s="5"/>
    </row>
    <row r="8" ht="15.75" customHeight="1">
      <c r="A8" s="96" t="s">
        <v>463</v>
      </c>
      <c r="B8" s="98" t="s">
        <v>462</v>
      </c>
      <c r="C8" s="98" t="s">
        <v>375</v>
      </c>
      <c r="D8" s="98" t="s">
        <v>459</v>
      </c>
      <c r="E8" s="5"/>
      <c r="F8" s="5"/>
      <c r="G8" s="5"/>
      <c r="H8" s="5"/>
      <c r="I8" s="5"/>
      <c r="J8" s="5"/>
      <c r="K8" s="5"/>
      <c r="L8" s="5"/>
      <c r="M8" s="5"/>
      <c r="N8" s="5"/>
      <c r="O8" s="5"/>
      <c r="P8" s="5"/>
      <c r="Q8" s="5"/>
      <c r="R8" s="5"/>
      <c r="S8" s="5"/>
      <c r="T8" s="5"/>
      <c r="U8" s="5"/>
      <c r="V8" s="5"/>
      <c r="W8" s="5"/>
      <c r="X8" s="5"/>
    </row>
    <row r="9" ht="15.75" customHeight="1">
      <c r="A9" s="96" t="s">
        <v>391</v>
      </c>
      <c r="B9" s="98" t="s">
        <v>390</v>
      </c>
      <c r="C9" s="98" t="s">
        <v>461</v>
      </c>
      <c r="D9" s="98" t="s">
        <v>459</v>
      </c>
      <c r="E9" s="5"/>
      <c r="F9" s="5"/>
      <c r="G9" s="5"/>
      <c r="H9" s="5"/>
      <c r="I9" s="5"/>
      <c r="J9" s="5"/>
      <c r="K9" s="5"/>
      <c r="L9" s="5"/>
      <c r="M9" s="5"/>
      <c r="N9" s="5"/>
      <c r="O9" s="5"/>
      <c r="P9" s="5"/>
      <c r="Q9" s="5"/>
      <c r="R9" s="5"/>
      <c r="S9" s="5"/>
      <c r="T9" s="5"/>
      <c r="U9" s="5"/>
      <c r="V9" s="5"/>
      <c r="W9" s="5"/>
      <c r="X9" s="5"/>
    </row>
    <row r="10" ht="15.75" customHeight="1">
      <c r="A10" s="96" t="s">
        <v>463</v>
      </c>
      <c r="B10" s="98" t="s">
        <v>390</v>
      </c>
      <c r="C10" s="98" t="s">
        <v>461</v>
      </c>
      <c r="D10" s="98" t="s">
        <v>459</v>
      </c>
      <c r="E10" s="5"/>
      <c r="F10" s="5"/>
      <c r="G10" s="5"/>
      <c r="H10" s="5"/>
      <c r="I10" s="5"/>
      <c r="J10" s="5"/>
      <c r="K10" s="5"/>
      <c r="L10" s="5"/>
      <c r="M10" s="5"/>
      <c r="N10" s="5"/>
      <c r="O10" s="5"/>
      <c r="P10" s="5"/>
      <c r="Q10" s="5"/>
      <c r="R10" s="5"/>
      <c r="S10" s="5"/>
      <c r="T10" s="5"/>
      <c r="U10" s="5"/>
      <c r="V10" s="5"/>
      <c r="W10" s="5"/>
      <c r="X10" s="5"/>
    </row>
    <row r="11" ht="15.75" customHeight="1">
      <c r="A11" s="99" t="s">
        <v>464</v>
      </c>
      <c r="B11" s="100" t="s">
        <v>465</v>
      </c>
      <c r="C11" s="98" t="s">
        <v>461</v>
      </c>
      <c r="D11" s="98" t="s">
        <v>459</v>
      </c>
      <c r="E11" s="5"/>
      <c r="F11" s="5"/>
      <c r="G11" s="5"/>
      <c r="H11" s="5"/>
      <c r="I11" s="5"/>
      <c r="J11" s="5"/>
      <c r="K11" s="5"/>
      <c r="L11" s="5"/>
      <c r="M11" s="5"/>
      <c r="N11" s="5"/>
      <c r="O11" s="5"/>
      <c r="P11" s="5"/>
      <c r="Q11" s="5"/>
      <c r="R11" s="5"/>
      <c r="S11" s="5"/>
      <c r="T11" s="5"/>
      <c r="U11" s="5"/>
      <c r="V11" s="5"/>
      <c r="W11" s="5"/>
      <c r="X11" s="5"/>
    </row>
    <row r="12" ht="15.75" customHeight="1">
      <c r="A12" s="96" t="s">
        <v>466</v>
      </c>
      <c r="B12" s="97" t="s">
        <v>467</v>
      </c>
      <c r="C12" s="98" t="s">
        <v>59</v>
      </c>
      <c r="D12" s="98" t="s">
        <v>468</v>
      </c>
      <c r="E12" s="5"/>
      <c r="F12" s="5"/>
      <c r="G12" s="5"/>
      <c r="H12" s="5"/>
      <c r="I12" s="5"/>
      <c r="J12" s="5"/>
      <c r="K12" s="5"/>
      <c r="L12" s="5"/>
      <c r="M12" s="5"/>
      <c r="N12" s="5"/>
      <c r="O12" s="5"/>
      <c r="P12" s="5"/>
      <c r="Q12" s="5"/>
      <c r="R12" s="5"/>
      <c r="S12" s="5"/>
      <c r="T12" s="5"/>
      <c r="U12" s="5"/>
      <c r="V12" s="5"/>
      <c r="W12" s="5"/>
      <c r="X12" s="5"/>
    </row>
    <row r="13" ht="15.75" customHeight="1">
      <c r="A13" s="96" t="s">
        <v>466</v>
      </c>
      <c r="B13" s="97" t="s">
        <v>467</v>
      </c>
      <c r="C13" s="98" t="s">
        <v>375</v>
      </c>
      <c r="D13" s="98" t="s">
        <v>468</v>
      </c>
      <c r="E13" s="5"/>
      <c r="F13" s="5"/>
      <c r="G13" s="5"/>
      <c r="H13" s="5"/>
      <c r="I13" s="5"/>
      <c r="J13" s="5"/>
      <c r="K13" s="5"/>
      <c r="L13" s="5"/>
      <c r="M13" s="5"/>
      <c r="N13" s="5"/>
      <c r="O13" s="5"/>
      <c r="P13" s="5"/>
      <c r="Q13" s="5"/>
      <c r="R13" s="5"/>
      <c r="S13" s="5"/>
      <c r="T13" s="5"/>
      <c r="U13" s="5"/>
      <c r="V13" s="5"/>
      <c r="W13" s="5"/>
      <c r="X13" s="5"/>
    </row>
    <row r="14" ht="15.75" customHeight="1">
      <c r="A14" s="96" t="s">
        <v>469</v>
      </c>
      <c r="B14" s="98" t="s">
        <v>470</v>
      </c>
      <c r="C14" s="98" t="s">
        <v>375</v>
      </c>
      <c r="D14" s="98" t="s">
        <v>468</v>
      </c>
      <c r="E14" s="5"/>
      <c r="F14" s="5"/>
      <c r="G14" s="5"/>
      <c r="H14" s="5"/>
      <c r="I14" s="5"/>
      <c r="J14" s="5"/>
      <c r="K14" s="5"/>
      <c r="L14" s="5"/>
      <c r="M14" s="5"/>
      <c r="N14" s="5"/>
      <c r="O14" s="5"/>
      <c r="P14" s="5"/>
      <c r="Q14" s="5"/>
      <c r="R14" s="5"/>
      <c r="S14" s="5"/>
      <c r="T14" s="5"/>
      <c r="U14" s="5"/>
      <c r="V14" s="5"/>
      <c r="W14" s="5"/>
      <c r="X14" s="5"/>
    </row>
    <row r="15" ht="15.75" customHeight="1">
      <c r="A15" s="96" t="s">
        <v>469</v>
      </c>
      <c r="B15" s="98" t="s">
        <v>470</v>
      </c>
      <c r="C15" s="98" t="s">
        <v>59</v>
      </c>
      <c r="D15" s="98" t="s">
        <v>468</v>
      </c>
      <c r="E15" s="5"/>
      <c r="F15" s="5"/>
      <c r="G15" s="5"/>
      <c r="H15" s="5"/>
      <c r="I15" s="5"/>
      <c r="J15" s="5"/>
      <c r="K15" s="5"/>
      <c r="L15" s="5"/>
      <c r="M15" s="5"/>
      <c r="N15" s="5"/>
      <c r="O15" s="5"/>
      <c r="P15" s="5"/>
      <c r="Q15" s="5"/>
      <c r="R15" s="5"/>
      <c r="S15" s="5"/>
      <c r="T15" s="5"/>
      <c r="U15" s="5"/>
      <c r="V15" s="5"/>
      <c r="W15" s="5"/>
      <c r="X15" s="5"/>
    </row>
    <row r="16" ht="15.75" customHeight="1">
      <c r="A16" s="96" t="s">
        <v>471</v>
      </c>
      <c r="B16" s="98" t="s">
        <v>472</v>
      </c>
      <c r="C16" s="98" t="s">
        <v>375</v>
      </c>
      <c r="D16" s="98" t="s">
        <v>468</v>
      </c>
      <c r="E16" s="5"/>
      <c r="F16" s="5"/>
      <c r="G16" s="5"/>
      <c r="H16" s="5"/>
      <c r="I16" s="5"/>
      <c r="J16" s="5"/>
      <c r="K16" s="5"/>
      <c r="L16" s="5"/>
      <c r="M16" s="5"/>
      <c r="N16" s="5"/>
      <c r="O16" s="5"/>
      <c r="P16" s="5"/>
      <c r="Q16" s="5"/>
      <c r="R16" s="5"/>
      <c r="S16" s="5"/>
      <c r="T16" s="5"/>
      <c r="U16" s="5"/>
      <c r="V16" s="5"/>
      <c r="W16" s="5"/>
      <c r="X16" s="5"/>
    </row>
    <row r="17" ht="15.75" customHeight="1">
      <c r="A17" s="96" t="s">
        <v>471</v>
      </c>
      <c r="B17" s="98" t="s">
        <v>472</v>
      </c>
      <c r="C17" s="98" t="s">
        <v>59</v>
      </c>
      <c r="D17" s="98" t="s">
        <v>468</v>
      </c>
      <c r="E17" s="5"/>
      <c r="F17" s="5"/>
      <c r="G17" s="5"/>
      <c r="H17" s="5"/>
      <c r="I17" s="5"/>
      <c r="J17" s="5"/>
      <c r="K17" s="5"/>
      <c r="L17" s="5"/>
      <c r="M17" s="5"/>
      <c r="N17" s="5"/>
      <c r="O17" s="5"/>
      <c r="P17" s="5"/>
      <c r="Q17" s="5"/>
      <c r="R17" s="5"/>
      <c r="S17" s="5"/>
      <c r="T17" s="5"/>
      <c r="U17" s="5"/>
      <c r="V17" s="5"/>
      <c r="W17" s="5"/>
      <c r="X17" s="5"/>
    </row>
    <row r="18" ht="15.75" customHeight="1">
      <c r="A18" s="96" t="s">
        <v>473</v>
      </c>
      <c r="B18" s="98" t="s">
        <v>474</v>
      </c>
      <c r="C18" s="98" t="s">
        <v>375</v>
      </c>
      <c r="D18" s="98" t="s">
        <v>468</v>
      </c>
      <c r="E18" s="5"/>
      <c r="F18" s="5"/>
      <c r="G18" s="5"/>
      <c r="H18" s="5"/>
      <c r="I18" s="5"/>
      <c r="J18" s="5"/>
      <c r="K18" s="5"/>
      <c r="L18" s="5"/>
      <c r="M18" s="5"/>
      <c r="N18" s="5"/>
      <c r="O18" s="5"/>
      <c r="P18" s="5"/>
      <c r="Q18" s="5"/>
      <c r="R18" s="5"/>
      <c r="S18" s="5"/>
      <c r="T18" s="5"/>
      <c r="U18" s="5"/>
      <c r="V18" s="5"/>
      <c r="W18" s="5"/>
      <c r="X18" s="5"/>
    </row>
    <row r="19" ht="15.75" customHeight="1">
      <c r="A19" s="96" t="s">
        <v>473</v>
      </c>
      <c r="B19" s="98" t="s">
        <v>474</v>
      </c>
      <c r="C19" s="98" t="s">
        <v>59</v>
      </c>
      <c r="D19" s="98" t="s">
        <v>468</v>
      </c>
      <c r="E19" s="5"/>
      <c r="F19" s="5"/>
      <c r="G19" s="5"/>
      <c r="H19" s="5"/>
      <c r="I19" s="5"/>
      <c r="J19" s="5"/>
      <c r="K19" s="5"/>
      <c r="L19" s="5"/>
      <c r="M19" s="5"/>
      <c r="N19" s="5"/>
      <c r="O19" s="5"/>
      <c r="P19" s="5"/>
      <c r="Q19" s="5"/>
      <c r="R19" s="5"/>
      <c r="S19" s="5"/>
      <c r="T19" s="5"/>
      <c r="U19" s="5"/>
      <c r="V19" s="5"/>
      <c r="W19" s="5"/>
      <c r="X19" s="5"/>
    </row>
    <row r="20" ht="15.75" customHeight="1">
      <c r="A20" s="96" t="s">
        <v>475</v>
      </c>
      <c r="B20" s="98" t="s">
        <v>476</v>
      </c>
      <c r="C20" s="98" t="s">
        <v>375</v>
      </c>
      <c r="D20" s="98" t="s">
        <v>468</v>
      </c>
      <c r="E20" s="5"/>
      <c r="F20" s="5"/>
      <c r="G20" s="5"/>
      <c r="H20" s="5"/>
      <c r="I20" s="5"/>
      <c r="J20" s="5"/>
      <c r="K20" s="5"/>
      <c r="L20" s="5"/>
      <c r="M20" s="5"/>
      <c r="N20" s="5"/>
      <c r="O20" s="5"/>
      <c r="P20" s="5"/>
      <c r="Q20" s="5"/>
      <c r="R20" s="5"/>
      <c r="S20" s="5"/>
      <c r="T20" s="5"/>
      <c r="U20" s="5"/>
      <c r="V20" s="5"/>
      <c r="W20" s="5"/>
      <c r="X20" s="5"/>
    </row>
    <row r="21" ht="15.75" customHeight="1">
      <c r="A21" s="96" t="s">
        <v>475</v>
      </c>
      <c r="B21" s="98" t="s">
        <v>476</v>
      </c>
      <c r="C21" s="98" t="s">
        <v>59</v>
      </c>
      <c r="D21" s="98" t="s">
        <v>468</v>
      </c>
      <c r="E21" s="5"/>
      <c r="F21" s="5"/>
      <c r="G21" s="5"/>
      <c r="H21" s="5"/>
      <c r="I21" s="5"/>
      <c r="J21" s="5"/>
      <c r="K21" s="5"/>
      <c r="L21" s="5"/>
      <c r="M21" s="5"/>
      <c r="N21" s="5"/>
      <c r="O21" s="5"/>
      <c r="P21" s="5"/>
      <c r="Q21" s="5"/>
      <c r="R21" s="5"/>
      <c r="S21" s="5"/>
      <c r="T21" s="5"/>
      <c r="U21" s="5"/>
      <c r="V21" s="5"/>
      <c r="W21" s="5"/>
      <c r="X21" s="5"/>
    </row>
    <row r="22" ht="15.75" customHeight="1">
      <c r="A22" s="96"/>
      <c r="B22" s="98"/>
      <c r="C22" s="5"/>
      <c r="D22" s="98"/>
      <c r="E22" s="5"/>
      <c r="F22" s="5"/>
      <c r="G22" s="5"/>
      <c r="H22" s="5"/>
      <c r="I22" s="5"/>
      <c r="J22" s="5"/>
      <c r="K22" s="5"/>
      <c r="L22" s="5"/>
      <c r="M22" s="5"/>
      <c r="N22" s="5"/>
      <c r="O22" s="5"/>
      <c r="P22" s="5"/>
      <c r="Q22" s="5"/>
      <c r="R22" s="5"/>
      <c r="S22" s="5"/>
      <c r="T22" s="5"/>
      <c r="U22" s="5"/>
      <c r="V22" s="5"/>
      <c r="W22" s="5"/>
      <c r="X22" s="5"/>
    </row>
    <row r="23" ht="15.75" customHeight="1">
      <c r="A23" s="96"/>
      <c r="B23" s="98"/>
      <c r="C23" s="5"/>
      <c r="D23" s="98"/>
      <c r="E23" s="5"/>
      <c r="F23" s="5"/>
      <c r="G23" s="5"/>
      <c r="H23" s="5"/>
      <c r="I23" s="5"/>
      <c r="J23" s="5"/>
      <c r="K23" s="5"/>
      <c r="L23" s="5"/>
      <c r="M23" s="5"/>
      <c r="N23" s="5"/>
      <c r="O23" s="5"/>
      <c r="P23" s="5"/>
      <c r="Q23" s="5"/>
      <c r="R23" s="5"/>
      <c r="S23" s="5"/>
      <c r="T23" s="5"/>
      <c r="U23" s="5"/>
      <c r="V23" s="5"/>
      <c r="W23" s="5"/>
      <c r="X23" s="5"/>
    </row>
    <row r="24" ht="15.75" customHeight="1">
      <c r="A24" s="96"/>
      <c r="B24" s="98"/>
      <c r="C24" s="5"/>
      <c r="D24" s="98"/>
      <c r="E24" s="5"/>
      <c r="F24" s="5"/>
      <c r="G24" s="5"/>
      <c r="H24" s="5"/>
      <c r="I24" s="5"/>
      <c r="J24" s="5"/>
      <c r="K24" s="5"/>
      <c r="L24" s="5"/>
      <c r="M24" s="5"/>
      <c r="N24" s="5"/>
      <c r="O24" s="5"/>
      <c r="P24" s="5"/>
      <c r="Q24" s="5"/>
      <c r="R24" s="5"/>
      <c r="S24" s="5"/>
      <c r="T24" s="5"/>
      <c r="U24" s="5"/>
      <c r="V24" s="5"/>
      <c r="W24" s="5"/>
      <c r="X24" s="5"/>
    </row>
    <row r="25" ht="15.75" customHeight="1">
      <c r="A25" s="96"/>
      <c r="B25" s="98"/>
      <c r="C25" s="5"/>
      <c r="D25" s="98"/>
      <c r="E25" s="5"/>
      <c r="F25" s="5"/>
      <c r="G25" s="5"/>
      <c r="H25" s="5"/>
      <c r="I25" s="5"/>
      <c r="J25" s="5"/>
      <c r="K25" s="5"/>
      <c r="L25" s="5"/>
      <c r="M25" s="5"/>
      <c r="N25" s="5"/>
      <c r="O25" s="5"/>
      <c r="P25" s="5"/>
      <c r="Q25" s="5"/>
      <c r="R25" s="5"/>
      <c r="S25" s="5"/>
      <c r="T25" s="5"/>
      <c r="U25" s="5"/>
      <c r="V25" s="5"/>
      <c r="W25" s="5"/>
      <c r="X25" s="5"/>
    </row>
    <row r="26" ht="15.75" customHeight="1">
      <c r="A26" s="96"/>
      <c r="B26" s="98"/>
      <c r="C26" s="5"/>
      <c r="D26" s="98"/>
      <c r="E26" s="5"/>
      <c r="F26" s="5"/>
      <c r="G26" s="5"/>
      <c r="H26" s="5"/>
      <c r="I26" s="5"/>
      <c r="J26" s="5"/>
      <c r="K26" s="5"/>
      <c r="L26" s="5"/>
      <c r="M26" s="5"/>
      <c r="N26" s="5"/>
      <c r="O26" s="5"/>
      <c r="P26" s="5"/>
      <c r="Q26" s="5"/>
      <c r="R26" s="5"/>
      <c r="S26" s="5"/>
      <c r="T26" s="5"/>
      <c r="U26" s="5"/>
      <c r="V26" s="5"/>
      <c r="W26" s="5"/>
      <c r="X26" s="5"/>
    </row>
    <row r="27" ht="15.75" customHeight="1">
      <c r="A27" s="5"/>
      <c r="B27" s="5"/>
      <c r="C27" s="5"/>
      <c r="D27" s="5"/>
      <c r="E27" s="5"/>
      <c r="F27" s="5"/>
      <c r="G27" s="5"/>
      <c r="H27" s="5"/>
      <c r="I27" s="5"/>
      <c r="J27" s="5"/>
      <c r="K27" s="5"/>
      <c r="L27" s="5"/>
      <c r="M27" s="5"/>
      <c r="N27" s="5"/>
      <c r="O27" s="5"/>
      <c r="P27" s="5"/>
      <c r="Q27" s="5"/>
      <c r="R27" s="5"/>
      <c r="S27" s="5"/>
      <c r="T27" s="5"/>
      <c r="U27" s="5"/>
      <c r="V27" s="5"/>
      <c r="W27" s="5"/>
      <c r="X27" s="5"/>
    </row>
    <row r="28" ht="15.75" customHeight="1">
      <c r="A28" s="5"/>
      <c r="B28" s="5"/>
      <c r="C28" s="5"/>
      <c r="D28" s="5"/>
      <c r="E28" s="5"/>
      <c r="F28" s="5"/>
      <c r="G28" s="5"/>
      <c r="H28" s="5"/>
      <c r="I28" s="5"/>
      <c r="J28" s="5"/>
      <c r="K28" s="5"/>
      <c r="L28" s="5"/>
      <c r="M28" s="5"/>
      <c r="N28" s="5"/>
      <c r="O28" s="5"/>
      <c r="P28" s="5"/>
      <c r="Q28" s="5"/>
      <c r="R28" s="5"/>
      <c r="S28" s="5"/>
      <c r="T28" s="5"/>
      <c r="U28" s="5"/>
      <c r="V28" s="5"/>
      <c r="W28" s="5"/>
      <c r="X28" s="5"/>
    </row>
    <row r="29" ht="15.75" customHeight="1">
      <c r="A29" s="5"/>
      <c r="B29" s="5"/>
      <c r="C29" s="5"/>
      <c r="D29" s="5"/>
      <c r="E29" s="5"/>
      <c r="F29" s="5"/>
      <c r="G29" s="5"/>
      <c r="H29" s="5"/>
      <c r="I29" s="5"/>
      <c r="J29" s="5"/>
      <c r="K29" s="5"/>
      <c r="L29" s="5"/>
      <c r="M29" s="5"/>
      <c r="N29" s="5"/>
      <c r="O29" s="5"/>
      <c r="P29" s="5"/>
      <c r="Q29" s="5"/>
      <c r="R29" s="5"/>
      <c r="S29" s="5"/>
      <c r="T29" s="5"/>
      <c r="U29" s="5"/>
      <c r="V29" s="5"/>
      <c r="W29" s="5"/>
      <c r="X29" s="5"/>
    </row>
    <row r="30" ht="15.75" customHeight="1">
      <c r="A30" s="5"/>
      <c r="B30" s="5"/>
      <c r="C30" s="5"/>
      <c r="D30" s="5"/>
      <c r="E30" s="5"/>
      <c r="F30" s="5"/>
      <c r="G30" s="5"/>
      <c r="H30" s="5"/>
      <c r="I30" s="5"/>
      <c r="J30" s="5"/>
      <c r="K30" s="5"/>
      <c r="L30" s="5"/>
      <c r="M30" s="5"/>
      <c r="N30" s="5"/>
      <c r="O30" s="5"/>
      <c r="P30" s="5"/>
      <c r="Q30" s="5"/>
      <c r="R30" s="5"/>
      <c r="S30" s="5"/>
      <c r="T30" s="5"/>
      <c r="U30" s="5"/>
      <c r="V30" s="5"/>
      <c r="W30" s="5"/>
      <c r="X30" s="5"/>
    </row>
    <row r="31" ht="15.75" customHeight="1">
      <c r="A31" s="5"/>
      <c r="B31" s="5"/>
      <c r="C31" s="5"/>
      <c r="D31" s="5"/>
      <c r="E31" s="5"/>
      <c r="F31" s="5"/>
      <c r="G31" s="5"/>
      <c r="H31" s="5"/>
      <c r="I31" s="5"/>
      <c r="J31" s="5"/>
      <c r="K31" s="5"/>
      <c r="L31" s="5"/>
      <c r="M31" s="5"/>
      <c r="N31" s="5"/>
      <c r="O31" s="5"/>
      <c r="P31" s="5"/>
      <c r="Q31" s="5"/>
      <c r="R31" s="5"/>
      <c r="S31" s="5"/>
      <c r="T31" s="5"/>
      <c r="U31" s="5"/>
      <c r="V31" s="5"/>
      <c r="W31" s="5"/>
      <c r="X31" s="5"/>
    </row>
    <row r="32" ht="15.75" customHeight="1">
      <c r="A32" s="5"/>
      <c r="B32" s="5"/>
      <c r="C32" s="5"/>
      <c r="D32" s="5"/>
      <c r="E32" s="5"/>
      <c r="F32" s="5"/>
      <c r="G32" s="5"/>
      <c r="H32" s="5"/>
      <c r="I32" s="5"/>
      <c r="J32" s="5"/>
      <c r="K32" s="5"/>
      <c r="L32" s="5"/>
      <c r="M32" s="5"/>
      <c r="N32" s="5"/>
      <c r="O32" s="5"/>
      <c r="P32" s="5"/>
      <c r="Q32" s="5"/>
      <c r="R32" s="5"/>
      <c r="S32" s="5"/>
      <c r="T32" s="5"/>
      <c r="U32" s="5"/>
      <c r="V32" s="5"/>
      <c r="W32" s="5"/>
      <c r="X32" s="5"/>
    </row>
    <row r="33" ht="15.75" customHeight="1">
      <c r="A33" s="5"/>
      <c r="B33" s="5"/>
      <c r="C33" s="5"/>
      <c r="D33" s="5"/>
      <c r="E33" s="5"/>
      <c r="F33" s="5"/>
      <c r="G33" s="5"/>
      <c r="H33" s="5"/>
      <c r="I33" s="5"/>
      <c r="J33" s="5"/>
      <c r="K33" s="5"/>
      <c r="L33" s="5"/>
      <c r="M33" s="5"/>
      <c r="N33" s="5"/>
      <c r="O33" s="5"/>
      <c r="P33" s="5"/>
      <c r="Q33" s="5"/>
      <c r="R33" s="5"/>
      <c r="S33" s="5"/>
      <c r="T33" s="5"/>
      <c r="U33" s="5"/>
      <c r="V33" s="5"/>
      <c r="W33" s="5"/>
      <c r="X33" s="5"/>
    </row>
    <row r="34" ht="15.75" customHeight="1">
      <c r="A34" s="5"/>
      <c r="B34" s="5"/>
      <c r="C34" s="5"/>
      <c r="D34" s="5"/>
      <c r="E34" s="5"/>
      <c r="F34" s="5"/>
      <c r="G34" s="5"/>
      <c r="H34" s="5"/>
      <c r="I34" s="5"/>
      <c r="J34" s="5"/>
      <c r="K34" s="5"/>
      <c r="L34" s="5"/>
      <c r="M34" s="5"/>
      <c r="N34" s="5"/>
      <c r="O34" s="5"/>
      <c r="P34" s="5"/>
      <c r="Q34" s="5"/>
      <c r="R34" s="5"/>
      <c r="S34" s="5"/>
      <c r="T34" s="5"/>
      <c r="U34" s="5"/>
      <c r="V34" s="5"/>
      <c r="W34" s="5"/>
      <c r="X34" s="5"/>
    </row>
    <row r="35" ht="15.75" customHeight="1">
      <c r="A35" s="5"/>
      <c r="B35" s="5"/>
      <c r="C35" s="5"/>
      <c r="D35" s="5"/>
      <c r="E35" s="5"/>
      <c r="F35" s="5"/>
      <c r="G35" s="5"/>
      <c r="H35" s="5"/>
      <c r="I35" s="5"/>
      <c r="J35" s="5"/>
      <c r="K35" s="5"/>
      <c r="L35" s="5"/>
      <c r="M35" s="5"/>
      <c r="N35" s="5"/>
      <c r="O35" s="5"/>
      <c r="P35" s="5"/>
      <c r="Q35" s="5"/>
      <c r="R35" s="5"/>
      <c r="S35" s="5"/>
      <c r="T35" s="5"/>
      <c r="U35" s="5"/>
      <c r="V35" s="5"/>
      <c r="W35" s="5"/>
      <c r="X35" s="5"/>
    </row>
    <row r="36" ht="15.75" customHeight="1">
      <c r="A36" s="5"/>
      <c r="B36" s="5"/>
      <c r="C36" s="5"/>
      <c r="D36" s="5"/>
      <c r="E36" s="5"/>
      <c r="F36" s="5"/>
      <c r="G36" s="5"/>
      <c r="H36" s="5"/>
      <c r="I36" s="5"/>
      <c r="J36" s="5"/>
      <c r="K36" s="5"/>
      <c r="L36" s="5"/>
      <c r="M36" s="5"/>
      <c r="N36" s="5"/>
      <c r="O36" s="5"/>
      <c r="P36" s="5"/>
      <c r="Q36" s="5"/>
      <c r="R36" s="5"/>
      <c r="S36" s="5"/>
      <c r="T36" s="5"/>
      <c r="U36" s="5"/>
      <c r="V36" s="5"/>
      <c r="W36" s="5"/>
      <c r="X36" s="5"/>
    </row>
    <row r="37" ht="15.75" customHeight="1">
      <c r="A37" s="5"/>
      <c r="B37" s="5"/>
      <c r="C37" s="5"/>
      <c r="D37" s="5"/>
      <c r="E37" s="5"/>
      <c r="F37" s="5"/>
      <c r="G37" s="5"/>
      <c r="H37" s="5"/>
      <c r="I37" s="5"/>
      <c r="J37" s="5"/>
      <c r="K37" s="5"/>
      <c r="L37" s="5"/>
      <c r="M37" s="5"/>
      <c r="N37" s="5"/>
      <c r="O37" s="5"/>
      <c r="P37" s="5"/>
      <c r="Q37" s="5"/>
      <c r="R37" s="5"/>
      <c r="S37" s="5"/>
      <c r="T37" s="5"/>
      <c r="U37" s="5"/>
      <c r="V37" s="5"/>
      <c r="W37" s="5"/>
      <c r="X37" s="5"/>
    </row>
    <row r="38" ht="15.75" customHeight="1">
      <c r="A38" s="5"/>
      <c r="B38" s="5"/>
      <c r="C38" s="5"/>
      <c r="D38" s="5"/>
      <c r="E38" s="5"/>
      <c r="F38" s="5"/>
      <c r="G38" s="5"/>
      <c r="H38" s="5"/>
      <c r="I38" s="5"/>
      <c r="J38" s="5"/>
      <c r="K38" s="5"/>
      <c r="L38" s="5"/>
      <c r="M38" s="5"/>
      <c r="N38" s="5"/>
      <c r="O38" s="5"/>
      <c r="P38" s="5"/>
      <c r="Q38" s="5"/>
      <c r="R38" s="5"/>
      <c r="S38" s="5"/>
      <c r="T38" s="5"/>
      <c r="U38" s="5"/>
      <c r="V38" s="5"/>
      <c r="W38" s="5"/>
      <c r="X38" s="5"/>
    </row>
    <row r="39" ht="15.75" customHeight="1">
      <c r="A39" s="5"/>
      <c r="B39" s="5"/>
      <c r="C39" s="5"/>
      <c r="D39" s="5"/>
      <c r="E39" s="5"/>
      <c r="F39" s="5"/>
      <c r="G39" s="5"/>
      <c r="H39" s="5"/>
      <c r="I39" s="5"/>
      <c r="J39" s="5"/>
      <c r="K39" s="5"/>
      <c r="L39" s="5"/>
      <c r="M39" s="5"/>
      <c r="N39" s="5"/>
      <c r="O39" s="5"/>
      <c r="P39" s="5"/>
      <c r="Q39" s="5"/>
      <c r="R39" s="5"/>
      <c r="S39" s="5"/>
      <c r="T39" s="5"/>
      <c r="U39" s="5"/>
      <c r="V39" s="5"/>
      <c r="W39" s="5"/>
      <c r="X39" s="5"/>
    </row>
    <row r="40" ht="15.75" customHeight="1">
      <c r="A40" s="5"/>
      <c r="B40" s="5"/>
      <c r="C40" s="5"/>
      <c r="D40" s="5"/>
      <c r="E40" s="5"/>
      <c r="F40" s="5"/>
      <c r="G40" s="5"/>
      <c r="H40" s="5"/>
      <c r="I40" s="5"/>
      <c r="J40" s="5"/>
      <c r="K40" s="5"/>
      <c r="L40" s="5"/>
      <c r="M40" s="5"/>
      <c r="N40" s="5"/>
      <c r="O40" s="5"/>
      <c r="P40" s="5"/>
      <c r="Q40" s="5"/>
      <c r="R40" s="5"/>
      <c r="S40" s="5"/>
      <c r="T40" s="5"/>
      <c r="U40" s="5"/>
      <c r="V40" s="5"/>
      <c r="W40" s="5"/>
      <c r="X40" s="5"/>
    </row>
    <row r="41" ht="15.75" customHeight="1">
      <c r="A41" s="5"/>
      <c r="B41" s="5"/>
      <c r="C41" s="5"/>
      <c r="D41" s="5"/>
      <c r="E41" s="5"/>
      <c r="F41" s="5"/>
      <c r="G41" s="5"/>
      <c r="H41" s="5"/>
      <c r="I41" s="5"/>
      <c r="J41" s="5"/>
      <c r="K41" s="5"/>
      <c r="L41" s="5"/>
      <c r="M41" s="5"/>
      <c r="N41" s="5"/>
      <c r="O41" s="5"/>
      <c r="P41" s="5"/>
      <c r="Q41" s="5"/>
      <c r="R41" s="5"/>
      <c r="S41" s="5"/>
      <c r="T41" s="5"/>
      <c r="U41" s="5"/>
      <c r="V41" s="5"/>
      <c r="W41" s="5"/>
      <c r="X41" s="5"/>
    </row>
    <row r="42" ht="15.75" customHeight="1">
      <c r="A42" s="5"/>
      <c r="B42" s="5"/>
      <c r="C42" s="5"/>
      <c r="D42" s="5"/>
      <c r="E42" s="5"/>
      <c r="F42" s="5"/>
      <c r="G42" s="5"/>
      <c r="H42" s="5"/>
      <c r="I42" s="5"/>
      <c r="J42" s="5"/>
      <c r="K42" s="5"/>
      <c r="L42" s="5"/>
      <c r="M42" s="5"/>
      <c r="N42" s="5"/>
      <c r="O42" s="5"/>
      <c r="P42" s="5"/>
      <c r="Q42" s="5"/>
      <c r="R42" s="5"/>
      <c r="S42" s="5"/>
      <c r="T42" s="5"/>
      <c r="U42" s="5"/>
      <c r="V42" s="5"/>
      <c r="W42" s="5"/>
      <c r="X42" s="5"/>
    </row>
    <row r="43" ht="15.75" customHeight="1">
      <c r="A43" s="5"/>
      <c r="B43" s="5"/>
      <c r="C43" s="5"/>
      <c r="D43" s="5"/>
      <c r="E43" s="5"/>
      <c r="F43" s="5"/>
      <c r="G43" s="5"/>
      <c r="H43" s="5"/>
      <c r="I43" s="5"/>
      <c r="J43" s="5"/>
      <c r="K43" s="5"/>
      <c r="L43" s="5"/>
      <c r="M43" s="5"/>
      <c r="N43" s="5"/>
      <c r="O43" s="5"/>
      <c r="P43" s="5"/>
      <c r="Q43" s="5"/>
      <c r="R43" s="5"/>
      <c r="S43" s="5"/>
      <c r="T43" s="5"/>
      <c r="U43" s="5"/>
      <c r="V43" s="5"/>
      <c r="W43" s="5"/>
      <c r="X43" s="5"/>
    </row>
    <row r="44" ht="15.75" customHeight="1">
      <c r="A44" s="5"/>
      <c r="B44" s="5"/>
      <c r="C44" s="5"/>
      <c r="D44" s="5"/>
      <c r="E44" s="5"/>
      <c r="F44" s="5"/>
      <c r="G44" s="5"/>
      <c r="H44" s="5"/>
      <c r="I44" s="5"/>
      <c r="J44" s="5"/>
      <c r="K44" s="5"/>
      <c r="L44" s="5"/>
      <c r="M44" s="5"/>
      <c r="N44" s="5"/>
      <c r="O44" s="5"/>
      <c r="P44" s="5"/>
      <c r="Q44" s="5"/>
      <c r="R44" s="5"/>
      <c r="S44" s="5"/>
      <c r="T44" s="5"/>
      <c r="U44" s="5"/>
      <c r="V44" s="5"/>
      <c r="W44" s="5"/>
      <c r="X44" s="5"/>
    </row>
    <row r="45" ht="15.75" customHeight="1">
      <c r="A45" s="5"/>
      <c r="B45" s="5"/>
      <c r="C45" s="5"/>
      <c r="D45" s="5"/>
      <c r="E45" s="5"/>
      <c r="F45" s="5"/>
      <c r="G45" s="5"/>
      <c r="H45" s="5"/>
      <c r="I45" s="5"/>
      <c r="J45" s="5"/>
      <c r="K45" s="5"/>
      <c r="L45" s="5"/>
      <c r="M45" s="5"/>
      <c r="N45" s="5"/>
      <c r="O45" s="5"/>
      <c r="P45" s="5"/>
      <c r="Q45" s="5"/>
      <c r="R45" s="5"/>
      <c r="S45" s="5"/>
      <c r="T45" s="5"/>
      <c r="U45" s="5"/>
      <c r="V45" s="5"/>
      <c r="W45" s="5"/>
      <c r="X45" s="5"/>
    </row>
    <row r="46" ht="15.75" customHeight="1">
      <c r="A46" s="5"/>
      <c r="B46" s="5"/>
      <c r="C46" s="5"/>
      <c r="D46" s="5"/>
      <c r="E46" s="5"/>
      <c r="F46" s="5"/>
      <c r="G46" s="5"/>
      <c r="H46" s="5"/>
      <c r="I46" s="5"/>
      <c r="J46" s="5"/>
      <c r="K46" s="5"/>
      <c r="L46" s="5"/>
      <c r="M46" s="5"/>
      <c r="N46" s="5"/>
      <c r="O46" s="5"/>
      <c r="P46" s="5"/>
      <c r="Q46" s="5"/>
      <c r="R46" s="5"/>
      <c r="S46" s="5"/>
      <c r="T46" s="5"/>
      <c r="U46" s="5"/>
      <c r="V46" s="5"/>
      <c r="W46" s="5"/>
      <c r="X46" s="5"/>
    </row>
    <row r="47" ht="15.75" customHeight="1">
      <c r="A47" s="5"/>
      <c r="B47" s="5"/>
      <c r="C47" s="5"/>
      <c r="D47" s="5"/>
      <c r="E47" s="5"/>
      <c r="F47" s="5"/>
      <c r="G47" s="5"/>
      <c r="H47" s="5"/>
      <c r="I47" s="5"/>
      <c r="J47" s="5"/>
      <c r="K47" s="5"/>
      <c r="L47" s="5"/>
      <c r="M47" s="5"/>
      <c r="N47" s="5"/>
      <c r="O47" s="5"/>
      <c r="P47" s="5"/>
      <c r="Q47" s="5"/>
      <c r="R47" s="5"/>
      <c r="S47" s="5"/>
      <c r="T47" s="5"/>
      <c r="U47" s="5"/>
      <c r="V47" s="5"/>
      <c r="W47" s="5"/>
      <c r="X47" s="5"/>
    </row>
    <row r="48" ht="15.75" customHeight="1">
      <c r="A48" s="5"/>
      <c r="B48" s="5"/>
      <c r="C48" s="5"/>
      <c r="D48" s="5"/>
      <c r="E48" s="5"/>
      <c r="F48" s="5"/>
      <c r="G48" s="5"/>
      <c r="H48" s="5"/>
      <c r="I48" s="5"/>
      <c r="J48" s="5"/>
      <c r="K48" s="5"/>
      <c r="L48" s="5"/>
      <c r="M48" s="5"/>
      <c r="N48" s="5"/>
      <c r="O48" s="5"/>
      <c r="P48" s="5"/>
      <c r="Q48" s="5"/>
      <c r="R48" s="5"/>
      <c r="S48" s="5"/>
      <c r="T48" s="5"/>
      <c r="U48" s="5"/>
      <c r="V48" s="5"/>
      <c r="W48" s="5"/>
      <c r="X48" s="5"/>
    </row>
    <row r="49" ht="15.75" customHeight="1">
      <c r="A49" s="5"/>
      <c r="B49" s="5"/>
      <c r="C49" s="5"/>
      <c r="D49" s="5"/>
      <c r="E49" s="5"/>
      <c r="F49" s="5"/>
      <c r="G49" s="5"/>
      <c r="H49" s="5"/>
      <c r="I49" s="5"/>
      <c r="J49" s="5"/>
      <c r="K49" s="5"/>
      <c r="L49" s="5"/>
      <c r="M49" s="5"/>
      <c r="N49" s="5"/>
      <c r="O49" s="5"/>
      <c r="P49" s="5"/>
      <c r="Q49" s="5"/>
      <c r="R49" s="5"/>
      <c r="S49" s="5"/>
      <c r="T49" s="5"/>
      <c r="U49" s="5"/>
      <c r="V49" s="5"/>
      <c r="W49" s="5"/>
      <c r="X49" s="5"/>
    </row>
    <row r="50" ht="15.75" customHeight="1">
      <c r="A50" s="5"/>
      <c r="B50" s="5"/>
      <c r="C50" s="5"/>
      <c r="D50" s="5"/>
      <c r="E50" s="5"/>
      <c r="F50" s="5"/>
      <c r="G50" s="5"/>
      <c r="H50" s="5"/>
      <c r="I50" s="5"/>
      <c r="J50" s="5"/>
      <c r="K50" s="5"/>
      <c r="L50" s="5"/>
      <c r="M50" s="5"/>
      <c r="N50" s="5"/>
      <c r="O50" s="5"/>
      <c r="P50" s="5"/>
      <c r="Q50" s="5"/>
      <c r="R50" s="5"/>
      <c r="S50" s="5"/>
      <c r="T50" s="5"/>
      <c r="U50" s="5"/>
      <c r="V50" s="5"/>
      <c r="W50" s="5"/>
      <c r="X50" s="5"/>
    </row>
    <row r="51" ht="15.75" customHeight="1">
      <c r="A51" s="5"/>
      <c r="B51" s="5"/>
      <c r="C51" s="5"/>
      <c r="D51" s="5"/>
      <c r="E51" s="5"/>
      <c r="F51" s="5"/>
      <c r="G51" s="5"/>
      <c r="H51" s="5"/>
      <c r="I51" s="5"/>
      <c r="J51" s="5"/>
      <c r="K51" s="5"/>
      <c r="L51" s="5"/>
      <c r="M51" s="5"/>
      <c r="N51" s="5"/>
      <c r="O51" s="5"/>
      <c r="P51" s="5"/>
      <c r="Q51" s="5"/>
      <c r="R51" s="5"/>
      <c r="S51" s="5"/>
      <c r="T51" s="5"/>
      <c r="U51" s="5"/>
      <c r="V51" s="5"/>
      <c r="W51" s="5"/>
      <c r="X51" s="5"/>
    </row>
    <row r="52" ht="15.75" customHeight="1">
      <c r="A52" s="5"/>
      <c r="B52" s="5"/>
      <c r="C52" s="5"/>
      <c r="D52" s="5"/>
      <c r="E52" s="5"/>
      <c r="F52" s="5"/>
      <c r="G52" s="5"/>
      <c r="H52" s="5"/>
      <c r="I52" s="5"/>
      <c r="J52" s="5"/>
      <c r="K52" s="5"/>
      <c r="L52" s="5"/>
      <c r="M52" s="5"/>
      <c r="N52" s="5"/>
      <c r="O52" s="5"/>
      <c r="P52" s="5"/>
      <c r="Q52" s="5"/>
      <c r="R52" s="5"/>
      <c r="S52" s="5"/>
      <c r="T52" s="5"/>
      <c r="U52" s="5"/>
      <c r="V52" s="5"/>
      <c r="W52" s="5"/>
      <c r="X52" s="5"/>
    </row>
    <row r="53" ht="15.75" customHeight="1">
      <c r="A53" s="5"/>
      <c r="B53" s="5"/>
      <c r="C53" s="5"/>
      <c r="D53" s="5"/>
      <c r="E53" s="5"/>
      <c r="F53" s="5"/>
      <c r="G53" s="5"/>
      <c r="H53" s="5"/>
      <c r="I53" s="5"/>
      <c r="J53" s="5"/>
      <c r="K53" s="5"/>
      <c r="L53" s="5"/>
      <c r="M53" s="5"/>
      <c r="N53" s="5"/>
      <c r="O53" s="5"/>
      <c r="P53" s="5"/>
      <c r="Q53" s="5"/>
      <c r="R53" s="5"/>
      <c r="S53" s="5"/>
      <c r="T53" s="5"/>
      <c r="U53" s="5"/>
      <c r="V53" s="5"/>
      <c r="W53" s="5"/>
      <c r="X53" s="5"/>
    </row>
    <row r="54" ht="15.75" customHeight="1">
      <c r="A54" s="5"/>
      <c r="B54" s="5"/>
      <c r="C54" s="5"/>
      <c r="D54" s="5"/>
      <c r="E54" s="5"/>
      <c r="F54" s="5"/>
      <c r="G54" s="5"/>
      <c r="H54" s="5"/>
      <c r="I54" s="5"/>
      <c r="J54" s="5"/>
      <c r="K54" s="5"/>
      <c r="L54" s="5"/>
      <c r="M54" s="5"/>
      <c r="N54" s="5"/>
      <c r="O54" s="5"/>
      <c r="P54" s="5"/>
      <c r="Q54" s="5"/>
      <c r="R54" s="5"/>
      <c r="S54" s="5"/>
      <c r="T54" s="5"/>
      <c r="U54" s="5"/>
      <c r="V54" s="5"/>
      <c r="W54" s="5"/>
      <c r="X54" s="5"/>
    </row>
    <row r="55" ht="15.75" customHeight="1">
      <c r="A55" s="5"/>
      <c r="B55" s="5"/>
      <c r="C55" s="5"/>
      <c r="D55" s="5"/>
      <c r="E55" s="5"/>
      <c r="F55" s="5"/>
      <c r="G55" s="5"/>
      <c r="H55" s="5"/>
      <c r="I55" s="5"/>
      <c r="J55" s="5"/>
      <c r="K55" s="5"/>
      <c r="L55" s="5"/>
      <c r="M55" s="5"/>
      <c r="N55" s="5"/>
      <c r="O55" s="5"/>
      <c r="P55" s="5"/>
      <c r="Q55" s="5"/>
      <c r="R55" s="5"/>
      <c r="S55" s="5"/>
      <c r="T55" s="5"/>
      <c r="U55" s="5"/>
      <c r="V55" s="5"/>
      <c r="W55" s="5"/>
      <c r="X55" s="5"/>
    </row>
    <row r="56" ht="15.75" customHeight="1">
      <c r="A56" s="5"/>
      <c r="B56" s="5"/>
      <c r="C56" s="5"/>
      <c r="D56" s="5"/>
      <c r="E56" s="5"/>
      <c r="F56" s="5"/>
      <c r="G56" s="5"/>
      <c r="H56" s="5"/>
      <c r="I56" s="5"/>
      <c r="J56" s="5"/>
      <c r="K56" s="5"/>
      <c r="L56" s="5"/>
      <c r="M56" s="5"/>
      <c r="N56" s="5"/>
      <c r="O56" s="5"/>
      <c r="P56" s="5"/>
      <c r="Q56" s="5"/>
      <c r="R56" s="5"/>
      <c r="S56" s="5"/>
      <c r="T56" s="5"/>
      <c r="U56" s="5"/>
      <c r="V56" s="5"/>
      <c r="W56" s="5"/>
      <c r="X56" s="5"/>
    </row>
    <row r="57" ht="15.75" customHeight="1">
      <c r="A57" s="5"/>
      <c r="B57" s="5"/>
      <c r="C57" s="5"/>
      <c r="D57" s="5"/>
      <c r="E57" s="5"/>
      <c r="F57" s="5"/>
      <c r="G57" s="5"/>
      <c r="H57" s="5"/>
      <c r="I57" s="5"/>
      <c r="J57" s="5"/>
      <c r="K57" s="5"/>
      <c r="L57" s="5"/>
      <c r="M57" s="5"/>
      <c r="N57" s="5"/>
      <c r="O57" s="5"/>
      <c r="P57" s="5"/>
      <c r="Q57" s="5"/>
      <c r="R57" s="5"/>
      <c r="S57" s="5"/>
      <c r="T57" s="5"/>
      <c r="U57" s="5"/>
      <c r="V57" s="5"/>
      <c r="W57" s="5"/>
      <c r="X57" s="5"/>
    </row>
    <row r="58" ht="15.75" customHeight="1">
      <c r="A58" s="5"/>
      <c r="B58" s="5"/>
      <c r="C58" s="5"/>
      <c r="D58" s="5"/>
      <c r="E58" s="5"/>
      <c r="F58" s="5"/>
      <c r="G58" s="5"/>
      <c r="H58" s="5"/>
      <c r="I58" s="5"/>
      <c r="J58" s="5"/>
      <c r="K58" s="5"/>
      <c r="L58" s="5"/>
      <c r="M58" s="5"/>
      <c r="N58" s="5"/>
      <c r="O58" s="5"/>
      <c r="P58" s="5"/>
      <c r="Q58" s="5"/>
      <c r="R58" s="5"/>
      <c r="S58" s="5"/>
      <c r="T58" s="5"/>
      <c r="U58" s="5"/>
      <c r="V58" s="5"/>
      <c r="W58" s="5"/>
      <c r="X58" s="5"/>
    </row>
    <row r="59" ht="15.75" customHeight="1">
      <c r="A59" s="5"/>
      <c r="B59" s="5"/>
      <c r="C59" s="5"/>
      <c r="D59" s="5"/>
      <c r="E59" s="5"/>
      <c r="F59" s="5"/>
      <c r="G59" s="5"/>
      <c r="H59" s="5"/>
      <c r="I59" s="5"/>
      <c r="J59" s="5"/>
      <c r="K59" s="5"/>
      <c r="L59" s="5"/>
      <c r="M59" s="5"/>
      <c r="N59" s="5"/>
      <c r="O59" s="5"/>
      <c r="P59" s="5"/>
      <c r="Q59" s="5"/>
      <c r="R59" s="5"/>
      <c r="S59" s="5"/>
      <c r="T59" s="5"/>
      <c r="U59" s="5"/>
      <c r="V59" s="5"/>
      <c r="W59" s="5"/>
      <c r="X59" s="5"/>
    </row>
    <row r="60" ht="15.75" customHeight="1">
      <c r="A60" s="5"/>
      <c r="B60" s="5"/>
      <c r="C60" s="5"/>
      <c r="D60" s="5"/>
      <c r="E60" s="5"/>
      <c r="F60" s="5"/>
      <c r="G60" s="5"/>
      <c r="H60" s="5"/>
      <c r="I60" s="5"/>
      <c r="J60" s="5"/>
      <c r="K60" s="5"/>
      <c r="L60" s="5"/>
      <c r="M60" s="5"/>
      <c r="N60" s="5"/>
      <c r="O60" s="5"/>
      <c r="P60" s="5"/>
      <c r="Q60" s="5"/>
      <c r="R60" s="5"/>
      <c r="S60" s="5"/>
      <c r="T60" s="5"/>
      <c r="U60" s="5"/>
      <c r="V60" s="5"/>
      <c r="W60" s="5"/>
      <c r="X60" s="5"/>
    </row>
    <row r="61" ht="15.75" customHeight="1">
      <c r="A61" s="5"/>
      <c r="B61" s="5"/>
      <c r="C61" s="5"/>
      <c r="D61" s="5"/>
      <c r="E61" s="5"/>
      <c r="F61" s="5"/>
      <c r="G61" s="5"/>
      <c r="H61" s="5"/>
      <c r="I61" s="5"/>
      <c r="J61" s="5"/>
      <c r="K61" s="5"/>
      <c r="L61" s="5"/>
      <c r="M61" s="5"/>
      <c r="N61" s="5"/>
      <c r="O61" s="5"/>
      <c r="P61" s="5"/>
      <c r="Q61" s="5"/>
      <c r="R61" s="5"/>
      <c r="S61" s="5"/>
      <c r="T61" s="5"/>
      <c r="U61" s="5"/>
      <c r="V61" s="5"/>
      <c r="W61" s="5"/>
      <c r="X61" s="5"/>
    </row>
    <row r="62" ht="15.75" customHeight="1">
      <c r="A62" s="5"/>
      <c r="B62" s="5"/>
      <c r="C62" s="5"/>
      <c r="D62" s="5"/>
      <c r="E62" s="5"/>
      <c r="F62" s="5"/>
      <c r="G62" s="5"/>
      <c r="H62" s="5"/>
      <c r="I62" s="5"/>
      <c r="J62" s="5"/>
      <c r="K62" s="5"/>
      <c r="L62" s="5"/>
      <c r="M62" s="5"/>
      <c r="N62" s="5"/>
      <c r="O62" s="5"/>
      <c r="P62" s="5"/>
      <c r="Q62" s="5"/>
      <c r="R62" s="5"/>
      <c r="S62" s="5"/>
      <c r="T62" s="5"/>
      <c r="U62" s="5"/>
      <c r="V62" s="5"/>
      <c r="W62" s="5"/>
      <c r="X62" s="5"/>
    </row>
    <row r="63" ht="15.75" customHeight="1">
      <c r="A63" s="5"/>
      <c r="B63" s="5"/>
      <c r="C63" s="5"/>
      <c r="D63" s="5"/>
      <c r="E63" s="5"/>
      <c r="F63" s="5"/>
      <c r="G63" s="5"/>
      <c r="H63" s="5"/>
      <c r="I63" s="5"/>
      <c r="J63" s="5"/>
      <c r="K63" s="5"/>
      <c r="L63" s="5"/>
      <c r="M63" s="5"/>
      <c r="N63" s="5"/>
      <c r="O63" s="5"/>
      <c r="P63" s="5"/>
      <c r="Q63" s="5"/>
      <c r="R63" s="5"/>
      <c r="S63" s="5"/>
      <c r="T63" s="5"/>
      <c r="U63" s="5"/>
      <c r="V63" s="5"/>
      <c r="W63" s="5"/>
      <c r="X63" s="5"/>
    </row>
    <row r="64" ht="15.75" customHeight="1">
      <c r="A64" s="5"/>
      <c r="B64" s="5"/>
      <c r="C64" s="5"/>
      <c r="D64" s="5"/>
      <c r="E64" s="5"/>
      <c r="F64" s="5"/>
      <c r="G64" s="5"/>
      <c r="H64" s="5"/>
      <c r="I64" s="5"/>
      <c r="J64" s="5"/>
      <c r="K64" s="5"/>
      <c r="L64" s="5"/>
      <c r="M64" s="5"/>
      <c r="N64" s="5"/>
      <c r="O64" s="5"/>
      <c r="P64" s="5"/>
      <c r="Q64" s="5"/>
      <c r="R64" s="5"/>
      <c r="S64" s="5"/>
      <c r="T64" s="5"/>
      <c r="U64" s="5"/>
      <c r="V64" s="5"/>
      <c r="W64" s="5"/>
      <c r="X64" s="5"/>
    </row>
    <row r="65" ht="15.75" customHeight="1">
      <c r="A65" s="5"/>
      <c r="B65" s="5"/>
      <c r="C65" s="5"/>
      <c r="D65" s="5"/>
      <c r="E65" s="5"/>
      <c r="F65" s="5"/>
      <c r="G65" s="5"/>
      <c r="H65" s="5"/>
      <c r="I65" s="5"/>
      <c r="J65" s="5"/>
      <c r="K65" s="5"/>
      <c r="L65" s="5"/>
      <c r="M65" s="5"/>
      <c r="N65" s="5"/>
      <c r="O65" s="5"/>
      <c r="P65" s="5"/>
      <c r="Q65" s="5"/>
      <c r="R65" s="5"/>
      <c r="S65" s="5"/>
      <c r="T65" s="5"/>
      <c r="U65" s="5"/>
      <c r="V65" s="5"/>
      <c r="W65" s="5"/>
      <c r="X65" s="5"/>
    </row>
    <row r="66" ht="15.75" customHeight="1">
      <c r="A66" s="5"/>
      <c r="B66" s="5"/>
      <c r="C66" s="5"/>
      <c r="D66" s="5"/>
      <c r="E66" s="5"/>
      <c r="F66" s="5"/>
      <c r="G66" s="5"/>
      <c r="H66" s="5"/>
      <c r="I66" s="5"/>
      <c r="J66" s="5"/>
      <c r="K66" s="5"/>
      <c r="L66" s="5"/>
      <c r="M66" s="5"/>
      <c r="N66" s="5"/>
      <c r="O66" s="5"/>
      <c r="P66" s="5"/>
      <c r="Q66" s="5"/>
      <c r="R66" s="5"/>
      <c r="S66" s="5"/>
      <c r="T66" s="5"/>
      <c r="U66" s="5"/>
      <c r="V66" s="5"/>
      <c r="W66" s="5"/>
      <c r="X66" s="5"/>
    </row>
    <row r="67" ht="15.75" customHeight="1">
      <c r="A67" s="5"/>
      <c r="B67" s="5"/>
      <c r="C67" s="5"/>
      <c r="D67" s="5"/>
      <c r="E67" s="5"/>
      <c r="F67" s="5"/>
      <c r="G67" s="5"/>
      <c r="H67" s="5"/>
      <c r="I67" s="5"/>
      <c r="J67" s="5"/>
      <c r="K67" s="5"/>
      <c r="L67" s="5"/>
      <c r="M67" s="5"/>
      <c r="N67" s="5"/>
      <c r="O67" s="5"/>
      <c r="P67" s="5"/>
      <c r="Q67" s="5"/>
      <c r="R67" s="5"/>
      <c r="S67" s="5"/>
      <c r="T67" s="5"/>
      <c r="U67" s="5"/>
      <c r="V67" s="5"/>
      <c r="W67" s="5"/>
      <c r="X67" s="5"/>
    </row>
    <row r="68" ht="15.75" customHeight="1">
      <c r="A68" s="5"/>
      <c r="B68" s="5"/>
      <c r="C68" s="5"/>
      <c r="D68" s="5"/>
      <c r="E68" s="5"/>
      <c r="F68" s="5"/>
      <c r="G68" s="5"/>
      <c r="H68" s="5"/>
      <c r="I68" s="5"/>
      <c r="J68" s="5"/>
      <c r="K68" s="5"/>
      <c r="L68" s="5"/>
      <c r="M68" s="5"/>
      <c r="N68" s="5"/>
      <c r="O68" s="5"/>
      <c r="P68" s="5"/>
      <c r="Q68" s="5"/>
      <c r="R68" s="5"/>
      <c r="S68" s="5"/>
      <c r="T68" s="5"/>
      <c r="U68" s="5"/>
      <c r="V68" s="5"/>
      <c r="W68" s="5"/>
      <c r="X68" s="5"/>
    </row>
    <row r="69" ht="15.75" customHeight="1">
      <c r="A69" s="5"/>
      <c r="B69" s="5"/>
      <c r="C69" s="5"/>
      <c r="D69" s="5"/>
      <c r="E69" s="5"/>
      <c r="F69" s="5"/>
      <c r="G69" s="5"/>
      <c r="H69" s="5"/>
      <c r="I69" s="5"/>
      <c r="J69" s="5"/>
      <c r="K69" s="5"/>
      <c r="L69" s="5"/>
      <c r="M69" s="5"/>
      <c r="N69" s="5"/>
      <c r="O69" s="5"/>
      <c r="P69" s="5"/>
      <c r="Q69" s="5"/>
      <c r="R69" s="5"/>
      <c r="S69" s="5"/>
      <c r="T69" s="5"/>
      <c r="U69" s="5"/>
      <c r="V69" s="5"/>
      <c r="W69" s="5"/>
      <c r="X69" s="5"/>
    </row>
    <row r="70" ht="15.75" customHeight="1">
      <c r="A70" s="5"/>
      <c r="B70" s="5"/>
      <c r="C70" s="5"/>
      <c r="D70" s="5"/>
      <c r="E70" s="5"/>
      <c r="F70" s="5"/>
      <c r="G70" s="5"/>
      <c r="H70" s="5"/>
      <c r="I70" s="5"/>
      <c r="J70" s="5"/>
      <c r="K70" s="5"/>
      <c r="L70" s="5"/>
      <c r="M70" s="5"/>
      <c r="N70" s="5"/>
      <c r="O70" s="5"/>
      <c r="P70" s="5"/>
      <c r="Q70" s="5"/>
      <c r="R70" s="5"/>
      <c r="S70" s="5"/>
      <c r="T70" s="5"/>
      <c r="U70" s="5"/>
      <c r="V70" s="5"/>
      <c r="W70" s="5"/>
      <c r="X70" s="5"/>
    </row>
    <row r="71" ht="15.75" customHeight="1">
      <c r="A71" s="5"/>
      <c r="B71" s="5"/>
      <c r="C71" s="5"/>
      <c r="D71" s="5"/>
      <c r="E71" s="5"/>
      <c r="F71" s="5"/>
      <c r="G71" s="5"/>
      <c r="H71" s="5"/>
      <c r="I71" s="5"/>
      <c r="J71" s="5"/>
      <c r="K71" s="5"/>
      <c r="L71" s="5"/>
      <c r="M71" s="5"/>
      <c r="N71" s="5"/>
      <c r="O71" s="5"/>
      <c r="P71" s="5"/>
      <c r="Q71" s="5"/>
      <c r="R71" s="5"/>
      <c r="S71" s="5"/>
      <c r="T71" s="5"/>
      <c r="U71" s="5"/>
      <c r="V71" s="5"/>
      <c r="W71" s="5"/>
      <c r="X71" s="5"/>
    </row>
    <row r="72" ht="15.75" customHeight="1">
      <c r="A72" s="5"/>
      <c r="B72" s="5"/>
      <c r="C72" s="5"/>
      <c r="D72" s="5"/>
      <c r="E72" s="5"/>
      <c r="F72" s="5"/>
      <c r="G72" s="5"/>
      <c r="H72" s="5"/>
      <c r="I72" s="5"/>
      <c r="J72" s="5"/>
      <c r="K72" s="5"/>
      <c r="L72" s="5"/>
      <c r="M72" s="5"/>
      <c r="N72" s="5"/>
      <c r="O72" s="5"/>
      <c r="P72" s="5"/>
      <c r="Q72" s="5"/>
      <c r="R72" s="5"/>
      <c r="S72" s="5"/>
      <c r="T72" s="5"/>
      <c r="U72" s="5"/>
      <c r="V72" s="5"/>
      <c r="W72" s="5"/>
      <c r="X72" s="5"/>
    </row>
    <row r="73" ht="15.75" customHeight="1">
      <c r="A73" s="5"/>
      <c r="B73" s="5"/>
      <c r="C73" s="5"/>
      <c r="D73" s="5"/>
      <c r="E73" s="5"/>
      <c r="F73" s="5"/>
      <c r="G73" s="5"/>
      <c r="H73" s="5"/>
      <c r="I73" s="5"/>
      <c r="J73" s="5"/>
      <c r="K73" s="5"/>
      <c r="L73" s="5"/>
      <c r="M73" s="5"/>
      <c r="N73" s="5"/>
      <c r="O73" s="5"/>
      <c r="P73" s="5"/>
      <c r="Q73" s="5"/>
      <c r="R73" s="5"/>
      <c r="S73" s="5"/>
      <c r="T73" s="5"/>
      <c r="U73" s="5"/>
      <c r="V73" s="5"/>
      <c r="W73" s="5"/>
      <c r="X73" s="5"/>
    </row>
    <row r="74" ht="15.75" customHeight="1">
      <c r="A74" s="5"/>
      <c r="B74" s="5"/>
      <c r="C74" s="5"/>
      <c r="D74" s="5"/>
      <c r="E74" s="5"/>
      <c r="F74" s="5"/>
      <c r="G74" s="5"/>
      <c r="H74" s="5"/>
      <c r="I74" s="5"/>
      <c r="J74" s="5"/>
      <c r="K74" s="5"/>
      <c r="L74" s="5"/>
      <c r="M74" s="5"/>
      <c r="N74" s="5"/>
      <c r="O74" s="5"/>
      <c r="P74" s="5"/>
      <c r="Q74" s="5"/>
      <c r="R74" s="5"/>
      <c r="S74" s="5"/>
      <c r="T74" s="5"/>
      <c r="U74" s="5"/>
      <c r="V74" s="5"/>
      <c r="W74" s="5"/>
      <c r="X74" s="5"/>
    </row>
    <row r="75" ht="15.75" customHeight="1">
      <c r="A75" s="5"/>
      <c r="B75" s="5"/>
      <c r="C75" s="5"/>
      <c r="D75" s="5"/>
      <c r="E75" s="5"/>
      <c r="F75" s="5"/>
      <c r="G75" s="5"/>
      <c r="H75" s="5"/>
      <c r="I75" s="5"/>
      <c r="J75" s="5"/>
      <c r="K75" s="5"/>
      <c r="L75" s="5"/>
      <c r="M75" s="5"/>
      <c r="N75" s="5"/>
      <c r="O75" s="5"/>
      <c r="P75" s="5"/>
      <c r="Q75" s="5"/>
      <c r="R75" s="5"/>
      <c r="S75" s="5"/>
      <c r="T75" s="5"/>
      <c r="U75" s="5"/>
      <c r="V75" s="5"/>
      <c r="W75" s="5"/>
      <c r="X75" s="5"/>
    </row>
    <row r="76" ht="15.75" customHeight="1">
      <c r="A76" s="5"/>
      <c r="B76" s="5"/>
      <c r="C76" s="5"/>
      <c r="D76" s="5"/>
      <c r="E76" s="5"/>
      <c r="F76" s="5"/>
      <c r="G76" s="5"/>
      <c r="H76" s="5"/>
      <c r="I76" s="5"/>
      <c r="J76" s="5"/>
      <c r="K76" s="5"/>
      <c r="L76" s="5"/>
      <c r="M76" s="5"/>
      <c r="N76" s="5"/>
      <c r="O76" s="5"/>
      <c r="P76" s="5"/>
      <c r="Q76" s="5"/>
      <c r="R76" s="5"/>
      <c r="S76" s="5"/>
      <c r="T76" s="5"/>
      <c r="U76" s="5"/>
      <c r="V76" s="5"/>
      <c r="W76" s="5"/>
      <c r="X76" s="5"/>
    </row>
    <row r="77" ht="15.75" customHeight="1">
      <c r="A77" s="5"/>
      <c r="B77" s="5"/>
      <c r="C77" s="5"/>
      <c r="D77" s="5"/>
      <c r="E77" s="5"/>
      <c r="F77" s="5"/>
      <c r="G77" s="5"/>
      <c r="H77" s="5"/>
      <c r="I77" s="5"/>
      <c r="J77" s="5"/>
      <c r="K77" s="5"/>
      <c r="L77" s="5"/>
      <c r="M77" s="5"/>
      <c r="N77" s="5"/>
      <c r="O77" s="5"/>
      <c r="P77" s="5"/>
      <c r="Q77" s="5"/>
      <c r="R77" s="5"/>
      <c r="S77" s="5"/>
      <c r="T77" s="5"/>
      <c r="U77" s="5"/>
      <c r="V77" s="5"/>
      <c r="W77" s="5"/>
      <c r="X77" s="5"/>
    </row>
    <row r="78" ht="15.75" customHeight="1">
      <c r="A78" s="5"/>
      <c r="B78" s="5"/>
      <c r="C78" s="5"/>
      <c r="D78" s="5"/>
      <c r="E78" s="5"/>
      <c r="F78" s="5"/>
      <c r="G78" s="5"/>
      <c r="H78" s="5"/>
      <c r="I78" s="5"/>
      <c r="J78" s="5"/>
      <c r="K78" s="5"/>
      <c r="L78" s="5"/>
      <c r="M78" s="5"/>
      <c r="N78" s="5"/>
      <c r="O78" s="5"/>
      <c r="P78" s="5"/>
      <c r="Q78" s="5"/>
      <c r="R78" s="5"/>
      <c r="S78" s="5"/>
      <c r="T78" s="5"/>
      <c r="U78" s="5"/>
      <c r="V78" s="5"/>
      <c r="W78" s="5"/>
      <c r="X78" s="5"/>
    </row>
    <row r="79" ht="15.75" customHeight="1">
      <c r="A79" s="5"/>
      <c r="B79" s="5"/>
      <c r="C79" s="5"/>
      <c r="D79" s="5"/>
      <c r="E79" s="5"/>
      <c r="F79" s="5"/>
      <c r="G79" s="5"/>
      <c r="H79" s="5"/>
      <c r="I79" s="5"/>
      <c r="J79" s="5"/>
      <c r="K79" s="5"/>
      <c r="L79" s="5"/>
      <c r="M79" s="5"/>
      <c r="N79" s="5"/>
      <c r="O79" s="5"/>
      <c r="P79" s="5"/>
      <c r="Q79" s="5"/>
      <c r="R79" s="5"/>
      <c r="S79" s="5"/>
      <c r="T79" s="5"/>
      <c r="U79" s="5"/>
      <c r="V79" s="5"/>
      <c r="W79" s="5"/>
      <c r="X79" s="5"/>
    </row>
    <row r="80" ht="15.75" customHeight="1">
      <c r="A80" s="5"/>
      <c r="B80" s="5"/>
      <c r="C80" s="5"/>
      <c r="D80" s="5"/>
      <c r="E80" s="5"/>
      <c r="F80" s="5"/>
      <c r="G80" s="5"/>
      <c r="H80" s="5"/>
      <c r="I80" s="5"/>
      <c r="J80" s="5"/>
      <c r="K80" s="5"/>
      <c r="L80" s="5"/>
      <c r="M80" s="5"/>
      <c r="N80" s="5"/>
      <c r="O80" s="5"/>
      <c r="P80" s="5"/>
      <c r="Q80" s="5"/>
      <c r="R80" s="5"/>
      <c r="S80" s="5"/>
      <c r="T80" s="5"/>
      <c r="U80" s="5"/>
      <c r="V80" s="5"/>
      <c r="W80" s="5"/>
      <c r="X80" s="5"/>
    </row>
    <row r="81" ht="15.75" customHeight="1">
      <c r="A81" s="5"/>
      <c r="B81" s="5"/>
      <c r="C81" s="5"/>
      <c r="D81" s="5"/>
      <c r="E81" s="5"/>
      <c r="F81" s="5"/>
      <c r="G81" s="5"/>
      <c r="H81" s="5"/>
      <c r="I81" s="5"/>
      <c r="J81" s="5"/>
      <c r="K81" s="5"/>
      <c r="L81" s="5"/>
      <c r="M81" s="5"/>
      <c r="N81" s="5"/>
      <c r="O81" s="5"/>
      <c r="P81" s="5"/>
      <c r="Q81" s="5"/>
      <c r="R81" s="5"/>
      <c r="S81" s="5"/>
      <c r="T81" s="5"/>
      <c r="U81" s="5"/>
      <c r="V81" s="5"/>
      <c r="W81" s="5"/>
      <c r="X81" s="5"/>
    </row>
    <row r="82" ht="15.75" customHeight="1">
      <c r="A82" s="5"/>
      <c r="B82" s="5"/>
      <c r="C82" s="5"/>
      <c r="D82" s="5"/>
      <c r="E82" s="5"/>
      <c r="F82" s="5"/>
      <c r="G82" s="5"/>
      <c r="H82" s="5"/>
      <c r="I82" s="5"/>
      <c r="J82" s="5"/>
      <c r="K82" s="5"/>
      <c r="L82" s="5"/>
      <c r="M82" s="5"/>
      <c r="N82" s="5"/>
      <c r="O82" s="5"/>
      <c r="P82" s="5"/>
      <c r="Q82" s="5"/>
      <c r="R82" s="5"/>
      <c r="S82" s="5"/>
      <c r="T82" s="5"/>
      <c r="U82" s="5"/>
      <c r="V82" s="5"/>
      <c r="W82" s="5"/>
      <c r="X82" s="5"/>
    </row>
    <row r="83" ht="15.75" customHeight="1">
      <c r="A83" s="5"/>
      <c r="B83" s="5"/>
      <c r="C83" s="5"/>
      <c r="D83" s="5"/>
      <c r="E83" s="5"/>
      <c r="F83" s="5"/>
      <c r="G83" s="5"/>
      <c r="H83" s="5"/>
      <c r="I83" s="5"/>
      <c r="J83" s="5"/>
      <c r="K83" s="5"/>
      <c r="L83" s="5"/>
      <c r="M83" s="5"/>
      <c r="N83" s="5"/>
      <c r="O83" s="5"/>
      <c r="P83" s="5"/>
      <c r="Q83" s="5"/>
      <c r="R83" s="5"/>
      <c r="S83" s="5"/>
      <c r="T83" s="5"/>
      <c r="U83" s="5"/>
      <c r="V83" s="5"/>
      <c r="W83" s="5"/>
      <c r="X83" s="5"/>
    </row>
    <row r="84" ht="15.75" customHeight="1">
      <c r="A84" s="5"/>
      <c r="B84" s="5"/>
      <c r="C84" s="5"/>
      <c r="D84" s="5"/>
      <c r="E84" s="5"/>
      <c r="F84" s="5"/>
      <c r="G84" s="5"/>
      <c r="H84" s="5"/>
      <c r="I84" s="5"/>
      <c r="J84" s="5"/>
      <c r="K84" s="5"/>
      <c r="L84" s="5"/>
      <c r="M84" s="5"/>
      <c r="N84" s="5"/>
      <c r="O84" s="5"/>
      <c r="P84" s="5"/>
      <c r="Q84" s="5"/>
      <c r="R84" s="5"/>
      <c r="S84" s="5"/>
      <c r="T84" s="5"/>
      <c r="U84" s="5"/>
      <c r="V84" s="5"/>
      <c r="W84" s="5"/>
      <c r="X84" s="5"/>
    </row>
    <row r="85" ht="15.75" customHeight="1">
      <c r="A85" s="5"/>
      <c r="B85" s="5"/>
      <c r="C85" s="5"/>
      <c r="D85" s="5"/>
      <c r="E85" s="5"/>
      <c r="F85" s="5"/>
      <c r="G85" s="5"/>
      <c r="H85" s="5"/>
      <c r="I85" s="5"/>
      <c r="J85" s="5"/>
      <c r="K85" s="5"/>
      <c r="L85" s="5"/>
      <c r="M85" s="5"/>
      <c r="N85" s="5"/>
      <c r="O85" s="5"/>
      <c r="P85" s="5"/>
      <c r="Q85" s="5"/>
      <c r="R85" s="5"/>
      <c r="S85" s="5"/>
      <c r="T85" s="5"/>
      <c r="U85" s="5"/>
      <c r="V85" s="5"/>
      <c r="W85" s="5"/>
      <c r="X85" s="5"/>
    </row>
    <row r="86" ht="15.75" customHeight="1">
      <c r="A86" s="5"/>
      <c r="B86" s="5"/>
      <c r="C86" s="5"/>
      <c r="D86" s="5"/>
      <c r="E86" s="5"/>
      <c r="F86" s="5"/>
      <c r="G86" s="5"/>
      <c r="H86" s="5"/>
      <c r="I86" s="5"/>
      <c r="J86" s="5"/>
      <c r="K86" s="5"/>
      <c r="L86" s="5"/>
      <c r="M86" s="5"/>
      <c r="N86" s="5"/>
      <c r="O86" s="5"/>
      <c r="P86" s="5"/>
      <c r="Q86" s="5"/>
      <c r="R86" s="5"/>
      <c r="S86" s="5"/>
      <c r="T86" s="5"/>
      <c r="U86" s="5"/>
      <c r="V86" s="5"/>
      <c r="W86" s="5"/>
      <c r="X86" s="5"/>
    </row>
    <row r="87" ht="15.75" customHeight="1">
      <c r="A87" s="5"/>
      <c r="B87" s="5"/>
      <c r="C87" s="5"/>
      <c r="D87" s="5"/>
      <c r="E87" s="5"/>
      <c r="F87" s="5"/>
      <c r="G87" s="5"/>
      <c r="H87" s="5"/>
      <c r="I87" s="5"/>
      <c r="J87" s="5"/>
      <c r="K87" s="5"/>
      <c r="L87" s="5"/>
      <c r="M87" s="5"/>
      <c r="N87" s="5"/>
      <c r="O87" s="5"/>
      <c r="P87" s="5"/>
      <c r="Q87" s="5"/>
      <c r="R87" s="5"/>
      <c r="S87" s="5"/>
      <c r="T87" s="5"/>
      <c r="U87" s="5"/>
      <c r="V87" s="5"/>
      <c r="W87" s="5"/>
      <c r="X87" s="5"/>
    </row>
    <row r="88" ht="15.75" customHeight="1">
      <c r="A88" s="5"/>
      <c r="B88" s="5"/>
      <c r="C88" s="5"/>
      <c r="D88" s="5"/>
      <c r="E88" s="5"/>
      <c r="F88" s="5"/>
      <c r="G88" s="5"/>
      <c r="H88" s="5"/>
      <c r="I88" s="5"/>
      <c r="J88" s="5"/>
      <c r="K88" s="5"/>
      <c r="L88" s="5"/>
      <c r="M88" s="5"/>
      <c r="N88" s="5"/>
      <c r="O88" s="5"/>
      <c r="P88" s="5"/>
      <c r="Q88" s="5"/>
      <c r="R88" s="5"/>
      <c r="S88" s="5"/>
      <c r="T88" s="5"/>
      <c r="U88" s="5"/>
      <c r="V88" s="5"/>
      <c r="W88" s="5"/>
      <c r="X88" s="5"/>
    </row>
    <row r="89" ht="15.75" customHeight="1">
      <c r="A89" s="5"/>
      <c r="B89" s="5"/>
      <c r="C89" s="5"/>
      <c r="D89" s="5"/>
      <c r="E89" s="5"/>
      <c r="F89" s="5"/>
      <c r="G89" s="5"/>
      <c r="H89" s="5"/>
      <c r="I89" s="5"/>
      <c r="J89" s="5"/>
      <c r="K89" s="5"/>
      <c r="L89" s="5"/>
      <c r="M89" s="5"/>
      <c r="N89" s="5"/>
      <c r="O89" s="5"/>
      <c r="P89" s="5"/>
      <c r="Q89" s="5"/>
      <c r="R89" s="5"/>
      <c r="S89" s="5"/>
      <c r="T89" s="5"/>
      <c r="U89" s="5"/>
      <c r="V89" s="5"/>
      <c r="W89" s="5"/>
      <c r="X89" s="5"/>
    </row>
    <row r="90" ht="15.75" customHeight="1">
      <c r="A90" s="5"/>
      <c r="B90" s="5"/>
      <c r="C90" s="5"/>
      <c r="D90" s="5"/>
      <c r="E90" s="5"/>
      <c r="F90" s="5"/>
      <c r="G90" s="5"/>
      <c r="H90" s="5"/>
      <c r="I90" s="5"/>
      <c r="J90" s="5"/>
      <c r="K90" s="5"/>
      <c r="L90" s="5"/>
      <c r="M90" s="5"/>
      <c r="N90" s="5"/>
      <c r="O90" s="5"/>
      <c r="P90" s="5"/>
      <c r="Q90" s="5"/>
      <c r="R90" s="5"/>
      <c r="S90" s="5"/>
      <c r="T90" s="5"/>
      <c r="U90" s="5"/>
      <c r="V90" s="5"/>
      <c r="W90" s="5"/>
      <c r="X90" s="5"/>
    </row>
    <row r="91" ht="15.75" customHeight="1">
      <c r="A91" s="5"/>
      <c r="B91" s="5"/>
      <c r="C91" s="5"/>
      <c r="D91" s="5"/>
      <c r="E91" s="5"/>
      <c r="F91" s="5"/>
      <c r="G91" s="5"/>
      <c r="H91" s="5"/>
      <c r="I91" s="5"/>
      <c r="J91" s="5"/>
      <c r="K91" s="5"/>
      <c r="L91" s="5"/>
      <c r="M91" s="5"/>
      <c r="N91" s="5"/>
      <c r="O91" s="5"/>
      <c r="P91" s="5"/>
      <c r="Q91" s="5"/>
      <c r="R91" s="5"/>
      <c r="S91" s="5"/>
      <c r="T91" s="5"/>
      <c r="U91" s="5"/>
      <c r="V91" s="5"/>
      <c r="W91" s="5"/>
      <c r="X91" s="5"/>
    </row>
    <row r="92" ht="15.75" customHeight="1">
      <c r="A92" s="5"/>
      <c r="B92" s="5"/>
      <c r="C92" s="5"/>
      <c r="D92" s="5"/>
      <c r="E92" s="5"/>
      <c r="F92" s="5"/>
      <c r="G92" s="5"/>
      <c r="H92" s="5"/>
      <c r="I92" s="5"/>
      <c r="J92" s="5"/>
      <c r="K92" s="5"/>
      <c r="L92" s="5"/>
      <c r="M92" s="5"/>
      <c r="N92" s="5"/>
      <c r="O92" s="5"/>
      <c r="P92" s="5"/>
      <c r="Q92" s="5"/>
      <c r="R92" s="5"/>
      <c r="S92" s="5"/>
      <c r="T92" s="5"/>
      <c r="U92" s="5"/>
      <c r="V92" s="5"/>
      <c r="W92" s="5"/>
      <c r="X92" s="5"/>
    </row>
    <row r="93" ht="15.75" customHeight="1">
      <c r="A93" s="5"/>
      <c r="B93" s="5"/>
      <c r="C93" s="5"/>
      <c r="D93" s="5"/>
      <c r="E93" s="5"/>
      <c r="F93" s="5"/>
      <c r="G93" s="5"/>
      <c r="H93" s="5"/>
      <c r="I93" s="5"/>
      <c r="J93" s="5"/>
      <c r="K93" s="5"/>
      <c r="L93" s="5"/>
      <c r="M93" s="5"/>
      <c r="N93" s="5"/>
      <c r="O93" s="5"/>
      <c r="P93" s="5"/>
      <c r="Q93" s="5"/>
      <c r="R93" s="5"/>
      <c r="S93" s="5"/>
      <c r="T93" s="5"/>
      <c r="U93" s="5"/>
      <c r="V93" s="5"/>
      <c r="W93" s="5"/>
      <c r="X93" s="5"/>
    </row>
    <row r="94" ht="15.75" customHeight="1">
      <c r="A94" s="5"/>
      <c r="B94" s="5"/>
      <c r="C94" s="5"/>
      <c r="D94" s="5"/>
      <c r="E94" s="5"/>
      <c r="F94" s="5"/>
      <c r="G94" s="5"/>
      <c r="H94" s="5"/>
      <c r="I94" s="5"/>
      <c r="J94" s="5"/>
      <c r="K94" s="5"/>
      <c r="L94" s="5"/>
      <c r="M94" s="5"/>
      <c r="N94" s="5"/>
      <c r="O94" s="5"/>
      <c r="P94" s="5"/>
      <c r="Q94" s="5"/>
      <c r="R94" s="5"/>
      <c r="S94" s="5"/>
      <c r="T94" s="5"/>
      <c r="U94" s="5"/>
      <c r="V94" s="5"/>
      <c r="W94" s="5"/>
      <c r="X94" s="5"/>
    </row>
    <row r="95" ht="15.75" customHeight="1">
      <c r="A95" s="5"/>
      <c r="B95" s="5"/>
      <c r="C95" s="5"/>
      <c r="D95" s="5"/>
      <c r="E95" s="5"/>
      <c r="F95" s="5"/>
      <c r="G95" s="5"/>
      <c r="H95" s="5"/>
      <c r="I95" s="5"/>
      <c r="J95" s="5"/>
      <c r="K95" s="5"/>
      <c r="L95" s="5"/>
      <c r="M95" s="5"/>
      <c r="N95" s="5"/>
      <c r="O95" s="5"/>
      <c r="P95" s="5"/>
      <c r="Q95" s="5"/>
      <c r="R95" s="5"/>
      <c r="S95" s="5"/>
      <c r="T95" s="5"/>
      <c r="U95" s="5"/>
      <c r="V95" s="5"/>
      <c r="W95" s="5"/>
      <c r="X95" s="5"/>
    </row>
    <row r="96" ht="15.75" customHeight="1">
      <c r="A96" s="5"/>
      <c r="B96" s="5"/>
      <c r="C96" s="5"/>
      <c r="D96" s="5"/>
      <c r="E96" s="5"/>
      <c r="F96" s="5"/>
      <c r="G96" s="5"/>
      <c r="H96" s="5"/>
      <c r="I96" s="5"/>
      <c r="J96" s="5"/>
      <c r="K96" s="5"/>
      <c r="L96" s="5"/>
      <c r="M96" s="5"/>
      <c r="N96" s="5"/>
      <c r="O96" s="5"/>
      <c r="P96" s="5"/>
      <c r="Q96" s="5"/>
      <c r="R96" s="5"/>
      <c r="S96" s="5"/>
      <c r="T96" s="5"/>
      <c r="U96" s="5"/>
      <c r="V96" s="5"/>
      <c r="W96" s="5"/>
      <c r="X96" s="5"/>
    </row>
    <row r="97" ht="15.75" customHeight="1">
      <c r="A97" s="5"/>
      <c r="B97" s="5"/>
      <c r="C97" s="5"/>
      <c r="D97" s="5"/>
      <c r="E97" s="5"/>
      <c r="F97" s="5"/>
      <c r="G97" s="5"/>
      <c r="H97" s="5"/>
      <c r="I97" s="5"/>
      <c r="J97" s="5"/>
      <c r="K97" s="5"/>
      <c r="L97" s="5"/>
      <c r="M97" s="5"/>
      <c r="N97" s="5"/>
      <c r="O97" s="5"/>
      <c r="P97" s="5"/>
      <c r="Q97" s="5"/>
      <c r="R97" s="5"/>
      <c r="S97" s="5"/>
      <c r="T97" s="5"/>
      <c r="U97" s="5"/>
      <c r="V97" s="5"/>
      <c r="W97" s="5"/>
      <c r="X97" s="5"/>
    </row>
    <row r="98" ht="15.75" customHeight="1">
      <c r="A98" s="5"/>
      <c r="B98" s="5"/>
      <c r="C98" s="5"/>
      <c r="D98" s="5"/>
      <c r="E98" s="5"/>
      <c r="F98" s="5"/>
      <c r="G98" s="5"/>
      <c r="H98" s="5"/>
      <c r="I98" s="5"/>
      <c r="J98" s="5"/>
      <c r="K98" s="5"/>
      <c r="L98" s="5"/>
      <c r="M98" s="5"/>
      <c r="N98" s="5"/>
      <c r="O98" s="5"/>
      <c r="P98" s="5"/>
      <c r="Q98" s="5"/>
      <c r="R98" s="5"/>
      <c r="S98" s="5"/>
      <c r="T98" s="5"/>
      <c r="U98" s="5"/>
      <c r="V98" s="5"/>
      <c r="W98" s="5"/>
      <c r="X98" s="5"/>
    </row>
    <row r="99" ht="15.75" customHeight="1">
      <c r="A99" s="5"/>
      <c r="B99" s="5"/>
      <c r="C99" s="5"/>
      <c r="D99" s="5"/>
      <c r="E99" s="5"/>
      <c r="F99" s="5"/>
      <c r="G99" s="5"/>
      <c r="H99" s="5"/>
      <c r="I99" s="5"/>
      <c r="J99" s="5"/>
      <c r="K99" s="5"/>
      <c r="L99" s="5"/>
      <c r="M99" s="5"/>
      <c r="N99" s="5"/>
      <c r="O99" s="5"/>
      <c r="P99" s="5"/>
      <c r="Q99" s="5"/>
      <c r="R99" s="5"/>
      <c r="S99" s="5"/>
      <c r="T99" s="5"/>
      <c r="U99" s="5"/>
      <c r="V99" s="5"/>
      <c r="W99" s="5"/>
      <c r="X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 r:id="rId3" ref="A11"/>
    <hyperlink r:id="rId4" ref="B12"/>
    <hyperlink r:id="rId5" ref="B13"/>
  </hyperlinks>
  <drawing r:id="rId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57"/>
    <col customWidth="1" min="2" max="2" width="47.86"/>
    <col customWidth="1" min="3" max="3" width="56.0"/>
    <col customWidth="1" min="4" max="6" width="14.43"/>
  </cols>
  <sheetData>
    <row r="1" ht="15.75" customHeight="1">
      <c r="A1" s="94" t="s">
        <v>428</v>
      </c>
      <c r="B1" s="87" t="s">
        <v>105</v>
      </c>
      <c r="C1" s="87" t="s">
        <v>378</v>
      </c>
    </row>
    <row r="2" ht="15.75" customHeight="1">
      <c r="A2" s="52" t="s">
        <v>430</v>
      </c>
      <c r="B2" s="90" t="s">
        <v>431</v>
      </c>
      <c r="C2" s="95" t="s">
        <v>432</v>
      </c>
    </row>
    <row r="3" ht="15.75" customHeight="1">
      <c r="A3" s="52" t="s">
        <v>433</v>
      </c>
      <c r="B3" s="90" t="s">
        <v>434</v>
      </c>
      <c r="C3" s="90" t="s">
        <v>435</v>
      </c>
    </row>
    <row r="4" ht="15.75" customHeight="1">
      <c r="A4" s="52" t="s">
        <v>436</v>
      </c>
      <c r="B4" s="90" t="s">
        <v>437</v>
      </c>
      <c r="C4" s="90" t="s">
        <v>438</v>
      </c>
    </row>
    <row r="5" ht="15.75" customHeight="1">
      <c r="A5" s="52" t="s">
        <v>439</v>
      </c>
      <c r="B5" s="90" t="s">
        <v>440</v>
      </c>
      <c r="C5" s="90" t="s">
        <v>438</v>
      </c>
    </row>
    <row r="6" ht="15.75" customHeight="1">
      <c r="A6" s="52" t="s">
        <v>442</v>
      </c>
      <c r="B6" s="90" t="s">
        <v>443</v>
      </c>
      <c r="C6" s="90" t="s">
        <v>438</v>
      </c>
    </row>
    <row r="7" ht="15.75" customHeight="1">
      <c r="A7" s="52" t="s">
        <v>444</v>
      </c>
      <c r="B7" s="90" t="s">
        <v>445</v>
      </c>
      <c r="C7" s="90" t="s">
        <v>446</v>
      </c>
    </row>
    <row r="8" ht="15.75" customHeight="1">
      <c r="A8" s="52" t="s">
        <v>447</v>
      </c>
      <c r="B8" s="95"/>
      <c r="C8" s="90" t="s">
        <v>448</v>
      </c>
    </row>
    <row r="9" ht="15.75" customHeight="1">
      <c r="A9" s="52" t="s">
        <v>450</v>
      </c>
      <c r="B9" s="95"/>
      <c r="C9" s="90" t="s">
        <v>451</v>
      </c>
    </row>
    <row r="10" ht="15.75" customHeight="1">
      <c r="A10" s="52" t="s">
        <v>452</v>
      </c>
      <c r="B10" s="95"/>
      <c r="C10" s="90" t="s">
        <v>453</v>
      </c>
    </row>
    <row r="11" ht="15.75" customHeight="1">
      <c r="A11" s="52" t="s">
        <v>454</v>
      </c>
      <c r="B11" s="95"/>
      <c r="C11" s="90" t="s">
        <v>455</v>
      </c>
    </row>
    <row r="12" ht="15.75" customHeight="1">
      <c r="A12" s="52" t="s">
        <v>456</v>
      </c>
      <c r="B12" s="90" t="s">
        <v>457</v>
      </c>
      <c r="C12" s="90" t="s">
        <v>458</v>
      </c>
    </row>
    <row r="13" ht="15.75" customHeight="1">
      <c r="A13" s="33"/>
      <c r="B13" s="95"/>
      <c r="C13" s="95"/>
    </row>
    <row r="14" ht="15.75" customHeight="1">
      <c r="A14" s="33"/>
      <c r="B14" s="33"/>
      <c r="C14" s="33"/>
    </row>
    <row r="15" ht="15.75" customHeight="1">
      <c r="A15" s="33"/>
      <c r="B15" s="33"/>
      <c r="C15" s="33"/>
    </row>
    <row r="16" ht="15.75" customHeight="1">
      <c r="A16" s="33"/>
      <c r="B16" s="33"/>
      <c r="C16" s="33"/>
    </row>
    <row r="17" ht="15.75" customHeight="1">
      <c r="A17" s="33"/>
      <c r="B17" s="33"/>
      <c r="C17" s="33"/>
    </row>
    <row r="18" ht="15.75" customHeight="1">
      <c r="A18" s="33"/>
      <c r="B18" s="33"/>
      <c r="C18" s="33"/>
    </row>
    <row r="19" ht="15.75" customHeight="1">
      <c r="A19" s="33"/>
      <c r="B19" s="33"/>
      <c r="C19" s="33"/>
    </row>
    <row r="20" ht="15.75" customHeight="1">
      <c r="A20" s="33"/>
      <c r="B20" s="33"/>
      <c r="C20" s="33"/>
    </row>
    <row r="21" ht="15.75" customHeight="1">
      <c r="A21" s="33"/>
      <c r="B21" s="33"/>
      <c r="C21" s="33"/>
    </row>
    <row r="22" ht="15.75" customHeight="1">
      <c r="A22" s="33"/>
      <c r="B22" s="33"/>
      <c r="C22" s="33"/>
    </row>
    <row r="23" ht="15.75" customHeight="1">
      <c r="A23" s="33"/>
      <c r="B23" s="33"/>
      <c r="C23" s="33"/>
    </row>
    <row r="24" ht="15.75" customHeight="1">
      <c r="A24" s="33"/>
      <c r="B24" s="33"/>
      <c r="C24" s="33"/>
    </row>
    <row r="25" ht="15.75" customHeight="1">
      <c r="A25" s="33"/>
      <c r="B25" s="33"/>
      <c r="C25" s="33"/>
    </row>
    <row r="26" ht="15.75" customHeight="1">
      <c r="A26" s="33"/>
      <c r="B26" s="33"/>
      <c r="C26" s="33"/>
    </row>
    <row r="27" ht="15.75" customHeight="1">
      <c r="A27" s="33"/>
      <c r="B27" s="33"/>
      <c r="C27" s="33"/>
    </row>
    <row r="28" ht="15.75" customHeight="1">
      <c r="A28" s="33"/>
      <c r="B28" s="33"/>
      <c r="C28" s="33"/>
    </row>
    <row r="29" ht="15.75" customHeight="1">
      <c r="A29" s="33"/>
      <c r="B29" s="33"/>
      <c r="C29" s="33"/>
    </row>
    <row r="30" ht="15.75" customHeight="1">
      <c r="A30" s="33"/>
      <c r="B30" s="33"/>
      <c r="C30" s="33"/>
    </row>
    <row r="31" ht="15.75" customHeight="1">
      <c r="A31" s="33"/>
      <c r="B31" s="33"/>
      <c r="C31" s="33"/>
    </row>
    <row r="32" ht="15.75" customHeight="1">
      <c r="A32" s="33"/>
      <c r="B32" s="33"/>
      <c r="C32" s="33"/>
    </row>
    <row r="33" ht="15.75" customHeight="1">
      <c r="A33" s="33"/>
      <c r="B33" s="33"/>
      <c r="C33" s="33"/>
    </row>
    <row r="34" ht="15.75" customHeight="1">
      <c r="A34" s="33"/>
      <c r="B34" s="33"/>
      <c r="C34" s="33"/>
    </row>
    <row r="35" ht="15.75" customHeight="1">
      <c r="A35" s="33"/>
      <c r="B35" s="33"/>
      <c r="C35" s="33"/>
    </row>
    <row r="36" ht="15.75" customHeight="1">
      <c r="A36" s="33"/>
      <c r="B36" s="33"/>
      <c r="C36" s="33"/>
    </row>
    <row r="37" ht="15.75" customHeight="1">
      <c r="A37" s="33"/>
      <c r="B37" s="33"/>
      <c r="C37" s="33"/>
    </row>
    <row r="38" ht="15.75" customHeight="1">
      <c r="A38" s="33"/>
      <c r="B38" s="33"/>
      <c r="C38" s="33"/>
    </row>
    <row r="39" ht="15.75" customHeight="1">
      <c r="A39" s="33"/>
      <c r="B39" s="33"/>
      <c r="C39" s="33"/>
    </row>
    <row r="40" ht="15.75" customHeight="1">
      <c r="A40" s="33"/>
      <c r="B40" s="33"/>
      <c r="C40" s="33"/>
    </row>
    <row r="41" ht="15.75" customHeight="1">
      <c r="A41" s="33"/>
      <c r="B41" s="33"/>
      <c r="C41" s="33"/>
    </row>
    <row r="42" ht="15.75" customHeight="1">
      <c r="A42" s="33"/>
      <c r="B42" s="33"/>
      <c r="C42" s="33"/>
    </row>
    <row r="43" ht="15.75" customHeight="1">
      <c r="A43" s="33"/>
      <c r="B43" s="33"/>
      <c r="C43" s="33"/>
    </row>
    <row r="44" ht="15.75" customHeight="1">
      <c r="A44" s="33"/>
      <c r="B44" s="33"/>
      <c r="C44" s="33"/>
    </row>
    <row r="45" ht="15.75" customHeight="1">
      <c r="A45" s="33"/>
      <c r="B45" s="33"/>
      <c r="C45" s="33"/>
    </row>
    <row r="46" ht="15.75" customHeight="1">
      <c r="A46" s="33"/>
      <c r="B46" s="33"/>
      <c r="C46" s="33"/>
    </row>
    <row r="47" ht="15.75" customHeight="1">
      <c r="A47" s="33"/>
      <c r="B47" s="33"/>
      <c r="C47" s="33"/>
    </row>
    <row r="48" ht="15.75" customHeight="1">
      <c r="A48" s="33"/>
      <c r="B48" s="33"/>
      <c r="C48" s="33"/>
    </row>
    <row r="49" ht="15.75" customHeight="1">
      <c r="A49" s="33"/>
      <c r="B49" s="33"/>
      <c r="C49" s="33"/>
    </row>
    <row r="50" ht="15.75" customHeight="1">
      <c r="A50" s="33"/>
      <c r="B50" s="33"/>
      <c r="C50" s="33"/>
    </row>
    <row r="51" ht="15.75" customHeight="1">
      <c r="A51" s="33"/>
      <c r="B51" s="33"/>
      <c r="C51" s="33"/>
    </row>
    <row r="52" ht="15.75" customHeight="1">
      <c r="A52" s="33"/>
      <c r="B52" s="33"/>
      <c r="C52" s="33"/>
    </row>
    <row r="53" ht="15.75" customHeight="1">
      <c r="A53" s="33"/>
      <c r="B53" s="33"/>
      <c r="C53" s="33"/>
    </row>
    <row r="54" ht="15.75" customHeight="1">
      <c r="A54" s="33"/>
      <c r="B54" s="33"/>
      <c r="C54" s="33"/>
    </row>
    <row r="55" ht="15.75" customHeight="1">
      <c r="A55" s="33"/>
      <c r="B55" s="33"/>
      <c r="C55" s="33"/>
    </row>
    <row r="56" ht="15.75" customHeight="1">
      <c r="A56" s="33"/>
      <c r="B56" s="33"/>
      <c r="C56" s="33"/>
    </row>
    <row r="57" ht="15.75" customHeight="1">
      <c r="A57" s="33"/>
      <c r="B57" s="33"/>
      <c r="C57" s="33"/>
    </row>
    <row r="58" ht="15.75" customHeight="1">
      <c r="A58" s="33"/>
      <c r="B58" s="33"/>
      <c r="C58" s="33"/>
    </row>
    <row r="59" ht="15.75" customHeight="1">
      <c r="A59" s="33"/>
      <c r="B59" s="33"/>
      <c r="C59" s="33"/>
    </row>
    <row r="60" ht="15.75" customHeight="1">
      <c r="A60" s="33"/>
      <c r="B60" s="33"/>
      <c r="C60" s="33"/>
    </row>
    <row r="61" ht="15.75" customHeight="1">
      <c r="A61" s="33"/>
      <c r="B61" s="33"/>
      <c r="C61" s="33"/>
    </row>
    <row r="62" ht="15.75" customHeight="1">
      <c r="A62" s="33"/>
      <c r="B62" s="33"/>
      <c r="C62" s="33"/>
    </row>
    <row r="63" ht="15.75" customHeight="1">
      <c r="A63" s="33"/>
      <c r="B63" s="33"/>
      <c r="C63" s="33"/>
    </row>
    <row r="64" ht="15.75" customHeight="1">
      <c r="A64" s="33"/>
      <c r="B64" s="33"/>
      <c r="C64" s="33"/>
    </row>
    <row r="65" ht="15.75" customHeight="1">
      <c r="A65" s="33"/>
      <c r="B65" s="33"/>
      <c r="C65" s="33"/>
    </row>
    <row r="66" ht="15.75" customHeight="1">
      <c r="A66" s="33"/>
      <c r="B66" s="33"/>
      <c r="C66" s="33"/>
    </row>
    <row r="67" ht="15.75" customHeight="1">
      <c r="A67" s="33"/>
      <c r="B67" s="33"/>
      <c r="C67" s="33"/>
    </row>
    <row r="68" ht="15.75" customHeight="1">
      <c r="A68" s="33"/>
      <c r="B68" s="33"/>
      <c r="C68" s="33"/>
    </row>
    <row r="69" ht="15.75" customHeight="1">
      <c r="A69" s="33"/>
      <c r="B69" s="33"/>
      <c r="C69" s="33"/>
    </row>
    <row r="70" ht="15.75" customHeight="1">
      <c r="A70" s="33"/>
      <c r="B70" s="33"/>
      <c r="C70" s="33"/>
    </row>
    <row r="71" ht="15.75" customHeight="1">
      <c r="A71" s="33"/>
      <c r="B71" s="33"/>
      <c r="C71" s="33"/>
    </row>
    <row r="72" ht="15.75" customHeight="1">
      <c r="A72" s="33"/>
      <c r="B72" s="33"/>
      <c r="C72" s="33"/>
    </row>
    <row r="73" ht="15.75" customHeight="1">
      <c r="A73" s="33"/>
      <c r="B73" s="33"/>
      <c r="C73" s="33"/>
    </row>
    <row r="74" ht="15.75" customHeight="1">
      <c r="A74" s="33"/>
      <c r="B74" s="33"/>
      <c r="C74" s="33"/>
    </row>
    <row r="75" ht="15.75" customHeight="1">
      <c r="A75" s="33"/>
      <c r="B75" s="33"/>
      <c r="C75" s="33"/>
    </row>
    <row r="76" ht="15.75" customHeight="1">
      <c r="A76" s="33"/>
      <c r="B76" s="33"/>
      <c r="C76" s="33"/>
    </row>
    <row r="77" ht="15.75" customHeight="1">
      <c r="A77" s="33"/>
      <c r="B77" s="33"/>
      <c r="C77" s="33"/>
    </row>
    <row r="78" ht="15.75" customHeight="1">
      <c r="A78" s="33"/>
      <c r="B78" s="33"/>
      <c r="C78" s="33"/>
    </row>
    <row r="79" ht="15.75" customHeight="1">
      <c r="A79" s="33"/>
      <c r="B79" s="33"/>
      <c r="C79" s="33"/>
    </row>
    <row r="80" ht="15.75" customHeight="1">
      <c r="A80" s="33"/>
      <c r="B80" s="33"/>
      <c r="C80" s="33"/>
    </row>
    <row r="81" ht="15.75" customHeight="1">
      <c r="A81" s="33"/>
      <c r="B81" s="33"/>
      <c r="C81" s="33"/>
    </row>
    <row r="82" ht="15.75" customHeight="1">
      <c r="A82" s="33"/>
      <c r="B82" s="33"/>
      <c r="C82" s="33"/>
    </row>
    <row r="83" ht="15.75" customHeight="1">
      <c r="A83" s="33"/>
      <c r="B83" s="33"/>
      <c r="C83" s="33"/>
    </row>
    <row r="84" ht="15.75" customHeight="1">
      <c r="A84" s="33"/>
      <c r="B84" s="33"/>
      <c r="C84" s="33"/>
    </row>
    <row r="85" ht="15.75" customHeight="1">
      <c r="A85" s="33"/>
      <c r="B85" s="33"/>
      <c r="C85" s="33"/>
    </row>
    <row r="86" ht="15.75" customHeight="1">
      <c r="A86" s="33"/>
      <c r="B86" s="33"/>
      <c r="C86" s="33"/>
    </row>
    <row r="87" ht="15.75" customHeight="1">
      <c r="A87" s="33"/>
      <c r="B87" s="33"/>
      <c r="C87" s="33"/>
    </row>
    <row r="88" ht="15.75" customHeight="1">
      <c r="A88" s="33"/>
      <c r="B88" s="33"/>
      <c r="C88" s="33"/>
    </row>
    <row r="89" ht="15.75" customHeight="1">
      <c r="A89" s="33"/>
      <c r="B89" s="33"/>
      <c r="C89" s="33"/>
    </row>
    <row r="90" ht="15.75" customHeight="1">
      <c r="A90" s="33"/>
      <c r="B90" s="33"/>
      <c r="C90" s="33"/>
    </row>
    <row r="91" ht="15.75" customHeight="1">
      <c r="A91" s="33"/>
      <c r="B91" s="33"/>
      <c r="C91" s="33"/>
    </row>
    <row r="92" ht="15.75" customHeight="1">
      <c r="A92" s="33"/>
      <c r="B92" s="33"/>
      <c r="C92" s="33"/>
    </row>
    <row r="93" ht="15.75" customHeight="1">
      <c r="A93" s="33"/>
      <c r="B93" s="33"/>
      <c r="C93" s="33"/>
    </row>
    <row r="94" ht="15.75" customHeight="1">
      <c r="A94" s="33"/>
      <c r="B94" s="33"/>
      <c r="C94" s="33"/>
    </row>
    <row r="95" ht="15.75" customHeight="1">
      <c r="A95" s="33"/>
      <c r="B95" s="33"/>
      <c r="C95" s="33"/>
    </row>
    <row r="96" ht="15.75" customHeight="1">
      <c r="A96" s="33"/>
      <c r="B96" s="33"/>
      <c r="C96" s="33"/>
    </row>
    <row r="97" ht="15.75" customHeight="1">
      <c r="A97" s="33"/>
      <c r="B97" s="33"/>
      <c r="C97" s="33"/>
    </row>
    <row r="98" ht="15.75" customHeight="1">
      <c r="A98" s="33"/>
      <c r="B98" s="33"/>
      <c r="C98" s="33"/>
    </row>
    <row r="99" ht="15.75" customHeight="1">
      <c r="A99" s="33"/>
      <c r="B99" s="33"/>
      <c r="C99" s="33"/>
    </row>
    <row r="100" ht="15.75" customHeight="1">
      <c r="A100" s="33"/>
      <c r="B100" s="33"/>
      <c r="C100" s="33"/>
    </row>
    <row r="101" ht="15.75" customHeight="1">
      <c r="A101" s="33"/>
      <c r="B101" s="33"/>
      <c r="C101" s="33"/>
    </row>
    <row r="102" ht="15.75" customHeight="1">
      <c r="A102" s="33"/>
      <c r="B102" s="33"/>
      <c r="C102" s="33"/>
    </row>
    <row r="103" ht="15.75" customHeight="1">
      <c r="A103" s="33"/>
      <c r="B103" s="33"/>
      <c r="C103" s="33"/>
    </row>
    <row r="104" ht="15.75" customHeight="1">
      <c r="A104" s="33"/>
      <c r="B104" s="33"/>
      <c r="C104" s="33"/>
    </row>
    <row r="105" ht="15.75" customHeight="1">
      <c r="A105" s="33"/>
      <c r="B105" s="33"/>
      <c r="C105" s="33"/>
    </row>
    <row r="106" ht="15.75" customHeight="1">
      <c r="A106" s="33"/>
      <c r="B106" s="33"/>
      <c r="C106" s="33"/>
    </row>
    <row r="107" ht="15.75" customHeight="1">
      <c r="A107" s="33"/>
      <c r="B107" s="33"/>
      <c r="C107" s="33"/>
    </row>
    <row r="108" ht="15.75" customHeight="1">
      <c r="A108" s="33"/>
      <c r="B108" s="33"/>
      <c r="C108" s="33"/>
    </row>
    <row r="109" ht="15.75" customHeight="1">
      <c r="A109" s="33"/>
      <c r="B109" s="33"/>
      <c r="C109" s="33"/>
    </row>
    <row r="110" ht="15.75" customHeight="1">
      <c r="A110" s="33"/>
      <c r="B110" s="33"/>
      <c r="C110" s="33"/>
    </row>
    <row r="111" ht="15.75" customHeight="1">
      <c r="A111" s="33"/>
      <c r="B111" s="33"/>
      <c r="C111" s="33"/>
    </row>
    <row r="112" ht="15.75" customHeight="1">
      <c r="A112" s="33"/>
      <c r="B112" s="33"/>
      <c r="C112" s="33"/>
    </row>
    <row r="113" ht="15.75" customHeight="1">
      <c r="A113" s="33"/>
      <c r="B113" s="33"/>
      <c r="C113" s="33"/>
    </row>
    <row r="114" ht="15.75" customHeight="1">
      <c r="A114" s="33"/>
      <c r="B114" s="33"/>
      <c r="C114" s="33"/>
    </row>
    <row r="115" ht="15.75" customHeight="1">
      <c r="A115" s="33"/>
      <c r="B115" s="33"/>
      <c r="C115" s="33"/>
    </row>
    <row r="116" ht="15.75" customHeight="1">
      <c r="A116" s="33"/>
      <c r="B116" s="33"/>
      <c r="C116" s="33"/>
    </row>
    <row r="117" ht="15.75" customHeight="1">
      <c r="A117" s="33"/>
      <c r="B117" s="33"/>
      <c r="C117" s="33"/>
    </row>
    <row r="118" ht="15.75" customHeight="1">
      <c r="A118" s="33"/>
      <c r="B118" s="33"/>
      <c r="C118" s="33"/>
    </row>
    <row r="119" ht="15.75" customHeight="1">
      <c r="A119" s="33"/>
      <c r="B119" s="33"/>
      <c r="C119" s="33"/>
    </row>
    <row r="120" ht="15.75" customHeight="1">
      <c r="A120" s="33"/>
      <c r="B120" s="33"/>
      <c r="C120" s="33"/>
    </row>
    <row r="121" ht="15.75" customHeight="1">
      <c r="A121" s="33"/>
      <c r="B121" s="33"/>
      <c r="C121" s="33"/>
    </row>
    <row r="122" ht="15.75" customHeight="1">
      <c r="A122" s="33"/>
      <c r="B122" s="33"/>
      <c r="C122" s="33"/>
    </row>
    <row r="123" ht="15.75" customHeight="1">
      <c r="A123" s="33"/>
      <c r="B123" s="33"/>
      <c r="C123" s="33"/>
    </row>
    <row r="124" ht="15.75" customHeight="1">
      <c r="A124" s="33"/>
      <c r="B124" s="33"/>
      <c r="C124" s="33"/>
    </row>
    <row r="125" ht="15.75" customHeight="1">
      <c r="A125" s="33"/>
      <c r="B125" s="33"/>
      <c r="C125" s="33"/>
    </row>
    <row r="126" ht="15.75" customHeight="1">
      <c r="A126" s="33"/>
      <c r="B126" s="33"/>
      <c r="C126" s="33"/>
    </row>
    <row r="127" ht="15.75" customHeight="1">
      <c r="A127" s="33"/>
      <c r="B127" s="33"/>
      <c r="C127" s="33"/>
    </row>
    <row r="128" ht="15.75" customHeight="1">
      <c r="A128" s="33"/>
      <c r="B128" s="33"/>
      <c r="C128" s="33"/>
    </row>
    <row r="129" ht="15.75" customHeight="1">
      <c r="A129" s="33"/>
      <c r="B129" s="33"/>
      <c r="C129" s="33"/>
    </row>
    <row r="130" ht="15.75" customHeight="1">
      <c r="A130" s="33"/>
      <c r="B130" s="33"/>
      <c r="C130" s="33"/>
    </row>
    <row r="131" ht="15.75" customHeight="1">
      <c r="A131" s="33"/>
      <c r="B131" s="33"/>
      <c r="C131" s="33"/>
    </row>
    <row r="132" ht="15.75" customHeight="1">
      <c r="A132" s="33"/>
      <c r="B132" s="33"/>
      <c r="C132" s="33"/>
    </row>
    <row r="133" ht="15.75" customHeight="1">
      <c r="A133" s="33"/>
      <c r="B133" s="33"/>
      <c r="C133" s="33"/>
    </row>
    <row r="134" ht="15.75" customHeight="1">
      <c r="A134" s="33"/>
      <c r="B134" s="33"/>
      <c r="C134" s="33"/>
    </row>
    <row r="135" ht="15.75" customHeight="1">
      <c r="A135" s="33"/>
      <c r="B135" s="33"/>
      <c r="C135" s="33"/>
    </row>
    <row r="136" ht="15.75" customHeight="1">
      <c r="A136" s="33"/>
      <c r="B136" s="33"/>
      <c r="C136" s="33"/>
    </row>
    <row r="137" ht="15.75" customHeight="1">
      <c r="A137" s="33"/>
      <c r="B137" s="33"/>
      <c r="C137" s="33"/>
    </row>
    <row r="138" ht="15.75" customHeight="1">
      <c r="A138" s="33"/>
      <c r="B138" s="33"/>
      <c r="C138" s="33"/>
    </row>
    <row r="139" ht="15.75" customHeight="1">
      <c r="A139" s="33"/>
      <c r="B139" s="33"/>
      <c r="C139" s="33"/>
    </row>
    <row r="140" ht="15.75" customHeight="1">
      <c r="A140" s="33"/>
      <c r="B140" s="33"/>
      <c r="C140" s="33"/>
    </row>
    <row r="141" ht="15.75" customHeight="1">
      <c r="A141" s="33"/>
      <c r="B141" s="33"/>
      <c r="C141" s="33"/>
    </row>
    <row r="142" ht="15.75" customHeight="1">
      <c r="A142" s="33"/>
      <c r="B142" s="33"/>
      <c r="C142" s="33"/>
    </row>
    <row r="143" ht="15.75" customHeight="1">
      <c r="A143" s="33"/>
      <c r="B143" s="33"/>
      <c r="C143" s="33"/>
    </row>
    <row r="144" ht="15.75" customHeight="1">
      <c r="A144" s="33"/>
      <c r="B144" s="33"/>
      <c r="C144" s="33"/>
    </row>
    <row r="145" ht="15.75" customHeight="1">
      <c r="A145" s="33"/>
      <c r="B145" s="33"/>
      <c r="C145" s="33"/>
    </row>
    <row r="146" ht="15.75" customHeight="1">
      <c r="A146" s="33"/>
      <c r="B146" s="33"/>
      <c r="C146" s="33"/>
    </row>
    <row r="147" ht="15.75" customHeight="1">
      <c r="A147" s="33"/>
      <c r="B147" s="33"/>
      <c r="C147" s="33"/>
    </row>
    <row r="148" ht="15.75" customHeight="1">
      <c r="A148" s="33"/>
      <c r="B148" s="33"/>
      <c r="C148" s="33"/>
    </row>
    <row r="149" ht="15.75" customHeight="1">
      <c r="A149" s="33"/>
      <c r="B149" s="33"/>
      <c r="C149" s="33"/>
    </row>
    <row r="150" ht="15.75" customHeight="1">
      <c r="A150" s="33"/>
      <c r="B150" s="33"/>
      <c r="C150" s="33"/>
    </row>
    <row r="151" ht="15.75" customHeight="1">
      <c r="A151" s="33"/>
      <c r="B151" s="33"/>
      <c r="C151" s="33"/>
    </row>
    <row r="152" ht="15.75" customHeight="1">
      <c r="A152" s="33"/>
      <c r="B152" s="33"/>
      <c r="C152" s="33"/>
    </row>
    <row r="153" ht="15.75" customHeight="1">
      <c r="A153" s="33"/>
      <c r="B153" s="33"/>
      <c r="C153" s="33"/>
    </row>
    <row r="154" ht="15.75" customHeight="1">
      <c r="A154" s="33"/>
      <c r="B154" s="33"/>
      <c r="C154" s="33"/>
    </row>
    <row r="155" ht="15.75" customHeight="1">
      <c r="A155" s="33"/>
      <c r="B155" s="33"/>
      <c r="C155" s="33"/>
    </row>
    <row r="156" ht="15.75" customHeight="1">
      <c r="A156" s="33"/>
      <c r="B156" s="33"/>
      <c r="C156" s="33"/>
    </row>
    <row r="157" ht="15.75" customHeight="1">
      <c r="A157" s="33"/>
      <c r="B157" s="33"/>
      <c r="C157" s="33"/>
    </row>
    <row r="158" ht="15.75" customHeight="1">
      <c r="A158" s="33"/>
      <c r="B158" s="33"/>
      <c r="C158" s="33"/>
    </row>
    <row r="159" ht="15.75" customHeight="1">
      <c r="A159" s="33"/>
      <c r="B159" s="33"/>
      <c r="C159" s="33"/>
    </row>
    <row r="160" ht="15.75" customHeight="1">
      <c r="A160" s="33"/>
      <c r="B160" s="33"/>
      <c r="C160" s="33"/>
    </row>
    <row r="161" ht="15.75" customHeight="1">
      <c r="A161" s="33"/>
      <c r="B161" s="33"/>
      <c r="C161" s="33"/>
    </row>
    <row r="162" ht="15.75" customHeight="1">
      <c r="A162" s="33"/>
      <c r="B162" s="33"/>
      <c r="C162" s="33"/>
    </row>
    <row r="163" ht="15.75" customHeight="1">
      <c r="A163" s="33"/>
      <c r="B163" s="33"/>
      <c r="C163" s="33"/>
    </row>
    <row r="164" ht="15.75" customHeight="1">
      <c r="A164" s="33"/>
      <c r="B164" s="33"/>
      <c r="C164" s="33"/>
    </row>
    <row r="165" ht="15.75" customHeight="1">
      <c r="A165" s="33"/>
      <c r="B165" s="33"/>
      <c r="C165" s="33"/>
    </row>
    <row r="166" ht="15.75" customHeight="1">
      <c r="A166" s="33"/>
      <c r="B166" s="33"/>
      <c r="C166" s="33"/>
    </row>
    <row r="167" ht="15.75" customHeight="1">
      <c r="A167" s="33"/>
      <c r="B167" s="33"/>
      <c r="C167" s="33"/>
    </row>
    <row r="168" ht="15.75" customHeight="1">
      <c r="A168" s="33"/>
      <c r="B168" s="33"/>
      <c r="C168" s="33"/>
    </row>
    <row r="169" ht="15.75" customHeight="1">
      <c r="A169" s="33"/>
      <c r="B169" s="33"/>
      <c r="C169" s="33"/>
    </row>
    <row r="170" ht="15.75" customHeight="1">
      <c r="A170" s="33"/>
      <c r="B170" s="33"/>
      <c r="C170" s="33"/>
    </row>
    <row r="171" ht="15.75" customHeight="1">
      <c r="A171" s="33"/>
      <c r="B171" s="33"/>
      <c r="C171" s="33"/>
    </row>
    <row r="172" ht="15.75" customHeight="1">
      <c r="A172" s="33"/>
      <c r="B172" s="33"/>
      <c r="C172" s="33"/>
    </row>
    <row r="173" ht="15.75" customHeight="1">
      <c r="A173" s="33"/>
      <c r="B173" s="33"/>
      <c r="C173" s="33"/>
    </row>
    <row r="174" ht="15.75" customHeight="1">
      <c r="A174" s="33"/>
      <c r="B174" s="33"/>
      <c r="C174" s="33"/>
    </row>
    <row r="175" ht="15.75" customHeight="1">
      <c r="A175" s="33"/>
      <c r="B175" s="33"/>
      <c r="C175" s="33"/>
    </row>
    <row r="176" ht="15.75" customHeight="1">
      <c r="A176" s="33"/>
      <c r="B176" s="33"/>
      <c r="C176" s="33"/>
    </row>
    <row r="177" ht="15.75" customHeight="1">
      <c r="A177" s="33"/>
      <c r="B177" s="33"/>
      <c r="C177" s="33"/>
    </row>
    <row r="178" ht="15.75" customHeight="1">
      <c r="A178" s="33"/>
      <c r="B178" s="33"/>
      <c r="C178" s="33"/>
    </row>
    <row r="179" ht="15.75" customHeight="1">
      <c r="A179" s="33"/>
      <c r="B179" s="33"/>
      <c r="C179" s="33"/>
    </row>
    <row r="180" ht="15.75" customHeight="1">
      <c r="A180" s="33"/>
      <c r="B180" s="33"/>
      <c r="C180" s="33"/>
    </row>
    <row r="181" ht="15.75" customHeight="1">
      <c r="A181" s="33"/>
      <c r="B181" s="33"/>
      <c r="C181" s="33"/>
    </row>
    <row r="182" ht="15.75" customHeight="1">
      <c r="A182" s="33"/>
      <c r="B182" s="33"/>
      <c r="C182" s="33"/>
    </row>
    <row r="183" ht="15.75" customHeight="1">
      <c r="A183" s="33"/>
      <c r="B183" s="33"/>
      <c r="C183" s="33"/>
    </row>
    <row r="184" ht="15.75" customHeight="1">
      <c r="A184" s="33"/>
      <c r="B184" s="33"/>
      <c r="C184" s="33"/>
    </row>
    <row r="185" ht="15.75" customHeight="1">
      <c r="A185" s="33"/>
      <c r="B185" s="33"/>
      <c r="C185" s="33"/>
    </row>
    <row r="186" ht="15.75" customHeight="1">
      <c r="A186" s="33"/>
      <c r="B186" s="33"/>
      <c r="C186" s="33"/>
    </row>
    <row r="187" ht="15.75" customHeight="1">
      <c r="A187" s="33"/>
      <c r="B187" s="33"/>
      <c r="C187" s="33"/>
    </row>
    <row r="188" ht="15.75" customHeight="1">
      <c r="A188" s="33"/>
      <c r="B188" s="33"/>
      <c r="C188" s="33"/>
    </row>
    <row r="189" ht="15.75" customHeight="1">
      <c r="A189" s="33"/>
      <c r="B189" s="33"/>
      <c r="C189" s="33"/>
    </row>
    <row r="190" ht="15.75" customHeight="1">
      <c r="A190" s="33"/>
      <c r="B190" s="33"/>
      <c r="C190" s="33"/>
    </row>
    <row r="191" ht="15.75" customHeight="1">
      <c r="A191" s="33"/>
      <c r="B191" s="33"/>
      <c r="C191" s="33"/>
    </row>
    <row r="192" ht="15.75" customHeight="1">
      <c r="A192" s="33"/>
      <c r="B192" s="33"/>
      <c r="C192" s="33"/>
    </row>
    <row r="193" ht="15.75" customHeight="1">
      <c r="A193" s="33"/>
      <c r="B193" s="33"/>
      <c r="C193" s="33"/>
    </row>
    <row r="194" ht="15.75" customHeight="1">
      <c r="A194" s="33"/>
      <c r="B194" s="33"/>
      <c r="C194" s="33"/>
    </row>
    <row r="195" ht="15.75" customHeight="1">
      <c r="A195" s="33"/>
      <c r="B195" s="33"/>
      <c r="C195" s="33"/>
    </row>
    <row r="196" ht="15.75" customHeight="1">
      <c r="A196" s="33"/>
      <c r="B196" s="33"/>
      <c r="C196" s="33"/>
    </row>
    <row r="197" ht="15.75" customHeight="1">
      <c r="A197" s="33"/>
      <c r="B197" s="33"/>
      <c r="C197" s="33"/>
    </row>
    <row r="198" ht="15.75" customHeight="1">
      <c r="A198" s="33"/>
      <c r="B198" s="33"/>
      <c r="C198" s="33"/>
    </row>
    <row r="199" ht="15.75" customHeight="1">
      <c r="A199" s="33"/>
      <c r="B199" s="33"/>
      <c r="C199" s="33"/>
    </row>
    <row r="200" ht="15.75" customHeight="1">
      <c r="A200" s="33"/>
      <c r="B200" s="33"/>
      <c r="C200" s="33"/>
    </row>
    <row r="201" ht="15.75" customHeight="1">
      <c r="A201" s="33"/>
      <c r="B201" s="33"/>
      <c r="C201" s="33"/>
    </row>
    <row r="202" ht="15.75" customHeight="1">
      <c r="A202" s="33"/>
      <c r="B202" s="33"/>
      <c r="C202" s="33"/>
    </row>
    <row r="203" ht="15.75" customHeight="1">
      <c r="A203" s="33"/>
      <c r="B203" s="33"/>
      <c r="C203" s="33"/>
    </row>
    <row r="204" ht="15.75" customHeight="1">
      <c r="A204" s="33"/>
      <c r="B204" s="33"/>
      <c r="C204" s="33"/>
    </row>
    <row r="205" ht="15.75" customHeight="1">
      <c r="A205" s="33"/>
      <c r="B205" s="33"/>
      <c r="C205" s="33"/>
    </row>
    <row r="206" ht="15.75" customHeight="1">
      <c r="A206" s="33"/>
      <c r="B206" s="33"/>
      <c r="C206" s="33"/>
    </row>
    <row r="207" ht="15.75" customHeight="1">
      <c r="A207" s="33"/>
      <c r="B207" s="33"/>
      <c r="C207" s="33"/>
    </row>
    <row r="208" ht="15.75" customHeight="1">
      <c r="A208" s="33"/>
      <c r="B208" s="33"/>
      <c r="C208" s="33"/>
    </row>
    <row r="209" ht="15.75" customHeight="1">
      <c r="A209" s="33"/>
      <c r="B209" s="33"/>
      <c r="C209" s="33"/>
    </row>
    <row r="210" ht="15.75" customHeight="1">
      <c r="A210" s="33"/>
      <c r="B210" s="33"/>
      <c r="C210" s="33"/>
    </row>
    <row r="211" ht="15.75" customHeight="1">
      <c r="A211" s="33"/>
      <c r="B211" s="33"/>
      <c r="C211" s="33"/>
    </row>
    <row r="212" ht="15.75" customHeight="1">
      <c r="A212" s="33"/>
      <c r="B212" s="33"/>
      <c r="C212" s="33"/>
    </row>
    <row r="213" ht="15.75" customHeight="1">
      <c r="A213" s="33"/>
      <c r="B213" s="33"/>
      <c r="C213" s="33"/>
    </row>
    <row r="214" ht="15.75" customHeight="1">
      <c r="A214" s="33"/>
      <c r="B214" s="33"/>
      <c r="C214" s="33"/>
    </row>
    <row r="215" ht="15.75" customHeight="1">
      <c r="A215" s="33"/>
      <c r="B215" s="33"/>
      <c r="C215" s="33"/>
    </row>
    <row r="216" ht="15.75" customHeight="1">
      <c r="A216" s="33"/>
      <c r="B216" s="33"/>
      <c r="C216" s="33"/>
    </row>
    <row r="217" ht="15.75" customHeight="1">
      <c r="A217" s="33"/>
      <c r="B217" s="33"/>
      <c r="C217" s="33"/>
    </row>
    <row r="218" ht="15.75" customHeight="1">
      <c r="A218" s="33"/>
      <c r="B218" s="33"/>
      <c r="C218" s="33"/>
    </row>
    <row r="219" ht="15.75" customHeight="1">
      <c r="A219" s="33"/>
      <c r="B219" s="33"/>
      <c r="C219" s="33"/>
    </row>
    <row r="220" ht="15.75" customHeight="1">
      <c r="A220" s="33"/>
      <c r="B220" s="33"/>
      <c r="C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71"/>
    <col customWidth="1" min="2" max="2" width="69.43"/>
    <col customWidth="1" min="3" max="6" width="14.43"/>
  </cols>
  <sheetData>
    <row r="1" ht="15.75" customHeight="1">
      <c r="A1" s="101" t="s">
        <v>477</v>
      </c>
      <c r="B1" s="101" t="s">
        <v>478</v>
      </c>
    </row>
    <row r="2" ht="15.75" customHeight="1">
      <c r="B2" s="5"/>
    </row>
    <row r="3" ht="15.75" customHeight="1">
      <c r="B3" s="5"/>
    </row>
    <row r="4" ht="15.75" customHeight="1">
      <c r="B4" s="5"/>
    </row>
    <row r="5" ht="15.75" customHeight="1">
      <c r="B5" s="5"/>
    </row>
    <row r="6" ht="15.75" customHeight="1">
      <c r="B6" s="19"/>
    </row>
    <row r="7" ht="15.75" customHeight="1">
      <c r="B7" s="5"/>
    </row>
    <row r="8" ht="15.75" customHeight="1">
      <c r="B8" s="5"/>
    </row>
    <row r="9" ht="15.75" customHeight="1">
      <c r="B9" s="102"/>
    </row>
    <row r="10" ht="15.75" customHeight="1">
      <c r="B10" s="102"/>
    </row>
    <row r="11" ht="15.75" customHeight="1">
      <c r="B11" s="102"/>
    </row>
    <row r="12" ht="15.75" customHeight="1">
      <c r="B12" s="102"/>
    </row>
    <row r="13" ht="15.75" customHeight="1">
      <c r="B13" s="102"/>
    </row>
    <row r="14" ht="15.75" customHeight="1">
      <c r="B14" s="102"/>
    </row>
    <row r="15" ht="15.75" customHeight="1">
      <c r="B15" s="102"/>
    </row>
    <row r="16" ht="15.75" customHeight="1">
      <c r="B16" s="102"/>
    </row>
    <row r="17" ht="15.75" customHeight="1">
      <c r="B17" s="5"/>
    </row>
    <row r="18" ht="15.75" customHeight="1">
      <c r="B18" s="5"/>
    </row>
    <row r="19" ht="15.75" customHeight="1">
      <c r="B19" s="5"/>
    </row>
    <row r="20" ht="15.75" customHeight="1">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19"/>
    </row>
    <row r="67" ht="15.75" customHeight="1">
      <c r="B67" s="19"/>
    </row>
    <row r="68" ht="15.75" customHeight="1">
      <c r="B68" s="19"/>
    </row>
    <row r="69" ht="15.75" customHeight="1">
      <c r="B69" s="19"/>
    </row>
    <row r="70" ht="15.75" customHeight="1">
      <c r="B70" s="19"/>
    </row>
    <row r="71" ht="15.75" customHeight="1">
      <c r="B71" s="19"/>
    </row>
    <row r="72" ht="15.75" customHeight="1">
      <c r="B72" s="19"/>
    </row>
    <row r="73" ht="15.75" customHeight="1">
      <c r="B73" s="19"/>
    </row>
    <row r="74" ht="15.75" customHeight="1">
      <c r="B74" s="19"/>
    </row>
    <row r="75" ht="15.75" customHeight="1">
      <c r="B75" s="19"/>
    </row>
    <row r="76" ht="15.75" customHeight="1">
      <c r="B76" s="19"/>
    </row>
    <row r="77" ht="15.75" customHeight="1">
      <c r="B77" s="19"/>
    </row>
    <row r="78" ht="15.75" customHeight="1">
      <c r="B78" s="19"/>
    </row>
    <row r="79" ht="15.75" customHeight="1">
      <c r="B79" s="19"/>
    </row>
    <row r="80" ht="15.75" customHeight="1">
      <c r="B80" s="19"/>
    </row>
    <row r="81" ht="15.75" customHeight="1">
      <c r="B81" s="19"/>
    </row>
    <row r="82" ht="15.75" customHeight="1">
      <c r="B82" s="19"/>
    </row>
    <row r="83" ht="15.75" customHeight="1">
      <c r="B83" s="19"/>
    </row>
    <row r="84" ht="15.75" customHeight="1">
      <c r="B84" s="19"/>
    </row>
    <row r="85" ht="15.75" customHeight="1">
      <c r="B85" s="19"/>
    </row>
    <row r="86" ht="15.75" customHeight="1">
      <c r="B86" s="19"/>
    </row>
    <row r="87" ht="15.75" customHeight="1">
      <c r="B87" s="19"/>
    </row>
    <row r="88" ht="15.75" customHeight="1">
      <c r="B88" s="19"/>
    </row>
    <row r="89" ht="15.75" customHeight="1">
      <c r="B89" s="19"/>
    </row>
    <row r="90" ht="15.75" customHeight="1">
      <c r="B90" s="19"/>
    </row>
    <row r="91" ht="15.75" customHeight="1">
      <c r="B91" s="19"/>
    </row>
    <row r="92" ht="15.75" customHeight="1">
      <c r="B92" s="19"/>
    </row>
    <row r="93" ht="15.75" customHeight="1">
      <c r="B93" s="19"/>
    </row>
    <row r="94" ht="15.75" customHeight="1">
      <c r="B94" s="19"/>
    </row>
    <row r="95" ht="15.75" customHeight="1">
      <c r="B95" s="19"/>
    </row>
    <row r="96" ht="15.75" customHeight="1">
      <c r="B96" s="19"/>
    </row>
    <row r="97" ht="15.75" customHeight="1">
      <c r="B97" s="19"/>
    </row>
    <row r="98" ht="15.75" customHeight="1">
      <c r="B98" s="19"/>
    </row>
    <row r="99" ht="15.75" customHeight="1">
      <c r="B99" s="19"/>
    </row>
    <row r="100" ht="15.75" customHeight="1">
      <c r="B100" s="19"/>
    </row>
    <row r="101" ht="15.75" customHeight="1">
      <c r="B101" s="19"/>
    </row>
    <row r="102" ht="15.75" customHeight="1">
      <c r="B102" s="19"/>
    </row>
    <row r="103" ht="15.75" customHeight="1">
      <c r="B103" s="19"/>
    </row>
    <row r="104" ht="15.75" customHeight="1">
      <c r="B104" s="19"/>
    </row>
    <row r="105" ht="15.75" customHeight="1">
      <c r="B105" s="19"/>
    </row>
    <row r="106" ht="15.75" customHeight="1">
      <c r="B106" s="19"/>
    </row>
    <row r="107" ht="15.75" customHeight="1">
      <c r="B107" s="19"/>
    </row>
    <row r="108" ht="15.75" customHeight="1">
      <c r="B108" s="19"/>
    </row>
    <row r="109" ht="15.75" customHeight="1">
      <c r="B109" s="19"/>
    </row>
    <row r="110" ht="15.75" customHeight="1">
      <c r="B110" s="19"/>
    </row>
    <row r="111" ht="15.75" customHeight="1">
      <c r="B111" s="19"/>
    </row>
    <row r="112" ht="15.75" customHeight="1">
      <c r="B112" s="19"/>
    </row>
    <row r="113" ht="15.75" customHeight="1">
      <c r="B113" s="19"/>
    </row>
    <row r="114" ht="15.75" customHeight="1">
      <c r="B114" s="19"/>
    </row>
    <row r="115" ht="15.75" customHeight="1">
      <c r="B115" s="19"/>
    </row>
    <row r="116" ht="15.75" customHeight="1">
      <c r="B116" s="19"/>
    </row>
    <row r="117" ht="15.75" customHeight="1">
      <c r="B117" s="19"/>
    </row>
    <row r="118" ht="15.75" customHeight="1">
      <c r="B118" s="19"/>
    </row>
    <row r="119" ht="15.75" customHeight="1">
      <c r="B119" s="19"/>
    </row>
    <row r="120" ht="15.75" customHeight="1">
      <c r="B120" s="19"/>
    </row>
    <row r="121" ht="15.75" customHeight="1">
      <c r="B121" s="19"/>
    </row>
    <row r="122" ht="15.75" customHeight="1">
      <c r="B122" s="19"/>
    </row>
    <row r="123" ht="15.75" customHeight="1">
      <c r="B123" s="19"/>
    </row>
    <row r="124" ht="15.75" customHeight="1">
      <c r="B124" s="19"/>
    </row>
    <row r="125" ht="15.75" customHeight="1">
      <c r="B125" s="19"/>
    </row>
    <row r="126" ht="15.75" customHeight="1">
      <c r="B126" s="19"/>
    </row>
    <row r="127" ht="15.75" customHeight="1">
      <c r="B127" s="19"/>
    </row>
    <row r="128" ht="15.75" customHeight="1">
      <c r="B128" s="19"/>
    </row>
    <row r="129" ht="15.75" customHeight="1">
      <c r="B129" s="19"/>
    </row>
    <row r="130" ht="15.75" customHeight="1">
      <c r="B130" s="19"/>
    </row>
    <row r="131" ht="15.75" customHeight="1">
      <c r="B131" s="19"/>
    </row>
    <row r="132" ht="15.75" customHeight="1">
      <c r="B132" s="19"/>
    </row>
    <row r="133" ht="15.75" customHeight="1">
      <c r="B133" s="19"/>
    </row>
    <row r="134" ht="15.75" customHeight="1">
      <c r="B134" s="19"/>
    </row>
    <row r="135" ht="15.75" customHeight="1">
      <c r="B135" s="19"/>
    </row>
    <row r="136" ht="15.75" customHeight="1">
      <c r="B136" s="19"/>
    </row>
    <row r="137" ht="15.75" customHeight="1">
      <c r="B137" s="19"/>
    </row>
    <row r="138" ht="15.75" customHeight="1">
      <c r="B138" s="19"/>
    </row>
    <row r="139" ht="15.75" customHeight="1">
      <c r="B139" s="19"/>
    </row>
    <row r="140" ht="15.75" customHeight="1">
      <c r="B140" s="19"/>
    </row>
    <row r="141" ht="15.75" customHeight="1">
      <c r="B141" s="19"/>
    </row>
    <row r="142" ht="15.75" customHeight="1">
      <c r="B142" s="19"/>
    </row>
    <row r="143" ht="15.75" customHeight="1">
      <c r="B143" s="19"/>
    </row>
    <row r="144" ht="15.75" customHeight="1">
      <c r="B144" s="19"/>
    </row>
    <row r="145" ht="15.75" customHeight="1">
      <c r="B145" s="19"/>
    </row>
    <row r="146" ht="15.75" customHeight="1">
      <c r="B146" s="19"/>
    </row>
    <row r="147" ht="15.75" customHeight="1">
      <c r="B147" s="19"/>
    </row>
    <row r="148" ht="15.75" customHeight="1">
      <c r="B148" s="19"/>
    </row>
    <row r="149" ht="15.75" customHeight="1">
      <c r="B149" s="19"/>
    </row>
    <row r="150" ht="15.75" customHeight="1">
      <c r="B150" s="19"/>
    </row>
    <row r="151" ht="15.75" customHeight="1">
      <c r="B151" s="19"/>
    </row>
    <row r="152" ht="15.75" customHeight="1">
      <c r="B152" s="19"/>
    </row>
    <row r="153" ht="15.75" customHeight="1">
      <c r="B153" s="19"/>
    </row>
    <row r="154" ht="15.75" customHeight="1">
      <c r="B154" s="19"/>
    </row>
    <row r="155" ht="15.75" customHeight="1">
      <c r="B155" s="19"/>
    </row>
    <row r="156" ht="15.75" customHeight="1">
      <c r="B156" s="19"/>
    </row>
    <row r="157" ht="15.75" customHeight="1">
      <c r="B157" s="19"/>
    </row>
    <row r="158" ht="15.75" customHeight="1">
      <c r="B158" s="19"/>
    </row>
    <row r="159" ht="15.75" customHeight="1">
      <c r="B159" s="19"/>
    </row>
    <row r="160" ht="15.75" customHeight="1">
      <c r="B160" s="19"/>
    </row>
    <row r="161" ht="15.75" customHeight="1">
      <c r="B161" s="19"/>
    </row>
    <row r="162" ht="15.75" customHeight="1">
      <c r="B162" s="19"/>
    </row>
    <row r="163" ht="15.75" customHeight="1">
      <c r="B163" s="19"/>
    </row>
    <row r="164" ht="15.75" customHeight="1">
      <c r="B164" s="19"/>
    </row>
    <row r="165" ht="15.75" customHeight="1">
      <c r="B165" s="19"/>
    </row>
    <row r="166" ht="15.75" customHeight="1">
      <c r="B166" s="19"/>
    </row>
    <row r="167" ht="15.75" customHeight="1">
      <c r="B167" s="19"/>
    </row>
    <row r="168" ht="15.75" customHeight="1">
      <c r="B168" s="19"/>
    </row>
    <row r="169" ht="15.75" customHeight="1">
      <c r="B169" s="19"/>
    </row>
    <row r="170" ht="15.75" customHeight="1">
      <c r="B170" s="19"/>
    </row>
    <row r="171" ht="15.75" customHeight="1">
      <c r="B171" s="19"/>
    </row>
    <row r="172" ht="15.75" customHeight="1">
      <c r="B172" s="19"/>
    </row>
    <row r="173" ht="15.75" customHeight="1">
      <c r="B173" s="19"/>
    </row>
    <row r="174" ht="15.75" customHeight="1">
      <c r="B174" s="19"/>
    </row>
    <row r="175" ht="15.75" customHeight="1">
      <c r="B175" s="19"/>
    </row>
    <row r="176" ht="15.75" customHeight="1">
      <c r="B176" s="19"/>
    </row>
    <row r="177" ht="15.75" customHeight="1">
      <c r="B177" s="19"/>
    </row>
    <row r="178" ht="15.75" customHeight="1">
      <c r="B178" s="19"/>
    </row>
    <row r="179" ht="15.75" customHeight="1">
      <c r="B179" s="19"/>
    </row>
    <row r="180" ht="15.75" customHeight="1">
      <c r="B180" s="19"/>
    </row>
    <row r="181" ht="15.75" customHeight="1">
      <c r="B181" s="19"/>
    </row>
    <row r="182" ht="15.75" customHeight="1">
      <c r="B182" s="19"/>
    </row>
    <row r="183" ht="15.75" customHeight="1">
      <c r="B183" s="19"/>
    </row>
    <row r="184" ht="15.75" customHeight="1">
      <c r="B184" s="19"/>
    </row>
    <row r="185" ht="15.75" customHeight="1">
      <c r="B185" s="19"/>
    </row>
    <row r="186" ht="15.75" customHeight="1">
      <c r="B186" s="19"/>
    </row>
    <row r="187" ht="15.75" customHeight="1">
      <c r="B187" s="19"/>
    </row>
    <row r="188" ht="15.75" customHeight="1">
      <c r="B188" s="19"/>
    </row>
    <row r="189" ht="15.75" customHeight="1">
      <c r="B189" s="19"/>
    </row>
    <row r="190" ht="15.75" customHeight="1">
      <c r="B190" s="19"/>
    </row>
    <row r="191" ht="15.75" customHeight="1">
      <c r="B191" s="19"/>
    </row>
    <row r="192" ht="15.75" customHeight="1">
      <c r="B192" s="19"/>
    </row>
    <row r="193" ht="15.75" customHeight="1">
      <c r="B193" s="19"/>
    </row>
    <row r="194" ht="15.75" customHeight="1">
      <c r="B194" s="19"/>
    </row>
    <row r="195" ht="15.75" customHeight="1">
      <c r="B195" s="19"/>
    </row>
    <row r="196" ht="15.75" customHeight="1">
      <c r="B196" s="19"/>
    </row>
    <row r="197" ht="15.75" customHeight="1">
      <c r="B197" s="19"/>
    </row>
    <row r="198" ht="15.75" customHeight="1">
      <c r="B198" s="19"/>
    </row>
    <row r="199" ht="15.75" customHeight="1">
      <c r="B199" s="19"/>
    </row>
    <row r="200" ht="15.75" customHeight="1">
      <c r="B200" s="19"/>
    </row>
    <row r="201" ht="15.75" customHeight="1">
      <c r="B201" s="19"/>
    </row>
    <row r="202" ht="15.75" customHeight="1">
      <c r="B202" s="19"/>
    </row>
    <row r="203" ht="15.75" customHeight="1">
      <c r="B203" s="19"/>
    </row>
    <row r="204" ht="15.75" customHeight="1">
      <c r="B204" s="19"/>
    </row>
    <row r="205" ht="15.75" customHeight="1">
      <c r="B205" s="19"/>
    </row>
    <row r="206" ht="15.75" customHeight="1">
      <c r="B206" s="19"/>
    </row>
    <row r="207" ht="15.75" customHeight="1">
      <c r="B207" s="19"/>
    </row>
    <row r="208" ht="15.75" customHeight="1">
      <c r="B208" s="19"/>
    </row>
    <row r="209" ht="15.75" customHeight="1">
      <c r="B209" s="19"/>
    </row>
    <row r="210" ht="15.75" customHeight="1">
      <c r="B210" s="19"/>
    </row>
    <row r="211" ht="15.75" customHeight="1">
      <c r="B211" s="19"/>
    </row>
    <row r="212" ht="15.75" customHeight="1">
      <c r="B212" s="19"/>
    </row>
    <row r="213" ht="15.75" customHeight="1">
      <c r="B213" s="19"/>
    </row>
    <row r="214" ht="15.75" customHeight="1">
      <c r="B214" s="19"/>
    </row>
    <row r="215" ht="15.75" customHeight="1">
      <c r="B215" s="19"/>
    </row>
    <row r="216" ht="15.75" customHeight="1">
      <c r="B216" s="19"/>
    </row>
    <row r="217" ht="15.75" customHeight="1">
      <c r="B217" s="19"/>
    </row>
    <row r="218" ht="15.75" customHeight="1">
      <c r="B218" s="19"/>
    </row>
    <row r="219" ht="15.75" customHeight="1">
      <c r="B219" s="19"/>
    </row>
    <row r="220" ht="15.75" customHeight="1">
      <c r="B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14"/>
    <col customWidth="1" min="2" max="2" width="20.0"/>
    <col customWidth="1" min="3" max="3" width="22.14"/>
    <col customWidth="1" min="4" max="4" width="20.0"/>
    <col customWidth="1" min="5" max="5" width="22.0"/>
    <col customWidth="1" min="6" max="6" width="19.14"/>
    <col customWidth="1" min="7" max="7" width="18.29"/>
    <col customWidth="1" min="8" max="8" width="20.0"/>
    <col customWidth="1" hidden="1" min="9" max="9" width="22.57"/>
    <col customWidth="1" hidden="1" min="10" max="10" width="23.43"/>
    <col customWidth="1" hidden="1" min="11" max="11" width="29.86"/>
    <col customWidth="1" hidden="1" min="12" max="12" width="13.29"/>
    <col customWidth="1" hidden="1" min="13" max="13" width="19.71"/>
    <col customWidth="1" hidden="1" min="14" max="14" width="19.57"/>
    <col customWidth="1" hidden="1" min="15" max="15" width="23.29"/>
    <col customWidth="1" hidden="1" min="16" max="16" width="19.71"/>
    <col customWidth="1" hidden="1" min="17" max="17" width="23.43"/>
    <col customWidth="1" hidden="1" min="18" max="18" width="16.86"/>
    <col customWidth="1" hidden="1" min="19" max="19" width="22.86"/>
    <col customWidth="1" hidden="1" min="20" max="20" width="19.29"/>
    <col customWidth="1" min="21" max="21" width="43.29"/>
    <col customWidth="1" min="22" max="22" width="55.14"/>
    <col customWidth="1" min="23" max="23" width="65.0"/>
    <col customWidth="1" min="24" max="43" width="45.43"/>
  </cols>
  <sheetData>
    <row r="1" ht="15.75" customHeight="1">
      <c r="A1" s="2" t="str">
        <f>IFERROR(__xludf.DUMMYFUNCTION("TRANSPOSE((FILTER(INTENT!A2:A85,NOT(ISBLANK(INTENT!A2:A85)))))"),"LaunchIntent")</f>
        <v>LaunchIntent</v>
      </c>
      <c r="B1" s="4" t="str">
        <f>IFERROR(__xludf.DUMMYFUNCTION("""COMPUTED_VALUE"""),"AMAZON.HelpIntent")</f>
        <v>AMAZON.HelpIntent</v>
      </c>
      <c r="C1" s="4" t="str">
        <f>IFERROR(__xludf.DUMMYFUNCTION("""COMPUTED_VALUE"""),"AMAZON.RepeatIntent")</f>
        <v>AMAZON.RepeatIntent</v>
      </c>
      <c r="D1" s="4" t="str">
        <f>IFERROR(__xludf.DUMMYFUNCTION("""COMPUTED_VALUE"""),"AMAZON.StopIntent")</f>
        <v>AMAZON.StopIntent</v>
      </c>
      <c r="E1" s="4" t="str">
        <f>IFERROR(__xludf.DUMMYFUNCTION("""COMPUTED_VALUE"""),"AMAZON.CancelIntent")</f>
        <v>AMAZON.CancelIntent</v>
      </c>
      <c r="F1" s="4" t="str">
        <f>IFERROR(__xludf.DUMMYFUNCTION("""COMPUTED_VALUE"""),"AMAZON.YesIntent")</f>
        <v>AMAZON.YesIntent</v>
      </c>
      <c r="G1" s="4" t="str">
        <f>IFERROR(__xludf.DUMMYFUNCTION("""COMPUTED_VALUE"""),"AMAZON.NoIntent")</f>
        <v>AMAZON.NoIntent</v>
      </c>
      <c r="H1" s="4" t="str">
        <f>IFERROR(__xludf.DUMMYFUNCTION("""COMPUTED_VALUE"""),"AMAZON.FallbackIntent")</f>
        <v>AMAZON.FallbackIntent</v>
      </c>
      <c r="I1" s="4" t="str">
        <f>IFERROR(__xludf.DUMMYFUNCTION("""COMPUTED_VALUE"""),"AMAZON.PreviousIntent")</f>
        <v>AMAZON.PreviousIntent</v>
      </c>
      <c r="J1" s="4" t="str">
        <f>IFERROR(__xludf.DUMMYFUNCTION("""COMPUTED_VALUE"""),"AMAZON.ScrollDownIntent")</f>
        <v>AMAZON.ScrollDownIntent</v>
      </c>
      <c r="K1" s="4" t="str">
        <f>IFERROR(__xludf.DUMMYFUNCTION("""COMPUTED_VALUE"""),"AMAZON.NavigateSettingsIntent")</f>
        <v>AMAZON.NavigateSettingsIntent</v>
      </c>
      <c r="L1" s="4" t="str">
        <f>IFERROR(__xludf.DUMMYFUNCTION("""COMPUTED_VALUE"""),"AMAZON.ResumeIntent")</f>
        <v>AMAZON.ResumeIntent</v>
      </c>
      <c r="M1" s="4" t="str">
        <f>IFERROR(__xludf.DUMMYFUNCTION("""COMPUTED_VALUE"""),"AMAZON.ScrollUpIntent")</f>
        <v>AMAZON.ScrollUpIntent</v>
      </c>
      <c r="N1" s="4" t="str">
        <f>IFERROR(__xludf.DUMMYFUNCTION("""COMPUTED_VALUE"""),"AMAZON.PauseIntent")</f>
        <v>AMAZON.PauseIntent</v>
      </c>
      <c r="O1" s="4" t="str">
        <f>IFERROR(__xludf.DUMMYFUNCTION("""COMPUTED_VALUE"""),"AMAZON.NextIntent")</f>
        <v>AMAZON.NextIntent</v>
      </c>
      <c r="P1" s="4" t="str">
        <f>IFERROR(__xludf.DUMMYFUNCTION("""COMPUTED_VALUE"""),"AMAZON.ScrollLeftIntent")</f>
        <v>AMAZON.ScrollLeftIntent</v>
      </c>
      <c r="Q1" s="4" t="str">
        <f>IFERROR(__xludf.DUMMYFUNCTION("""COMPUTED_VALUE"""),"AMAZON.MoreIntent")</f>
        <v>AMAZON.MoreIntent</v>
      </c>
      <c r="R1" s="4" t="str">
        <f>IFERROR(__xludf.DUMMYFUNCTION("""COMPUTED_VALUE"""),"AMAZON.PageDownIntent")</f>
        <v>AMAZON.PageDownIntent</v>
      </c>
      <c r="S1" s="4" t="str">
        <f>IFERROR(__xludf.DUMMYFUNCTION("""COMPUTED_VALUE"""),"AMAZON.ScrollRightIntent")</f>
        <v>AMAZON.ScrollRightIntent</v>
      </c>
      <c r="T1" s="4" t="str">
        <f>IFERROR(__xludf.DUMMYFUNCTION("""COMPUTED_VALUE"""),"AMAZON.PageUpIntent")</f>
        <v>AMAZON.PageUpIntent</v>
      </c>
      <c r="U1" s="8" t="str">
        <f>IFERROR(__xludf.DUMMYFUNCTION("""COMPUTED_VALUE"""),"AMAZON.NavigateHomeIntent")</f>
        <v>AMAZON.NavigateHomeIntent</v>
      </c>
      <c r="V1" s="8" t="str">
        <f>IFERROR(__xludf.DUMMYFUNCTION("""COMPUTED_VALUE"""),"DebugIntent")</f>
        <v>DebugIntent</v>
      </c>
      <c r="W1" s="8" t="str">
        <f>IFERROR(__xludf.DUMMYFUNCTION("""COMPUTED_VALUE"""),"ShowCardIntent")</f>
        <v>ShowCardIntent</v>
      </c>
      <c r="X1" s="8" t="str">
        <f>IFERROR(__xludf.DUMMYFUNCTION("""COMPUTED_VALUE"""),"JokeIntent")</f>
        <v>JokeIntent</v>
      </c>
      <c r="Y1" s="8" t="str">
        <f>IFERROR(__xludf.DUMMYFUNCTION("""COMPUTED_VALUE"""),"TypeofCardIntent")</f>
        <v>TypeofCardIntent</v>
      </c>
      <c r="Z1" s="8"/>
      <c r="AA1" s="8"/>
      <c r="AB1" s="8"/>
      <c r="AC1" s="8"/>
      <c r="AD1" s="8"/>
      <c r="AE1" s="8"/>
      <c r="AF1" s="8"/>
      <c r="AG1" s="8"/>
      <c r="AH1" s="8"/>
      <c r="AI1" s="8"/>
      <c r="AJ1" s="8"/>
      <c r="AK1" s="8"/>
      <c r="AL1" s="8"/>
      <c r="AM1" s="4"/>
      <c r="AN1" s="4"/>
      <c r="AO1" s="4"/>
      <c r="AP1" s="4"/>
      <c r="AQ1" s="4"/>
    </row>
    <row r="2" ht="15.75" customHeight="1">
      <c r="A2" s="11" t="s">
        <v>19</v>
      </c>
      <c r="B2" s="11" t="s">
        <v>20</v>
      </c>
      <c r="C2" s="11" t="s">
        <v>21</v>
      </c>
      <c r="D2" s="13" t="s">
        <v>22</v>
      </c>
      <c r="E2" s="11" t="s">
        <v>25</v>
      </c>
      <c r="F2" s="11" t="s">
        <v>26</v>
      </c>
      <c r="G2" s="11" t="s">
        <v>27</v>
      </c>
      <c r="I2" s="14"/>
      <c r="J2" s="14"/>
      <c r="K2" s="15"/>
      <c r="L2" s="16"/>
      <c r="M2" s="14"/>
      <c r="N2" s="17"/>
      <c r="O2" s="14"/>
      <c r="P2" s="15"/>
      <c r="Q2" s="15"/>
      <c r="R2" s="16"/>
      <c r="S2" s="15"/>
      <c r="T2" s="16"/>
      <c r="U2" s="18"/>
      <c r="V2" s="19" t="s">
        <v>33</v>
      </c>
      <c r="W2" s="20" t="s">
        <v>34</v>
      </c>
      <c r="X2" s="21" t="s">
        <v>36</v>
      </c>
      <c r="Y2" s="23" t="s">
        <v>37</v>
      </c>
      <c r="Z2" s="19"/>
      <c r="AA2" s="19"/>
      <c r="AB2" s="18"/>
      <c r="AD2" s="19"/>
      <c r="AF2" s="19"/>
      <c r="AH2" s="18"/>
      <c r="AI2" s="18"/>
      <c r="AL2" s="11"/>
      <c r="AM2" s="11"/>
      <c r="AN2" s="11"/>
      <c r="AO2" s="11"/>
    </row>
    <row r="3" ht="15.75" customHeight="1">
      <c r="A3" s="11" t="s">
        <v>42</v>
      </c>
      <c r="B3" s="11" t="s">
        <v>43</v>
      </c>
      <c r="C3" s="11" t="s">
        <v>44</v>
      </c>
      <c r="D3" s="13" t="s">
        <v>45</v>
      </c>
      <c r="E3" s="11" t="s">
        <v>47</v>
      </c>
      <c r="F3" s="11" t="s">
        <v>48</v>
      </c>
      <c r="G3" s="11" t="s">
        <v>50</v>
      </c>
      <c r="I3" s="14"/>
      <c r="J3" s="14"/>
      <c r="K3" s="15"/>
      <c r="L3" s="16"/>
      <c r="M3" s="14"/>
      <c r="N3" s="17"/>
      <c r="O3" s="14"/>
      <c r="P3" s="15"/>
      <c r="Q3" s="15"/>
      <c r="R3" s="27"/>
      <c r="S3" s="15"/>
      <c r="T3" s="16"/>
      <c r="U3" s="18"/>
      <c r="V3" s="19" t="s">
        <v>64</v>
      </c>
      <c r="W3" s="20" t="s">
        <v>65</v>
      </c>
      <c r="X3" s="28" t="s">
        <v>66</v>
      </c>
      <c r="Y3" s="20" t="s">
        <v>67</v>
      </c>
      <c r="Z3" s="19"/>
      <c r="AA3" s="19"/>
      <c r="AB3" s="18"/>
      <c r="AD3" s="19"/>
      <c r="AF3" s="19"/>
      <c r="AH3" s="18"/>
      <c r="AL3" s="11"/>
      <c r="AM3" s="11"/>
      <c r="AN3" s="11"/>
      <c r="AO3" s="11"/>
    </row>
    <row r="4" ht="15.75" customHeight="1">
      <c r="A4" s="7" t="s">
        <v>68</v>
      </c>
      <c r="B4" s="5" t="s">
        <v>69</v>
      </c>
      <c r="C4" s="11" t="s">
        <v>70</v>
      </c>
      <c r="D4" s="13" t="s">
        <v>71</v>
      </c>
      <c r="E4" s="11" t="s">
        <v>72</v>
      </c>
      <c r="F4" s="11" t="s">
        <v>73</v>
      </c>
      <c r="G4" s="11" t="s">
        <v>74</v>
      </c>
      <c r="I4" s="14"/>
      <c r="J4" s="14"/>
      <c r="K4" s="15"/>
      <c r="L4" s="16"/>
      <c r="M4" s="14"/>
      <c r="N4" s="17"/>
      <c r="O4" s="14"/>
      <c r="P4" s="15"/>
      <c r="Q4" s="15"/>
      <c r="R4" s="16"/>
      <c r="S4" s="15"/>
      <c r="T4" s="16"/>
      <c r="U4" s="18"/>
      <c r="V4" s="19" t="s">
        <v>75</v>
      </c>
      <c r="W4" s="20" t="s">
        <v>76</v>
      </c>
      <c r="X4" s="21" t="s">
        <v>77</v>
      </c>
      <c r="Y4" s="20" t="s">
        <v>78</v>
      </c>
      <c r="Z4" s="19"/>
      <c r="AA4" s="19"/>
      <c r="AB4" s="29"/>
      <c r="AD4" s="19"/>
      <c r="AF4" s="19"/>
      <c r="AH4" s="18"/>
      <c r="AL4" s="11"/>
      <c r="AM4" s="11"/>
      <c r="AN4" s="11"/>
      <c r="AO4" s="11"/>
    </row>
    <row r="5" ht="15.75" customHeight="1">
      <c r="A5" s="7" t="s">
        <v>79</v>
      </c>
      <c r="B5" s="5" t="s">
        <v>80</v>
      </c>
      <c r="C5" s="11" t="s">
        <v>81</v>
      </c>
      <c r="D5" s="13" t="s">
        <v>82</v>
      </c>
      <c r="E5" s="11" t="s">
        <v>83</v>
      </c>
      <c r="F5" s="30" t="s">
        <v>84</v>
      </c>
      <c r="G5" s="11" t="s">
        <v>85</v>
      </c>
      <c r="I5" s="14"/>
      <c r="J5" s="14"/>
      <c r="K5" s="14"/>
      <c r="L5" s="16"/>
      <c r="M5" s="14"/>
      <c r="N5" s="31"/>
      <c r="O5" s="14"/>
      <c r="P5" s="15"/>
      <c r="Q5" s="15"/>
      <c r="R5" s="16"/>
      <c r="S5" s="15"/>
      <c r="T5" s="16"/>
      <c r="U5" s="18"/>
      <c r="V5" s="19" t="s">
        <v>86</v>
      </c>
      <c r="W5" s="20" t="s">
        <v>87</v>
      </c>
      <c r="X5" s="21" t="s">
        <v>88</v>
      </c>
      <c r="Y5" s="20" t="s">
        <v>89</v>
      </c>
      <c r="AA5" s="19"/>
      <c r="AB5" s="19"/>
      <c r="AC5" s="19"/>
      <c r="AD5" s="19"/>
      <c r="AF5" s="19"/>
      <c r="AH5" s="18"/>
      <c r="AL5" s="11"/>
      <c r="AM5" s="11"/>
      <c r="AN5" s="11"/>
      <c r="AO5" s="11"/>
    </row>
    <row r="6" ht="15.75" customHeight="1">
      <c r="A6" s="32" t="s">
        <v>90</v>
      </c>
      <c r="B6" s="33" t="s">
        <v>91</v>
      </c>
      <c r="C6" s="34" t="s">
        <v>92</v>
      </c>
      <c r="D6" s="13" t="s">
        <v>93</v>
      </c>
      <c r="E6" s="35" t="s">
        <v>94</v>
      </c>
      <c r="F6" s="13" t="s">
        <v>95</v>
      </c>
      <c r="G6" s="30" t="s">
        <v>96</v>
      </c>
      <c r="H6" s="32"/>
      <c r="I6" s="36"/>
      <c r="J6" s="36"/>
      <c r="K6" s="36"/>
      <c r="L6" s="16"/>
      <c r="M6" s="36"/>
      <c r="N6" s="16"/>
      <c r="O6" s="36"/>
      <c r="P6" s="37"/>
      <c r="Q6" s="37"/>
      <c r="R6" s="16"/>
      <c r="S6" s="37"/>
      <c r="T6" s="16"/>
      <c r="U6" s="18"/>
      <c r="V6" s="18"/>
      <c r="W6" s="18"/>
      <c r="X6" s="21" t="s">
        <v>97</v>
      </c>
      <c r="Z6" s="38"/>
      <c r="AA6" s="38"/>
      <c r="AB6" s="38"/>
      <c r="AC6" s="32"/>
      <c r="AD6" s="38"/>
      <c r="AE6" s="38"/>
      <c r="AF6" s="38"/>
      <c r="AH6" s="39"/>
      <c r="AI6" s="32"/>
      <c r="AJ6" s="32"/>
      <c r="AK6" s="40"/>
      <c r="AL6" s="30"/>
      <c r="AM6" s="30"/>
      <c r="AN6" s="30"/>
      <c r="AO6" s="30"/>
      <c r="AP6" s="32"/>
      <c r="AQ6" s="32"/>
    </row>
    <row r="7" ht="15.75" customHeight="1">
      <c r="A7" s="7"/>
      <c r="B7" s="7" t="s">
        <v>98</v>
      </c>
      <c r="C7" s="11" t="s">
        <v>99</v>
      </c>
      <c r="D7" s="11" t="s">
        <v>100</v>
      </c>
      <c r="E7" s="7" t="s">
        <v>101</v>
      </c>
      <c r="F7" s="13" t="s">
        <v>102</v>
      </c>
      <c r="G7" s="13" t="s">
        <v>103</v>
      </c>
      <c r="I7" s="14"/>
      <c r="J7" s="14"/>
      <c r="K7" s="15"/>
      <c r="L7" s="17"/>
      <c r="M7" s="14"/>
      <c r="N7" s="16"/>
      <c r="O7" s="14"/>
      <c r="P7" s="15"/>
      <c r="Q7" s="15"/>
      <c r="R7" s="27"/>
      <c r="S7" s="15"/>
      <c r="T7" s="16"/>
      <c r="U7" s="18"/>
      <c r="V7" s="18"/>
      <c r="X7" s="20"/>
      <c r="Y7" s="43"/>
      <c r="Z7" s="19"/>
      <c r="AA7" s="19"/>
      <c r="AB7" s="19"/>
      <c r="AC7" s="19"/>
      <c r="AD7" s="19"/>
      <c r="AE7" s="19"/>
      <c r="AF7" s="19"/>
      <c r="AH7" s="18"/>
      <c r="AL7" s="11"/>
      <c r="AM7" s="11"/>
      <c r="AN7" s="11"/>
      <c r="AO7" s="11"/>
    </row>
    <row r="8" ht="15.75" customHeight="1">
      <c r="A8" s="7"/>
      <c r="B8" s="7" t="s">
        <v>108</v>
      </c>
      <c r="C8" s="11" t="s">
        <v>109</v>
      </c>
      <c r="D8" s="11" t="s">
        <v>110</v>
      </c>
      <c r="E8" s="46"/>
      <c r="F8" s="13" t="s">
        <v>113</v>
      </c>
      <c r="G8" s="13" t="s">
        <v>114</v>
      </c>
      <c r="I8" s="14"/>
      <c r="J8" s="14"/>
      <c r="K8" s="15"/>
      <c r="L8" s="17"/>
      <c r="M8" s="14"/>
      <c r="N8" s="16"/>
      <c r="O8" s="14"/>
      <c r="P8" s="15"/>
      <c r="Q8" s="15"/>
      <c r="R8" s="16"/>
      <c r="S8" s="15"/>
      <c r="T8" s="16"/>
      <c r="U8" s="18"/>
      <c r="V8" s="18"/>
      <c r="W8" s="18"/>
      <c r="X8" s="20"/>
      <c r="Y8" s="18"/>
      <c r="Z8" s="19"/>
      <c r="AA8" s="19"/>
      <c r="AB8" s="19"/>
      <c r="AC8" s="19"/>
      <c r="AD8" s="19"/>
      <c r="AE8" s="19"/>
      <c r="AF8" s="19"/>
      <c r="AL8" s="11"/>
      <c r="AM8" s="11"/>
      <c r="AN8" s="11"/>
      <c r="AO8" s="11"/>
    </row>
    <row r="9" ht="15.75" customHeight="1">
      <c r="A9" s="7"/>
      <c r="B9" s="7" t="s">
        <v>118</v>
      </c>
      <c r="C9" s="11" t="s">
        <v>119</v>
      </c>
      <c r="D9" s="11" t="s">
        <v>120</v>
      </c>
      <c r="E9" s="49"/>
      <c r="F9" s="13" t="s">
        <v>124</v>
      </c>
      <c r="G9" s="13" t="s">
        <v>126</v>
      </c>
      <c r="I9" s="14"/>
      <c r="J9" s="14"/>
      <c r="K9" s="15"/>
      <c r="L9" s="31"/>
      <c r="M9" s="14"/>
      <c r="N9" s="16"/>
      <c r="O9" s="14"/>
      <c r="P9" s="15"/>
      <c r="Q9" s="15"/>
      <c r="R9" s="16"/>
      <c r="S9" s="15"/>
      <c r="T9" s="16"/>
      <c r="U9" s="18"/>
      <c r="V9" s="18"/>
      <c r="W9" s="18"/>
      <c r="X9" s="20"/>
      <c r="Y9" s="18"/>
      <c r="Z9" s="18"/>
      <c r="AA9" s="19"/>
      <c r="AB9" s="19"/>
      <c r="AC9" s="19"/>
      <c r="AD9" s="19"/>
      <c r="AE9" s="19"/>
      <c r="AF9" s="19"/>
      <c r="AI9" s="18"/>
      <c r="AL9" s="11"/>
      <c r="AM9" s="11"/>
      <c r="AN9" s="11"/>
      <c r="AO9" s="11"/>
    </row>
    <row r="10" ht="15.75" customHeight="1">
      <c r="A10" s="7"/>
      <c r="B10" s="7" t="s">
        <v>135</v>
      </c>
      <c r="C10" s="11" t="s">
        <v>137</v>
      </c>
      <c r="D10" s="13" t="s">
        <v>139</v>
      </c>
      <c r="E10" s="51"/>
      <c r="F10" s="13" t="s">
        <v>144</v>
      </c>
      <c r="G10" s="13" t="s">
        <v>145</v>
      </c>
      <c r="I10" s="14"/>
      <c r="J10" s="14"/>
      <c r="K10" s="15"/>
      <c r="L10" s="16"/>
      <c r="M10" s="14"/>
      <c r="N10" s="16"/>
      <c r="O10" s="14"/>
      <c r="P10" s="15"/>
      <c r="Q10" s="15"/>
      <c r="R10" s="14"/>
      <c r="S10" s="14"/>
      <c r="T10" s="16"/>
      <c r="U10" s="18"/>
      <c r="V10" s="19"/>
      <c r="W10" s="18"/>
      <c r="X10" s="20"/>
      <c r="Z10" s="19"/>
      <c r="AA10" s="18"/>
      <c r="AB10" s="19"/>
      <c r="AC10" s="19"/>
      <c r="AD10" s="19"/>
      <c r="AE10" s="19"/>
      <c r="AF10" s="19"/>
      <c r="AG10" s="19"/>
      <c r="AH10" s="18"/>
      <c r="AI10" s="18"/>
      <c r="AL10" s="11"/>
      <c r="AM10" s="11"/>
      <c r="AN10" s="11"/>
      <c r="AO10" s="11"/>
    </row>
    <row r="11" ht="15.75" customHeight="1">
      <c r="A11" s="7"/>
      <c r="B11" s="7" t="s">
        <v>150</v>
      </c>
      <c r="C11" s="11" t="s">
        <v>151</v>
      </c>
      <c r="D11" s="13" t="s">
        <v>152</v>
      </c>
      <c r="E11" s="51"/>
      <c r="F11" s="13" t="s">
        <v>153</v>
      </c>
      <c r="G11" s="7" t="s">
        <v>154</v>
      </c>
      <c r="I11" s="14"/>
      <c r="J11" s="14"/>
      <c r="K11" s="15"/>
      <c r="L11" s="16"/>
      <c r="M11" s="14"/>
      <c r="N11" s="17"/>
      <c r="O11" s="14"/>
      <c r="P11" s="15"/>
      <c r="Q11" s="15"/>
      <c r="R11" s="53"/>
      <c r="S11" s="15"/>
      <c r="T11" s="16"/>
      <c r="U11" s="18"/>
      <c r="V11" s="18"/>
      <c r="W11" s="18"/>
      <c r="X11" s="18"/>
      <c r="Y11" s="19"/>
      <c r="Z11" s="19"/>
      <c r="AA11" s="18"/>
      <c r="AB11" s="19"/>
      <c r="AC11" s="19"/>
      <c r="AD11" s="19"/>
      <c r="AE11" s="19"/>
      <c r="AF11" s="19"/>
      <c r="AG11" s="19"/>
      <c r="AH11" s="18"/>
      <c r="AI11" s="18"/>
      <c r="AL11" s="11"/>
      <c r="AM11" s="11"/>
      <c r="AN11" s="11"/>
      <c r="AO11" s="11"/>
    </row>
    <row r="12" ht="15.75" customHeight="1">
      <c r="A12" s="7"/>
      <c r="B12" s="13" t="s">
        <v>155</v>
      </c>
      <c r="C12" s="11" t="s">
        <v>156</v>
      </c>
      <c r="D12" s="13" t="s">
        <v>157</v>
      </c>
      <c r="E12" s="11"/>
      <c r="F12" s="11" t="s">
        <v>158</v>
      </c>
      <c r="G12" s="7" t="s">
        <v>159</v>
      </c>
      <c r="I12" s="14"/>
      <c r="J12" s="14"/>
      <c r="K12" s="15"/>
      <c r="L12" s="14"/>
      <c r="M12" s="14"/>
      <c r="N12" s="16"/>
      <c r="O12" s="14"/>
      <c r="P12" s="15"/>
      <c r="Q12" s="15"/>
      <c r="R12" s="53"/>
      <c r="S12" s="15"/>
      <c r="T12" s="16"/>
      <c r="U12" s="18"/>
      <c r="V12" s="18"/>
      <c r="W12" s="18"/>
      <c r="X12" s="18"/>
      <c r="Y12" s="19"/>
      <c r="Z12" s="19"/>
      <c r="AA12" s="18"/>
      <c r="AB12" s="19"/>
      <c r="AC12" s="19"/>
      <c r="AD12" s="19"/>
      <c r="AE12" s="19"/>
      <c r="AF12" s="19"/>
      <c r="AG12" s="18"/>
      <c r="AH12" s="18"/>
      <c r="AI12" s="18"/>
      <c r="AL12" s="11"/>
      <c r="AM12" s="11"/>
      <c r="AN12" s="11"/>
      <c r="AO12" s="11"/>
    </row>
    <row r="13" ht="15.75" customHeight="1">
      <c r="B13" s="13" t="s">
        <v>160</v>
      </c>
      <c r="C13" s="11" t="s">
        <v>161</v>
      </c>
      <c r="D13" s="5" t="s">
        <v>162</v>
      </c>
      <c r="E13" s="11"/>
      <c r="F13" s="7" t="s">
        <v>163</v>
      </c>
      <c r="G13" s="7" t="s">
        <v>164</v>
      </c>
      <c r="I13" s="14"/>
      <c r="J13" s="14"/>
      <c r="K13" s="15"/>
      <c r="L13" s="16"/>
      <c r="M13" s="14"/>
      <c r="N13" s="14"/>
      <c r="O13" s="14"/>
      <c r="P13" s="15"/>
      <c r="Q13" s="15"/>
      <c r="R13" s="53"/>
      <c r="S13" s="15"/>
      <c r="T13" s="16"/>
      <c r="U13" s="18"/>
      <c r="V13" s="18"/>
      <c r="W13" s="18"/>
      <c r="X13" s="18"/>
      <c r="AA13" s="18"/>
      <c r="AB13" s="19"/>
      <c r="AC13" s="19"/>
      <c r="AD13" s="19"/>
      <c r="AE13" s="19"/>
      <c r="AF13" s="19"/>
      <c r="AH13" s="18"/>
      <c r="AI13" s="18"/>
      <c r="AL13" s="11"/>
      <c r="AM13" s="11"/>
      <c r="AN13" s="11"/>
      <c r="AO13" s="11"/>
    </row>
    <row r="14" ht="15.75" customHeight="1">
      <c r="B14" s="13" t="s">
        <v>165</v>
      </c>
      <c r="C14" s="7" t="s">
        <v>166</v>
      </c>
      <c r="D14" s="11" t="s">
        <v>167</v>
      </c>
      <c r="E14" s="11"/>
      <c r="F14" s="7" t="s">
        <v>168</v>
      </c>
      <c r="G14" s="7" t="s">
        <v>169</v>
      </c>
      <c r="I14" s="14"/>
      <c r="J14" s="14"/>
      <c r="K14" s="15"/>
      <c r="L14" s="16"/>
      <c r="M14" s="14"/>
      <c r="N14" s="17"/>
      <c r="O14" s="14"/>
      <c r="P14" s="15"/>
      <c r="Q14" s="15"/>
      <c r="R14" s="53"/>
      <c r="S14" s="14"/>
      <c r="T14" s="16"/>
      <c r="U14" s="18"/>
      <c r="V14" s="54"/>
      <c r="W14" s="18"/>
      <c r="X14" s="18"/>
      <c r="Z14" s="19"/>
      <c r="AA14" s="18"/>
      <c r="AB14" s="19"/>
      <c r="AC14" s="19"/>
      <c r="AD14" s="19"/>
      <c r="AE14" s="19"/>
      <c r="AF14" s="19"/>
      <c r="AG14" s="19"/>
      <c r="AH14" s="18"/>
      <c r="AI14" s="18"/>
      <c r="AL14" s="11"/>
      <c r="AM14" s="11"/>
      <c r="AN14" s="11"/>
      <c r="AO14" s="11"/>
    </row>
    <row r="15" ht="15.75" customHeight="1">
      <c r="B15" s="13" t="s">
        <v>170</v>
      </c>
      <c r="C15" s="11" t="s">
        <v>171</v>
      </c>
      <c r="D15" s="13" t="s">
        <v>172</v>
      </c>
      <c r="E15" s="11"/>
      <c r="F15" s="7" t="s">
        <v>173</v>
      </c>
      <c r="G15" s="55"/>
      <c r="I15" s="14"/>
      <c r="J15" s="14"/>
      <c r="K15" s="15"/>
      <c r="L15" s="16"/>
      <c r="M15" s="14"/>
      <c r="N15" s="17"/>
      <c r="O15" s="14"/>
      <c r="P15" s="15"/>
      <c r="Q15" s="15"/>
      <c r="R15" s="16"/>
      <c r="S15" s="15"/>
      <c r="T15" s="16"/>
      <c r="U15" s="18"/>
      <c r="V15" s="19"/>
      <c r="W15" s="18"/>
      <c r="X15" s="18"/>
      <c r="Z15" s="19"/>
      <c r="AA15" s="19"/>
      <c r="AB15" s="19"/>
      <c r="AC15" s="19"/>
      <c r="AD15" s="19"/>
      <c r="AE15" s="19"/>
      <c r="AF15" s="19"/>
      <c r="AG15" s="19"/>
      <c r="AH15" s="18"/>
      <c r="AL15" s="11"/>
      <c r="AM15" s="11"/>
      <c r="AN15" s="11"/>
      <c r="AO15" s="11"/>
    </row>
    <row r="16" ht="15.75" customHeight="1">
      <c r="B16" s="13" t="s">
        <v>174</v>
      </c>
      <c r="C16" s="11" t="s">
        <v>175</v>
      </c>
      <c r="D16" s="13" t="s">
        <v>176</v>
      </c>
      <c r="E16" s="11"/>
      <c r="G16" s="13"/>
      <c r="I16" s="14"/>
      <c r="J16" s="14"/>
      <c r="K16" s="15"/>
      <c r="L16" s="16"/>
      <c r="M16" s="14"/>
      <c r="N16" s="17"/>
      <c r="O16" s="14"/>
      <c r="P16" s="15"/>
      <c r="Q16" s="15"/>
      <c r="R16" s="16"/>
      <c r="S16" s="15"/>
      <c r="T16" s="16"/>
      <c r="U16" s="18"/>
      <c r="V16" s="18"/>
      <c r="W16" s="18"/>
      <c r="X16" s="18"/>
      <c r="Y16" s="38"/>
      <c r="Z16" s="19"/>
      <c r="AA16" s="19"/>
      <c r="AB16" s="19"/>
      <c r="AC16" s="19"/>
      <c r="AD16" s="19"/>
      <c r="AE16" s="19"/>
      <c r="AF16" s="19"/>
      <c r="AG16" s="19"/>
      <c r="AH16" s="18"/>
      <c r="AL16" s="11"/>
      <c r="AM16" s="11"/>
      <c r="AN16" s="11"/>
      <c r="AO16" s="11"/>
    </row>
    <row r="17" ht="15.75" customHeight="1">
      <c r="B17" s="13" t="s">
        <v>177</v>
      </c>
      <c r="C17" s="7" t="s">
        <v>178</v>
      </c>
      <c r="D17" s="5" t="s">
        <v>179</v>
      </c>
      <c r="E17" s="11"/>
      <c r="F17" s="11"/>
      <c r="G17" s="13"/>
      <c r="I17" s="14"/>
      <c r="J17" s="14"/>
      <c r="K17" s="15"/>
      <c r="L17" s="16"/>
      <c r="M17" s="14"/>
      <c r="N17" s="17"/>
      <c r="O17" s="14"/>
      <c r="P17" s="15"/>
      <c r="Q17" s="15"/>
      <c r="R17" s="17"/>
      <c r="S17" s="15"/>
      <c r="T17" s="16"/>
      <c r="U17" s="18"/>
      <c r="V17" s="18"/>
      <c r="W17" s="18"/>
      <c r="X17" s="18"/>
      <c r="Y17" s="19"/>
      <c r="AA17" s="19"/>
      <c r="AB17" s="19"/>
      <c r="AC17" s="19"/>
      <c r="AD17" s="19"/>
      <c r="AE17" s="19"/>
      <c r="AF17" s="19"/>
      <c r="AG17" s="19"/>
      <c r="AH17" s="18"/>
      <c r="AL17" s="11"/>
      <c r="AM17" s="11"/>
      <c r="AN17" s="11"/>
      <c r="AO17" s="11"/>
    </row>
    <row r="18" ht="15.75" customHeight="1">
      <c r="B18" s="13" t="s">
        <v>180</v>
      </c>
      <c r="D18" s="7" t="s">
        <v>181</v>
      </c>
      <c r="E18" s="11"/>
      <c r="G18" s="11"/>
      <c r="I18" s="14"/>
      <c r="J18" s="14"/>
      <c r="K18" s="15"/>
      <c r="L18" s="16"/>
      <c r="M18" s="14"/>
      <c r="N18" s="17"/>
      <c r="O18" s="14"/>
      <c r="P18" s="15"/>
      <c r="Q18" s="15"/>
      <c r="R18" s="17"/>
      <c r="S18" s="15"/>
      <c r="T18" s="16"/>
      <c r="U18" s="18"/>
      <c r="V18" s="18"/>
      <c r="W18" s="18"/>
      <c r="X18" s="18"/>
      <c r="Y18" s="19"/>
      <c r="Z18" s="19"/>
      <c r="AA18" s="19"/>
      <c r="AB18" s="19"/>
      <c r="AC18" s="19"/>
      <c r="AD18" s="19"/>
      <c r="AE18" s="19"/>
      <c r="AF18" s="19"/>
      <c r="AG18" s="19"/>
      <c r="AH18" s="18"/>
      <c r="AL18" s="11"/>
      <c r="AM18" s="11"/>
      <c r="AN18" s="11"/>
      <c r="AO18" s="11"/>
    </row>
    <row r="19" ht="15.75" customHeight="1">
      <c r="B19" s="13" t="s">
        <v>182</v>
      </c>
      <c r="C19" s="11"/>
      <c r="E19" s="11"/>
      <c r="G19" s="11"/>
      <c r="I19" s="14"/>
      <c r="J19" s="14"/>
      <c r="K19" s="15"/>
      <c r="L19" s="16"/>
      <c r="M19" s="14"/>
      <c r="N19" s="17"/>
      <c r="O19" s="14"/>
      <c r="P19" s="15"/>
      <c r="Q19" s="15"/>
      <c r="R19" s="17"/>
      <c r="S19" s="15"/>
      <c r="T19" s="16"/>
      <c r="U19" s="18"/>
      <c r="V19" s="18"/>
      <c r="W19" s="18"/>
      <c r="X19" s="18"/>
      <c r="Y19" s="19"/>
      <c r="Z19" s="19"/>
      <c r="AA19" s="19"/>
      <c r="AB19" s="19"/>
      <c r="AC19" s="19"/>
      <c r="AD19" s="19"/>
      <c r="AE19" s="19"/>
      <c r="AF19" s="19"/>
      <c r="AG19" s="19"/>
      <c r="AH19" s="18"/>
      <c r="AL19" s="11"/>
      <c r="AM19" s="11"/>
      <c r="AN19" s="11"/>
      <c r="AO19" s="11"/>
    </row>
    <row r="20" ht="15.75" customHeight="1">
      <c r="B20" s="13" t="s">
        <v>183</v>
      </c>
      <c r="C20" s="11"/>
      <c r="D20" s="13"/>
      <c r="E20" s="11"/>
      <c r="F20" s="13"/>
      <c r="G20" s="11"/>
      <c r="I20" s="14"/>
      <c r="J20" s="14"/>
      <c r="K20" s="15"/>
      <c r="L20" s="16"/>
      <c r="M20" s="14"/>
      <c r="N20" s="17"/>
      <c r="O20" s="14"/>
      <c r="P20" s="15"/>
      <c r="Q20" s="15"/>
      <c r="R20" s="17"/>
      <c r="S20" s="15"/>
      <c r="T20" s="16"/>
      <c r="U20" s="18"/>
      <c r="V20" s="18"/>
      <c r="W20" s="18"/>
      <c r="X20" s="18"/>
      <c r="Z20" s="19"/>
      <c r="AA20" s="19"/>
      <c r="AB20" s="19"/>
      <c r="AC20" s="19"/>
      <c r="AD20" s="19"/>
      <c r="AE20" s="19"/>
      <c r="AF20" s="19"/>
      <c r="AG20" s="19"/>
      <c r="AH20" s="18"/>
      <c r="AL20" s="11"/>
      <c r="AM20" s="11"/>
      <c r="AN20" s="11"/>
      <c r="AO20" s="11"/>
    </row>
    <row r="21" ht="15.75" customHeight="1">
      <c r="B21" s="13" t="s">
        <v>184</v>
      </c>
      <c r="C21" s="11"/>
      <c r="D21" s="7"/>
      <c r="E21" s="11"/>
      <c r="G21" s="11"/>
      <c r="I21" s="14"/>
      <c r="J21" s="14"/>
      <c r="K21" s="15"/>
      <c r="L21" s="16"/>
      <c r="M21" s="14"/>
      <c r="N21" s="17"/>
      <c r="O21" s="14"/>
      <c r="P21" s="15"/>
      <c r="Q21" s="15"/>
      <c r="R21" s="17"/>
      <c r="S21" s="15"/>
      <c r="T21" s="16"/>
      <c r="U21" s="18"/>
      <c r="V21" s="18"/>
      <c r="W21" s="18"/>
      <c r="X21" s="18"/>
      <c r="Z21" s="19"/>
      <c r="AA21" s="19"/>
      <c r="AB21" s="19"/>
      <c r="AC21" s="19"/>
      <c r="AD21" s="19"/>
      <c r="AE21" s="19"/>
      <c r="AF21" s="19"/>
      <c r="AG21" s="19"/>
      <c r="AH21" s="18"/>
      <c r="AL21" s="11"/>
      <c r="AM21" s="11"/>
      <c r="AN21" s="11"/>
      <c r="AO21" s="11"/>
    </row>
    <row r="22" ht="15.75" customHeight="1">
      <c r="B22" s="13" t="s">
        <v>185</v>
      </c>
      <c r="C22" s="11"/>
      <c r="E22" s="11"/>
      <c r="G22" s="11"/>
      <c r="I22" s="14"/>
      <c r="J22" s="14"/>
      <c r="K22" s="15"/>
      <c r="L22" s="16"/>
      <c r="M22" s="14"/>
      <c r="N22" s="17"/>
      <c r="O22" s="14"/>
      <c r="P22" s="15"/>
      <c r="Q22" s="15"/>
      <c r="R22" s="17"/>
      <c r="S22" s="15"/>
      <c r="T22" s="16"/>
      <c r="U22" s="18"/>
      <c r="V22" s="18"/>
      <c r="W22" s="18"/>
      <c r="X22" s="18"/>
      <c r="Z22" s="19"/>
      <c r="AA22" s="19"/>
      <c r="AB22" s="19"/>
      <c r="AC22" s="19"/>
      <c r="AD22" s="19"/>
      <c r="AE22" s="19"/>
      <c r="AF22" s="19"/>
      <c r="AG22" s="19"/>
      <c r="AH22" s="18"/>
      <c r="AI22" s="18"/>
      <c r="AL22" s="11"/>
      <c r="AM22" s="11"/>
      <c r="AN22" s="11"/>
      <c r="AO22" s="11"/>
    </row>
    <row r="23" ht="15.75" customHeight="1">
      <c r="B23" s="11" t="s">
        <v>186</v>
      </c>
      <c r="C23" s="11"/>
      <c r="D23" s="5"/>
      <c r="E23" s="11"/>
      <c r="F23" s="11"/>
      <c r="G23" s="11"/>
      <c r="I23" s="14"/>
      <c r="J23" s="14"/>
      <c r="K23" s="15"/>
      <c r="L23" s="16"/>
      <c r="M23" s="14"/>
      <c r="N23" s="17"/>
      <c r="O23" s="14"/>
      <c r="P23" s="15"/>
      <c r="Q23" s="15"/>
      <c r="R23" s="17"/>
      <c r="S23" s="15"/>
      <c r="T23" s="16"/>
      <c r="U23" s="18"/>
      <c r="V23" s="18"/>
      <c r="W23" s="18"/>
      <c r="X23" s="18"/>
      <c r="Z23" s="19"/>
      <c r="AA23" s="18"/>
      <c r="AB23" s="19"/>
      <c r="AC23" s="19"/>
      <c r="AD23" s="19"/>
      <c r="AE23" s="19"/>
      <c r="AF23" s="19"/>
      <c r="AG23" s="19"/>
      <c r="AH23" s="18"/>
      <c r="AI23" s="18"/>
      <c r="AJ23" s="18"/>
      <c r="AL23" s="11"/>
      <c r="AM23" s="11"/>
      <c r="AN23" s="11"/>
      <c r="AO23" s="11"/>
    </row>
    <row r="24" ht="15.75" customHeight="1">
      <c r="B24" s="13" t="s">
        <v>187</v>
      </c>
      <c r="C24" s="11"/>
      <c r="E24" s="11"/>
      <c r="F24" s="11"/>
      <c r="G24" s="11"/>
      <c r="I24" s="14"/>
      <c r="J24" s="14"/>
      <c r="K24" s="15"/>
      <c r="L24" s="16"/>
      <c r="M24" s="14"/>
      <c r="N24" s="17"/>
      <c r="O24" s="14"/>
      <c r="P24" s="15"/>
      <c r="Q24" s="15"/>
      <c r="R24" s="17"/>
      <c r="S24" s="15"/>
      <c r="T24" s="16"/>
      <c r="U24" s="18"/>
      <c r="V24" s="19"/>
      <c r="W24" s="18"/>
      <c r="X24" s="18"/>
      <c r="Y24" s="18"/>
      <c r="Z24" s="19"/>
      <c r="AA24" s="19"/>
      <c r="AC24" s="19"/>
      <c r="AD24" s="19"/>
      <c r="AE24" s="19"/>
      <c r="AF24" s="19"/>
      <c r="AG24" s="19"/>
      <c r="AH24" s="56"/>
      <c r="AI24" s="18"/>
      <c r="AJ24" s="18"/>
      <c r="AL24" s="11"/>
      <c r="AM24" s="11"/>
      <c r="AN24" s="11"/>
      <c r="AO24" s="11"/>
    </row>
    <row r="25" ht="15.75" customHeight="1">
      <c r="B25" s="13" t="s">
        <v>188</v>
      </c>
      <c r="C25" s="11"/>
      <c r="E25" s="11"/>
      <c r="F25" s="11"/>
      <c r="G25" s="11"/>
      <c r="I25" s="14"/>
      <c r="J25" s="14"/>
      <c r="K25" s="15"/>
      <c r="L25" s="16"/>
      <c r="M25" s="14"/>
      <c r="N25" s="17"/>
      <c r="O25" s="14"/>
      <c r="P25" s="15"/>
      <c r="Q25" s="15"/>
      <c r="R25" s="17"/>
      <c r="S25" s="15"/>
      <c r="T25" s="16"/>
      <c r="U25" s="18"/>
      <c r="V25" s="18"/>
      <c r="W25" s="18"/>
      <c r="X25" s="18"/>
      <c r="Y25" s="18"/>
      <c r="Z25" s="19"/>
      <c r="AA25" s="5"/>
      <c r="AC25" s="19"/>
      <c r="AD25" s="19"/>
      <c r="AE25" s="19"/>
      <c r="AF25" s="19"/>
      <c r="AG25" s="19"/>
      <c r="AH25" s="18"/>
      <c r="AI25" s="18"/>
      <c r="AJ25" s="18"/>
      <c r="AL25" s="11"/>
      <c r="AM25" s="11"/>
      <c r="AN25" s="11"/>
      <c r="AO25" s="11"/>
    </row>
    <row r="26" ht="15.75" customHeight="1">
      <c r="C26" s="11"/>
      <c r="E26" s="11"/>
      <c r="F26" s="11"/>
      <c r="G26" s="11"/>
      <c r="I26" s="14"/>
      <c r="J26" s="14"/>
      <c r="K26" s="15"/>
      <c r="L26" s="15"/>
      <c r="M26" s="14"/>
      <c r="N26" s="17"/>
      <c r="O26" s="14"/>
      <c r="P26" s="15"/>
      <c r="Q26" s="15"/>
      <c r="R26" s="17"/>
      <c r="S26" s="15"/>
      <c r="T26" s="16"/>
      <c r="U26" s="18"/>
      <c r="V26" s="18"/>
      <c r="W26" s="18"/>
      <c r="X26" s="18"/>
      <c r="Y26" s="18"/>
      <c r="AA26" s="19"/>
      <c r="AB26" s="19"/>
      <c r="AC26" s="19"/>
      <c r="AD26" s="19"/>
      <c r="AE26" s="19"/>
      <c r="AF26" s="19"/>
      <c r="AG26" s="19"/>
      <c r="AH26" s="18"/>
      <c r="AI26" s="18"/>
      <c r="AJ26" s="18"/>
      <c r="AL26" s="11"/>
      <c r="AM26" s="11"/>
      <c r="AN26" s="11"/>
      <c r="AO26" s="11"/>
    </row>
    <row r="27" ht="15.75" customHeight="1">
      <c r="C27" s="11"/>
      <c r="E27" s="11"/>
      <c r="F27" s="11"/>
      <c r="G27" s="11"/>
      <c r="I27" s="14"/>
      <c r="J27" s="14"/>
      <c r="K27" s="15"/>
      <c r="L27" s="15"/>
      <c r="M27" s="14"/>
      <c r="N27" s="17"/>
      <c r="O27" s="14"/>
      <c r="P27" s="15"/>
      <c r="Q27" s="15"/>
      <c r="R27" s="17"/>
      <c r="S27" s="15"/>
      <c r="T27" s="16"/>
      <c r="U27" s="18"/>
      <c r="V27" s="18"/>
      <c r="W27" s="18"/>
      <c r="X27" s="18"/>
      <c r="Z27" s="18"/>
      <c r="AA27" s="18"/>
      <c r="AB27" s="19"/>
      <c r="AC27" s="19"/>
      <c r="AD27" s="19"/>
      <c r="AE27" s="19"/>
      <c r="AF27" s="19"/>
      <c r="AG27" s="19"/>
      <c r="AH27" s="56"/>
      <c r="AI27" s="18"/>
      <c r="AJ27" s="18"/>
      <c r="AL27" s="11"/>
      <c r="AM27" s="11"/>
      <c r="AN27" s="11"/>
      <c r="AO27" s="11"/>
    </row>
    <row r="28" ht="15.75" customHeight="1">
      <c r="C28" s="11"/>
      <c r="E28" s="11"/>
      <c r="F28" s="11"/>
      <c r="G28" s="11"/>
      <c r="I28" s="14"/>
      <c r="J28" s="14"/>
      <c r="K28" s="15"/>
      <c r="L28" s="15"/>
      <c r="M28" s="14"/>
      <c r="N28" s="17"/>
      <c r="O28" s="14"/>
      <c r="P28" s="15"/>
      <c r="Q28" s="15"/>
      <c r="R28" s="17"/>
      <c r="S28" s="15"/>
      <c r="T28" s="16"/>
      <c r="U28" s="18"/>
      <c r="V28" s="18"/>
      <c r="W28" s="18"/>
      <c r="X28" s="18"/>
      <c r="Z28" s="19"/>
      <c r="AA28" s="18"/>
      <c r="AB28" s="19"/>
      <c r="AC28" s="19"/>
      <c r="AD28" s="19"/>
      <c r="AE28" s="19"/>
      <c r="AF28" s="19"/>
      <c r="AG28" s="19"/>
      <c r="AH28" s="18"/>
      <c r="AI28" s="18"/>
      <c r="AJ28" s="18"/>
      <c r="AL28" s="11"/>
      <c r="AM28" s="11"/>
      <c r="AN28" s="11"/>
      <c r="AO28" s="11"/>
    </row>
    <row r="29" ht="15.75" customHeight="1">
      <c r="C29" s="11"/>
      <c r="D29" s="13"/>
      <c r="E29" s="11"/>
      <c r="F29" s="11"/>
      <c r="G29" s="11"/>
      <c r="I29" s="14"/>
      <c r="J29" s="14"/>
      <c r="K29" s="15"/>
      <c r="L29" s="15"/>
      <c r="M29" s="14"/>
      <c r="N29" s="17"/>
      <c r="O29" s="14"/>
      <c r="P29" s="15"/>
      <c r="Q29" s="15"/>
      <c r="R29" s="17"/>
      <c r="S29" s="15"/>
      <c r="T29" s="16"/>
      <c r="U29" s="18"/>
      <c r="V29" s="19"/>
      <c r="W29" s="18"/>
      <c r="X29" s="18"/>
      <c r="Y29" s="18"/>
      <c r="Z29" s="19"/>
      <c r="AA29" s="18"/>
      <c r="AB29" s="19"/>
      <c r="AC29" s="19"/>
      <c r="AD29" s="19"/>
      <c r="AE29" s="19"/>
      <c r="AF29" s="19"/>
      <c r="AG29" s="19"/>
      <c r="AH29" s="18"/>
      <c r="AI29" s="18"/>
      <c r="AJ29" s="18"/>
      <c r="AL29" s="11"/>
      <c r="AM29" s="11"/>
      <c r="AN29" s="11"/>
      <c r="AO29" s="11"/>
    </row>
    <row r="30" ht="15.75" customHeight="1">
      <c r="C30" s="11"/>
      <c r="D30" s="13"/>
      <c r="E30" s="11"/>
      <c r="F30" s="11"/>
      <c r="G30" s="11"/>
      <c r="I30" s="14"/>
      <c r="J30" s="14"/>
      <c r="K30" s="15"/>
      <c r="L30" s="15"/>
      <c r="M30" s="14"/>
      <c r="N30" s="17"/>
      <c r="O30" s="14"/>
      <c r="P30" s="15"/>
      <c r="Q30" s="15"/>
      <c r="R30" s="17"/>
      <c r="S30" s="15"/>
      <c r="T30" s="16"/>
      <c r="U30" s="18"/>
      <c r="V30" s="18"/>
      <c r="W30" s="18"/>
      <c r="X30" s="18"/>
      <c r="Z30" s="19"/>
      <c r="AA30" s="19"/>
      <c r="AB30" s="19"/>
      <c r="AC30" s="19"/>
      <c r="AD30" s="19"/>
      <c r="AE30" s="19"/>
      <c r="AF30" s="19"/>
      <c r="AG30" s="19"/>
      <c r="AH30" s="18"/>
      <c r="AI30" s="18"/>
      <c r="AJ30" s="18"/>
      <c r="AL30" s="11"/>
      <c r="AM30" s="11"/>
      <c r="AN30" s="11"/>
      <c r="AO30" s="11"/>
    </row>
    <row r="31" ht="15.75" customHeight="1">
      <c r="C31" s="11"/>
      <c r="D31" s="13"/>
      <c r="E31" s="11"/>
      <c r="F31" s="11"/>
      <c r="G31" s="11"/>
      <c r="I31" s="14"/>
      <c r="J31" s="14"/>
      <c r="K31" s="15"/>
      <c r="L31" s="15"/>
      <c r="M31" s="14"/>
      <c r="N31" s="14"/>
      <c r="O31" s="14"/>
      <c r="P31" s="15"/>
      <c r="Q31" s="15"/>
      <c r="R31" s="17"/>
      <c r="S31" s="15"/>
      <c r="T31" s="16"/>
      <c r="U31" s="18"/>
      <c r="V31" s="18"/>
      <c r="W31" s="18"/>
      <c r="X31" s="18"/>
      <c r="Y31" s="19"/>
      <c r="Z31" s="19"/>
      <c r="AA31" s="19"/>
      <c r="AB31" s="19"/>
      <c r="AC31" s="19"/>
      <c r="AD31" s="19"/>
      <c r="AE31" s="19"/>
      <c r="AF31" s="19"/>
      <c r="AG31" s="19"/>
      <c r="AH31" s="18"/>
      <c r="AI31" s="18"/>
      <c r="AJ31" s="18"/>
      <c r="AL31" s="11"/>
      <c r="AM31" s="11"/>
      <c r="AN31" s="11"/>
      <c r="AO31" s="11"/>
    </row>
    <row r="32" ht="15.75" customHeight="1">
      <c r="C32" s="11"/>
      <c r="D32" s="13"/>
      <c r="E32" s="11"/>
      <c r="F32" s="11"/>
      <c r="G32" s="11"/>
      <c r="I32" s="14"/>
      <c r="J32" s="14"/>
      <c r="K32" s="15"/>
      <c r="L32" s="15"/>
      <c r="M32" s="14"/>
      <c r="N32" s="14"/>
      <c r="O32" s="14"/>
      <c r="P32" s="15"/>
      <c r="Q32" s="14"/>
      <c r="R32" s="17"/>
      <c r="S32" s="15"/>
      <c r="T32" s="16"/>
      <c r="U32" s="18"/>
      <c r="V32" s="19"/>
      <c r="W32" s="18"/>
      <c r="X32" s="18"/>
      <c r="Y32" s="19"/>
      <c r="AB32" s="19"/>
      <c r="AC32" s="19"/>
      <c r="AD32" s="19"/>
      <c r="AE32" s="19"/>
      <c r="AF32" s="19"/>
      <c r="AG32" s="19"/>
      <c r="AH32" s="18"/>
      <c r="AI32" s="18"/>
      <c r="AJ32" s="18"/>
      <c r="AL32" s="11"/>
      <c r="AM32" s="11"/>
      <c r="AN32" s="11"/>
      <c r="AO32" s="11"/>
    </row>
    <row r="33" ht="15.75" customHeight="1">
      <c r="C33" s="11"/>
      <c r="D33" s="13"/>
      <c r="E33" s="11"/>
      <c r="F33" s="11"/>
      <c r="G33" s="11"/>
      <c r="I33" s="14"/>
      <c r="J33" s="14"/>
      <c r="K33" s="15"/>
      <c r="L33" s="15"/>
      <c r="M33" s="14"/>
      <c r="N33" s="14"/>
      <c r="O33" s="14"/>
      <c r="P33" s="15"/>
      <c r="Q33" s="15"/>
      <c r="R33" s="17"/>
      <c r="S33" s="15"/>
      <c r="T33" s="16"/>
      <c r="U33" s="18"/>
      <c r="V33" s="18"/>
      <c r="W33" s="18"/>
      <c r="X33" s="66"/>
      <c r="Y33" s="19"/>
      <c r="AA33" s="18"/>
      <c r="AB33" s="19"/>
      <c r="AC33" s="19"/>
      <c r="AD33" s="19"/>
      <c r="AE33" s="19"/>
      <c r="AF33" s="19"/>
      <c r="AG33" s="19"/>
      <c r="AH33" s="18"/>
      <c r="AI33" s="18"/>
      <c r="AJ33" s="18"/>
      <c r="AL33" s="11"/>
      <c r="AM33" s="11"/>
      <c r="AN33" s="11"/>
      <c r="AO33" s="11"/>
    </row>
    <row r="34" ht="15.75" customHeight="1">
      <c r="C34" s="11"/>
      <c r="D34" s="11"/>
      <c r="E34" s="11"/>
      <c r="F34" s="11"/>
      <c r="G34" s="11"/>
      <c r="I34" s="14"/>
      <c r="J34" s="14"/>
      <c r="K34" s="15"/>
      <c r="L34" s="15"/>
      <c r="M34" s="14"/>
      <c r="N34" s="14"/>
      <c r="O34" s="14"/>
      <c r="P34" s="15"/>
      <c r="Q34" s="15"/>
      <c r="R34" s="17"/>
      <c r="S34" s="15"/>
      <c r="T34" s="16"/>
      <c r="U34" s="18"/>
      <c r="V34" s="19"/>
      <c r="W34" s="18"/>
      <c r="X34" s="18"/>
      <c r="Y34" s="19"/>
      <c r="AA34" s="18"/>
      <c r="AB34" s="19"/>
      <c r="AC34" s="19"/>
      <c r="AD34" s="19"/>
      <c r="AE34" s="19"/>
      <c r="AF34" s="19"/>
      <c r="AG34" s="19"/>
      <c r="AH34" s="18"/>
      <c r="AI34" s="18"/>
      <c r="AJ34" s="18"/>
      <c r="AL34" s="11"/>
      <c r="AM34" s="11"/>
      <c r="AN34" s="11"/>
      <c r="AO34" s="11"/>
    </row>
    <row r="35" ht="15.75" customHeight="1">
      <c r="C35" s="11"/>
      <c r="D35" s="13"/>
      <c r="E35" s="11"/>
      <c r="F35" s="11"/>
      <c r="G35" s="11"/>
      <c r="I35" s="14"/>
      <c r="J35" s="14"/>
      <c r="K35" s="15"/>
      <c r="L35" s="15"/>
      <c r="M35" s="14"/>
      <c r="N35" s="14"/>
      <c r="O35" s="14"/>
      <c r="P35" s="14"/>
      <c r="Q35" s="15"/>
      <c r="R35" s="16"/>
      <c r="S35" s="15"/>
      <c r="T35" s="16"/>
      <c r="U35" s="18"/>
      <c r="V35" s="18"/>
      <c r="W35" s="18"/>
      <c r="X35" s="68"/>
      <c r="Y35" s="18"/>
      <c r="Z35" s="19"/>
      <c r="AA35" s="19"/>
      <c r="AB35" s="19"/>
      <c r="AC35" s="19"/>
      <c r="AD35" s="19"/>
      <c r="AE35" s="19"/>
      <c r="AF35" s="19"/>
      <c r="AG35" s="19"/>
      <c r="AH35" s="18"/>
      <c r="AI35" s="18"/>
      <c r="AJ35" s="18"/>
      <c r="AL35" s="11"/>
      <c r="AM35" s="11"/>
      <c r="AN35" s="11"/>
      <c r="AO35" s="11"/>
    </row>
    <row r="36" ht="15.75" customHeight="1">
      <c r="C36" s="11"/>
      <c r="D36" s="13"/>
      <c r="E36" s="11"/>
      <c r="F36" s="11"/>
      <c r="G36" s="11"/>
      <c r="I36" s="14"/>
      <c r="J36" s="14"/>
      <c r="K36" s="14"/>
      <c r="L36" s="15"/>
      <c r="M36" s="14"/>
      <c r="N36" s="14"/>
      <c r="O36" s="14"/>
      <c r="P36" s="14"/>
      <c r="Q36" s="15"/>
      <c r="R36" s="15"/>
      <c r="S36" s="15"/>
      <c r="T36" s="15"/>
      <c r="U36" s="18"/>
      <c r="V36" s="18"/>
      <c r="W36" s="18"/>
      <c r="X36" s="68"/>
      <c r="AA36" s="18"/>
      <c r="AB36" s="19"/>
      <c r="AC36" s="19"/>
      <c r="AD36" s="19"/>
      <c r="AE36" s="19"/>
      <c r="AF36" s="19"/>
      <c r="AG36" s="19"/>
      <c r="AH36" s="18"/>
      <c r="AI36" s="18"/>
      <c r="AJ36" s="18"/>
      <c r="AL36" s="11"/>
      <c r="AM36" s="11"/>
      <c r="AN36" s="11"/>
      <c r="AO36" s="11"/>
    </row>
    <row r="37" ht="15.75" customHeight="1">
      <c r="C37" s="11"/>
      <c r="D37" s="13"/>
      <c r="E37" s="11"/>
      <c r="F37" s="11"/>
      <c r="G37" s="11"/>
      <c r="I37" s="14"/>
      <c r="J37" s="16"/>
      <c r="K37" s="15"/>
      <c r="L37" s="15"/>
      <c r="M37" s="14"/>
      <c r="N37" s="14"/>
      <c r="O37" s="14"/>
      <c r="P37" s="14"/>
      <c r="Q37" s="15"/>
      <c r="R37" s="15"/>
      <c r="S37" s="15"/>
      <c r="T37" s="15"/>
      <c r="U37" s="18"/>
      <c r="V37" s="19"/>
      <c r="W37" s="18"/>
      <c r="X37" s="43"/>
      <c r="Y37" s="18"/>
      <c r="Z37" s="19"/>
      <c r="AA37" s="18"/>
      <c r="AB37" s="19"/>
      <c r="AC37" s="19"/>
      <c r="AD37" s="19"/>
      <c r="AE37" s="19"/>
      <c r="AF37" s="19"/>
      <c r="AG37" s="19"/>
      <c r="AH37" s="18"/>
      <c r="AI37" s="18"/>
      <c r="AJ37" s="18"/>
      <c r="AL37" s="11"/>
      <c r="AM37" s="11"/>
      <c r="AN37" s="11"/>
      <c r="AO37" s="11"/>
    </row>
    <row r="38" ht="15.75" customHeight="1">
      <c r="C38" s="11"/>
      <c r="D38" s="13"/>
      <c r="E38" s="11"/>
      <c r="F38" s="11"/>
      <c r="G38" s="11"/>
      <c r="I38" s="14"/>
      <c r="J38" s="16"/>
      <c r="K38" s="15"/>
      <c r="L38" s="15"/>
      <c r="M38" s="14"/>
      <c r="N38" s="14"/>
      <c r="O38" s="14"/>
      <c r="P38" s="14"/>
      <c r="Q38" s="15"/>
      <c r="R38" s="15"/>
      <c r="S38" s="15"/>
      <c r="T38" s="15"/>
      <c r="U38" s="18"/>
      <c r="V38" s="18"/>
      <c r="W38" s="18"/>
      <c r="X38" s="43"/>
      <c r="Y38" s="18"/>
      <c r="Z38" s="19"/>
      <c r="AA38" s="18"/>
      <c r="AB38" s="19"/>
      <c r="AC38" s="19"/>
      <c r="AD38" s="19"/>
      <c r="AE38" s="19"/>
      <c r="AF38" s="19"/>
      <c r="AG38" s="19"/>
      <c r="AH38" s="18"/>
      <c r="AI38" s="18"/>
      <c r="AJ38" s="18"/>
      <c r="AL38" s="11"/>
      <c r="AM38" s="11"/>
      <c r="AN38" s="11"/>
      <c r="AO38" s="11"/>
    </row>
    <row r="39" ht="15.75" customHeight="1">
      <c r="C39" s="11"/>
      <c r="D39" s="13"/>
      <c r="E39" s="11"/>
      <c r="F39" s="11"/>
      <c r="G39" s="11"/>
      <c r="I39" s="14"/>
      <c r="J39" s="16"/>
      <c r="K39" s="15"/>
      <c r="L39" s="15"/>
      <c r="M39" s="14"/>
      <c r="N39" s="14"/>
      <c r="O39" s="14"/>
      <c r="P39" s="14"/>
      <c r="Q39" s="15"/>
      <c r="R39" s="15"/>
      <c r="S39" s="15"/>
      <c r="T39" s="15"/>
      <c r="U39" s="18"/>
      <c r="V39" s="18"/>
      <c r="X39" s="43"/>
      <c r="Y39" s="18"/>
      <c r="Z39" s="19"/>
      <c r="AA39" s="18"/>
      <c r="AB39" s="19"/>
      <c r="AC39" s="19"/>
      <c r="AD39" s="19"/>
      <c r="AE39" s="19"/>
      <c r="AF39" s="19"/>
      <c r="AG39" s="19"/>
      <c r="AH39" s="18"/>
      <c r="AI39" s="18"/>
      <c r="AJ39" s="18"/>
      <c r="AL39" s="11"/>
      <c r="AM39" s="11"/>
      <c r="AN39" s="11"/>
      <c r="AO39" s="11"/>
    </row>
    <row r="40" ht="15.75" customHeight="1">
      <c r="C40" s="11"/>
      <c r="D40" s="13"/>
      <c r="E40" s="11"/>
      <c r="F40" s="11"/>
      <c r="G40" s="11"/>
      <c r="I40" s="14"/>
      <c r="J40" s="16"/>
      <c r="K40" s="15"/>
      <c r="L40" s="15"/>
      <c r="M40" s="14"/>
      <c r="N40" s="14"/>
      <c r="O40" s="14"/>
      <c r="P40" s="14"/>
      <c r="Q40" s="15"/>
      <c r="R40" s="15"/>
      <c r="S40" s="15"/>
      <c r="T40" s="15"/>
      <c r="U40" s="18"/>
      <c r="V40" s="18"/>
      <c r="X40" s="43"/>
      <c r="Y40" s="18"/>
      <c r="Z40" s="38"/>
      <c r="AA40" s="18"/>
      <c r="AB40" s="19"/>
      <c r="AC40" s="19"/>
      <c r="AD40" s="19"/>
      <c r="AE40" s="19"/>
      <c r="AF40" s="19"/>
      <c r="AG40" s="19"/>
      <c r="AH40" s="18"/>
      <c r="AI40" s="18"/>
      <c r="AJ40" s="18"/>
      <c r="AL40" s="11"/>
      <c r="AM40" s="11"/>
      <c r="AN40" s="11"/>
      <c r="AO40" s="11"/>
    </row>
    <row r="41" ht="15.75" customHeight="1">
      <c r="C41" s="11"/>
      <c r="D41" s="13"/>
      <c r="E41" s="11"/>
      <c r="F41" s="11"/>
      <c r="G41" s="11"/>
      <c r="I41" s="14"/>
      <c r="J41" s="16"/>
      <c r="K41" s="15"/>
      <c r="L41" s="15"/>
      <c r="M41" s="14"/>
      <c r="N41" s="14"/>
      <c r="O41" s="14"/>
      <c r="P41" s="14"/>
      <c r="Q41" s="15"/>
      <c r="R41" s="15"/>
      <c r="S41" s="15"/>
      <c r="T41" s="15"/>
      <c r="U41" s="18"/>
      <c r="V41" s="18"/>
      <c r="W41" s="18"/>
      <c r="X41" s="48"/>
      <c r="AA41" s="19"/>
      <c r="AB41" s="19"/>
      <c r="AC41" s="19"/>
      <c r="AD41" s="19"/>
      <c r="AE41" s="19"/>
      <c r="AF41" s="19"/>
      <c r="AG41" s="19"/>
      <c r="AH41" s="18"/>
      <c r="AI41" s="18"/>
      <c r="AJ41" s="18"/>
      <c r="AL41" s="11"/>
      <c r="AM41" s="11"/>
      <c r="AN41" s="11"/>
      <c r="AO41" s="11"/>
    </row>
    <row r="42" ht="15.75" customHeight="1">
      <c r="C42" s="11"/>
      <c r="D42" s="13"/>
      <c r="E42" s="11"/>
      <c r="F42" s="11"/>
      <c r="G42" s="11"/>
      <c r="I42" s="14"/>
      <c r="J42" s="16"/>
      <c r="K42" s="15"/>
      <c r="L42" s="15"/>
      <c r="M42" s="14"/>
      <c r="N42" s="14"/>
      <c r="O42" s="14"/>
      <c r="P42" s="14"/>
      <c r="Q42" s="15"/>
      <c r="R42" s="15"/>
      <c r="S42" s="15"/>
      <c r="T42" s="15"/>
      <c r="U42" s="18"/>
      <c r="V42" s="19"/>
      <c r="W42" s="18"/>
      <c r="X42" s="18"/>
      <c r="Y42" s="18"/>
      <c r="Z42" s="19"/>
      <c r="AA42" s="19"/>
      <c r="AB42" s="19"/>
      <c r="AC42" s="19"/>
      <c r="AD42" s="19"/>
      <c r="AE42" s="19"/>
      <c r="AF42" s="19"/>
      <c r="AG42" s="19"/>
      <c r="AH42" s="18"/>
      <c r="AI42" s="18"/>
      <c r="AJ42" s="18"/>
      <c r="AL42" s="11"/>
      <c r="AM42" s="11"/>
      <c r="AN42" s="11"/>
      <c r="AO42" s="11"/>
    </row>
    <row r="43" ht="15.75" customHeight="1">
      <c r="A43" s="11"/>
      <c r="B43" s="11"/>
      <c r="C43" s="11"/>
      <c r="D43" s="13"/>
      <c r="E43" s="11"/>
      <c r="F43" s="11"/>
      <c r="G43" s="11"/>
      <c r="I43" s="14"/>
      <c r="J43" s="16"/>
      <c r="K43" s="15"/>
      <c r="L43" s="15"/>
      <c r="M43" s="14"/>
      <c r="N43" s="14"/>
      <c r="O43" s="14"/>
      <c r="P43" s="14"/>
      <c r="Q43" s="15"/>
      <c r="R43" s="15"/>
      <c r="S43" s="15"/>
      <c r="T43" s="15"/>
      <c r="U43" s="18"/>
      <c r="V43" s="18"/>
      <c r="W43" s="18"/>
      <c r="X43" s="48"/>
      <c r="Z43" s="19"/>
      <c r="AA43" s="19"/>
      <c r="AB43" s="19"/>
      <c r="AC43" s="19"/>
      <c r="AD43" s="19"/>
      <c r="AE43" s="19"/>
      <c r="AF43" s="19"/>
      <c r="AG43" s="19"/>
      <c r="AH43" s="18"/>
      <c r="AI43" s="18"/>
      <c r="AJ43" s="18"/>
      <c r="AL43" s="11"/>
      <c r="AM43" s="11"/>
      <c r="AN43" s="11"/>
      <c r="AO43" s="11"/>
    </row>
    <row r="44" ht="15.75" customHeight="1">
      <c r="A44" s="11"/>
      <c r="B44" s="11"/>
      <c r="C44" s="11"/>
      <c r="D44" s="13"/>
      <c r="E44" s="11"/>
      <c r="F44" s="11"/>
      <c r="G44" s="11"/>
      <c r="I44" s="14"/>
      <c r="J44" s="16"/>
      <c r="K44" s="15"/>
      <c r="L44" s="15"/>
      <c r="M44" s="14"/>
      <c r="N44" s="14"/>
      <c r="O44" s="14"/>
      <c r="P44" s="14"/>
      <c r="Q44" s="15"/>
      <c r="R44" s="15"/>
      <c r="S44" s="15"/>
      <c r="T44" s="15"/>
      <c r="U44" s="18"/>
      <c r="V44" s="18"/>
      <c r="W44" s="18"/>
      <c r="X44" s="48"/>
      <c r="AA44" s="19"/>
      <c r="AB44" s="19"/>
      <c r="AC44" s="19"/>
      <c r="AD44" s="19"/>
      <c r="AE44" s="19"/>
      <c r="AF44" s="19"/>
      <c r="AG44" s="19"/>
      <c r="AH44" s="18"/>
      <c r="AI44" s="18"/>
      <c r="AJ44" s="18"/>
      <c r="AL44" s="11"/>
      <c r="AM44" s="11"/>
      <c r="AN44" s="11"/>
      <c r="AO44" s="11"/>
    </row>
    <row r="45" ht="15.75" customHeight="1">
      <c r="A45" s="11"/>
      <c r="B45" s="11"/>
      <c r="C45" s="11"/>
      <c r="D45" s="11"/>
      <c r="E45" s="11"/>
      <c r="F45" s="11"/>
      <c r="G45" s="11"/>
      <c r="I45" s="14"/>
      <c r="J45" s="14"/>
      <c r="K45" s="15"/>
      <c r="L45" s="15"/>
      <c r="M45" s="14"/>
      <c r="N45" s="14"/>
      <c r="O45" s="14"/>
      <c r="P45" s="14"/>
      <c r="Q45" s="15"/>
      <c r="R45" s="15"/>
      <c r="S45" s="15"/>
      <c r="T45" s="15"/>
      <c r="U45" s="18"/>
      <c r="X45" s="18"/>
      <c r="Z45" s="19"/>
      <c r="AA45" s="19"/>
      <c r="AB45" s="19"/>
      <c r="AC45" s="19"/>
      <c r="AD45" s="19"/>
      <c r="AE45" s="19"/>
      <c r="AF45" s="19"/>
      <c r="AG45" s="19"/>
      <c r="AH45" s="18"/>
      <c r="AI45" s="18"/>
      <c r="AJ45" s="18"/>
      <c r="AL45" s="11"/>
      <c r="AM45" s="11"/>
      <c r="AN45" s="11"/>
      <c r="AO45" s="11"/>
    </row>
    <row r="46" ht="15.75" customHeight="1">
      <c r="A46" s="11"/>
      <c r="B46" s="11"/>
      <c r="C46" s="11"/>
      <c r="D46" s="11"/>
      <c r="E46" s="11"/>
      <c r="F46" s="11"/>
      <c r="G46" s="11"/>
      <c r="I46" s="14"/>
      <c r="J46" s="14"/>
      <c r="K46" s="15"/>
      <c r="L46" s="15"/>
      <c r="M46" s="14"/>
      <c r="N46" s="14"/>
      <c r="O46" s="14"/>
      <c r="P46" s="14"/>
      <c r="Q46" s="15"/>
      <c r="R46" s="15"/>
      <c r="S46" s="15"/>
      <c r="T46" s="15"/>
      <c r="U46" s="18"/>
      <c r="V46" s="18"/>
      <c r="X46" s="18"/>
      <c r="Z46" s="19"/>
      <c r="AA46" s="19"/>
      <c r="AB46" s="19"/>
      <c r="AC46" s="19"/>
      <c r="AD46" s="19"/>
      <c r="AE46" s="19"/>
      <c r="AF46" s="19"/>
      <c r="AG46" s="19"/>
      <c r="AH46" s="18"/>
      <c r="AI46" s="18"/>
      <c r="AJ46" s="18"/>
      <c r="AL46" s="11"/>
      <c r="AM46" s="11"/>
      <c r="AN46" s="11"/>
      <c r="AO46" s="11"/>
    </row>
    <row r="47" ht="15.75" customHeight="1">
      <c r="A47" s="11"/>
      <c r="B47" s="11"/>
      <c r="C47" s="11"/>
      <c r="D47" s="11"/>
      <c r="E47" s="11"/>
      <c r="F47" s="11"/>
      <c r="G47" s="11"/>
      <c r="I47" s="14"/>
      <c r="J47" s="16"/>
      <c r="K47" s="15"/>
      <c r="L47" s="15"/>
      <c r="M47" s="14"/>
      <c r="N47" s="14"/>
      <c r="O47" s="14"/>
      <c r="P47" s="14"/>
      <c r="Q47" s="15"/>
      <c r="R47" s="15"/>
      <c r="S47" s="15"/>
      <c r="T47" s="15"/>
      <c r="U47" s="18"/>
      <c r="W47" s="18"/>
      <c r="X47" s="48"/>
      <c r="Z47" s="19"/>
      <c r="AA47" s="19"/>
      <c r="AB47" s="19"/>
      <c r="AC47" s="19"/>
      <c r="AD47" s="19"/>
      <c r="AE47" s="19"/>
      <c r="AF47" s="19"/>
      <c r="AG47" s="19"/>
      <c r="AH47" s="18"/>
      <c r="AI47" s="18"/>
      <c r="AJ47" s="18"/>
      <c r="AL47" s="11"/>
      <c r="AM47" s="11"/>
      <c r="AN47" s="11"/>
      <c r="AO47" s="11"/>
    </row>
    <row r="48" ht="15.75" customHeight="1">
      <c r="A48" s="11"/>
      <c r="B48" s="11"/>
      <c r="C48" s="11"/>
      <c r="D48" s="11"/>
      <c r="E48" s="11"/>
      <c r="F48" s="11"/>
      <c r="G48" s="11"/>
      <c r="I48" s="14"/>
      <c r="J48" s="14"/>
      <c r="K48" s="15"/>
      <c r="L48" s="15"/>
      <c r="M48" s="14"/>
      <c r="N48" s="14"/>
      <c r="O48" s="14"/>
      <c r="P48" s="14"/>
      <c r="Q48" s="15"/>
      <c r="R48" s="15"/>
      <c r="S48" s="15"/>
      <c r="T48" s="15"/>
      <c r="U48" s="18"/>
      <c r="V48" s="18"/>
      <c r="W48" s="18"/>
      <c r="X48" s="48"/>
      <c r="Z48" s="19"/>
      <c r="AA48" s="19"/>
      <c r="AB48" s="19"/>
      <c r="AC48" s="19"/>
      <c r="AD48" s="19"/>
      <c r="AE48" s="19"/>
      <c r="AF48" s="19"/>
      <c r="AG48" s="19"/>
      <c r="AH48" s="18"/>
      <c r="AI48" s="18"/>
      <c r="AJ48" s="18"/>
      <c r="AK48" s="18"/>
      <c r="AL48" s="11"/>
      <c r="AM48" s="11"/>
      <c r="AN48" s="11"/>
      <c r="AO48" s="11"/>
    </row>
    <row r="49" ht="15.75" customHeight="1">
      <c r="A49" s="11"/>
      <c r="B49" s="11"/>
      <c r="C49" s="11"/>
      <c r="D49" s="11"/>
      <c r="E49" s="11"/>
      <c r="F49" s="11"/>
      <c r="G49" s="11"/>
      <c r="I49" s="14"/>
      <c r="J49" s="14"/>
      <c r="K49" s="15"/>
      <c r="L49" s="15"/>
      <c r="M49" s="14"/>
      <c r="N49" s="14"/>
      <c r="O49" s="14"/>
      <c r="P49" s="14"/>
      <c r="Q49" s="15"/>
      <c r="R49" s="15"/>
      <c r="S49" s="15"/>
      <c r="T49" s="15"/>
      <c r="U49" s="18"/>
      <c r="V49" s="18"/>
      <c r="W49" s="18"/>
      <c r="X49" s="18"/>
      <c r="Z49" s="19"/>
      <c r="AB49" s="19"/>
      <c r="AC49" s="19"/>
      <c r="AD49" s="19"/>
      <c r="AE49" s="19"/>
      <c r="AF49" s="19"/>
      <c r="AG49" s="19"/>
      <c r="AH49" s="18"/>
      <c r="AI49" s="18"/>
      <c r="AJ49" s="18"/>
      <c r="AK49" s="18"/>
      <c r="AL49" s="11"/>
      <c r="AM49" s="11"/>
      <c r="AN49" s="11"/>
      <c r="AO49" s="11"/>
    </row>
    <row r="50" ht="15.75" customHeight="1">
      <c r="A50" s="11"/>
      <c r="B50" s="11"/>
      <c r="C50" s="11"/>
      <c r="D50" s="11"/>
      <c r="E50" s="11"/>
      <c r="F50" s="11"/>
      <c r="G50" s="11"/>
      <c r="I50" s="14"/>
      <c r="J50" s="16"/>
      <c r="K50" s="15"/>
      <c r="L50" s="15"/>
      <c r="M50" s="14"/>
      <c r="N50" s="14"/>
      <c r="O50" s="14"/>
      <c r="P50" s="14"/>
      <c r="Q50" s="15"/>
      <c r="R50" s="15"/>
      <c r="S50" s="15"/>
      <c r="T50" s="15"/>
      <c r="U50" s="18"/>
      <c r="V50" s="18"/>
      <c r="W50" s="18"/>
      <c r="X50" s="18"/>
      <c r="Y50" s="18"/>
      <c r="Z50" s="19"/>
      <c r="AB50" s="19"/>
      <c r="AC50" s="19"/>
      <c r="AD50" s="19"/>
      <c r="AE50" s="19"/>
      <c r="AF50" s="19"/>
      <c r="AG50" s="19"/>
      <c r="AH50" s="18"/>
      <c r="AI50" s="18"/>
      <c r="AJ50" s="18"/>
      <c r="AK50" s="18"/>
      <c r="AL50" s="11"/>
      <c r="AM50" s="11"/>
      <c r="AN50" s="11"/>
      <c r="AO50" s="11"/>
    </row>
    <row r="51" ht="15.75" customHeight="1">
      <c r="A51" s="11"/>
      <c r="B51" s="11"/>
      <c r="C51" s="11"/>
      <c r="D51" s="11"/>
      <c r="E51" s="11"/>
      <c r="F51" s="11"/>
      <c r="G51" s="11"/>
      <c r="J51" s="18"/>
      <c r="K51" s="11"/>
      <c r="L51" s="11"/>
      <c r="Q51" s="11"/>
      <c r="R51" s="11"/>
      <c r="S51" s="11"/>
      <c r="T51" s="11"/>
      <c r="U51" s="18"/>
      <c r="V51" s="18"/>
      <c r="W51" s="18"/>
      <c r="X51" s="18"/>
      <c r="Y51" s="18"/>
      <c r="Z51" s="19"/>
      <c r="AA51" s="19"/>
      <c r="AB51" s="19"/>
      <c r="AC51" s="19"/>
      <c r="AD51" s="19"/>
      <c r="AE51" s="19"/>
      <c r="AF51" s="19"/>
      <c r="AG51" s="19"/>
      <c r="AH51" s="18"/>
      <c r="AI51" s="18"/>
      <c r="AJ51" s="18"/>
      <c r="AK51" s="18"/>
      <c r="AL51" s="11"/>
      <c r="AM51" s="11"/>
      <c r="AN51" s="11"/>
      <c r="AO51" s="11"/>
    </row>
    <row r="52" ht="15.75" customHeight="1">
      <c r="A52" s="11"/>
      <c r="B52" s="11"/>
      <c r="C52" s="11"/>
      <c r="D52" s="11"/>
      <c r="E52" s="11"/>
      <c r="F52" s="11"/>
      <c r="G52" s="11"/>
      <c r="J52" s="18"/>
      <c r="K52" s="11"/>
      <c r="L52" s="11"/>
      <c r="Q52" s="11"/>
      <c r="R52" s="11"/>
      <c r="S52" s="11"/>
      <c r="T52" s="11"/>
      <c r="U52" s="18"/>
      <c r="V52" s="18"/>
      <c r="W52" s="18"/>
      <c r="X52" s="18"/>
      <c r="Y52" s="18"/>
      <c r="Z52" s="19"/>
      <c r="AA52" s="18"/>
      <c r="AB52" s="19"/>
      <c r="AC52" s="19"/>
      <c r="AD52" s="19"/>
      <c r="AE52" s="19"/>
      <c r="AF52" s="19"/>
      <c r="AG52" s="19"/>
      <c r="AH52" s="18"/>
      <c r="AI52" s="18"/>
      <c r="AJ52" s="18"/>
      <c r="AK52" s="18"/>
      <c r="AL52" s="11"/>
      <c r="AM52" s="11"/>
      <c r="AN52" s="11"/>
      <c r="AO52" s="11"/>
    </row>
    <row r="53" ht="15.75" customHeight="1">
      <c r="A53" s="11"/>
      <c r="B53" s="11"/>
      <c r="C53" s="11"/>
      <c r="D53" s="11"/>
      <c r="E53" s="11"/>
      <c r="F53" s="11"/>
      <c r="G53" s="11"/>
      <c r="J53" s="18"/>
      <c r="K53" s="11"/>
      <c r="L53" s="11"/>
      <c r="Q53" s="11"/>
      <c r="R53" s="11"/>
      <c r="S53" s="11"/>
      <c r="U53" s="18"/>
      <c r="V53" s="19"/>
      <c r="W53" s="18"/>
      <c r="X53" s="48"/>
      <c r="Y53" s="18"/>
      <c r="Z53" s="19"/>
      <c r="AA53" s="18"/>
      <c r="AB53" s="19"/>
      <c r="AC53" s="19"/>
      <c r="AD53" s="19"/>
      <c r="AE53" s="19"/>
      <c r="AF53" s="19"/>
      <c r="AG53" s="19"/>
      <c r="AH53" s="18"/>
      <c r="AI53" s="18"/>
      <c r="AJ53" s="18"/>
      <c r="AK53" s="18"/>
      <c r="AL53" s="11"/>
      <c r="AM53" s="11"/>
      <c r="AN53" s="11"/>
      <c r="AO53" s="11"/>
    </row>
    <row r="54" ht="15.75" customHeight="1">
      <c r="A54" s="11"/>
      <c r="B54" s="11"/>
      <c r="C54" s="11"/>
      <c r="D54" s="11"/>
      <c r="E54" s="11"/>
      <c r="F54" s="11"/>
      <c r="G54" s="11"/>
      <c r="J54" s="18"/>
      <c r="K54" s="11"/>
      <c r="L54" s="11"/>
      <c r="Q54" s="11"/>
      <c r="R54" s="11"/>
      <c r="S54" s="11"/>
      <c r="U54" s="18"/>
      <c r="V54" s="19"/>
      <c r="W54" s="18"/>
      <c r="X54" s="48"/>
      <c r="Y54" s="19"/>
      <c r="Z54" s="19"/>
      <c r="AA54" s="19"/>
      <c r="AB54" s="19"/>
      <c r="AC54" s="19"/>
      <c r="AD54" s="19"/>
      <c r="AE54" s="19"/>
      <c r="AF54" s="19"/>
      <c r="AG54" s="19"/>
      <c r="AH54" s="18"/>
      <c r="AI54" s="18"/>
      <c r="AJ54" s="18"/>
      <c r="AK54" s="18"/>
      <c r="AL54" s="11"/>
      <c r="AM54" s="11"/>
      <c r="AN54" s="11"/>
      <c r="AO54" s="11"/>
    </row>
    <row r="55" ht="15.75" customHeight="1">
      <c r="A55" s="11"/>
      <c r="B55" s="11"/>
      <c r="C55" s="11"/>
      <c r="D55" s="11"/>
      <c r="E55" s="11"/>
      <c r="F55" s="11"/>
      <c r="G55" s="11"/>
      <c r="J55" s="18"/>
      <c r="K55" s="11"/>
      <c r="L55" s="11"/>
      <c r="Q55" s="11"/>
      <c r="R55" s="11"/>
      <c r="S55" s="11"/>
      <c r="U55" s="18"/>
      <c r="V55" s="19"/>
      <c r="W55" s="18"/>
      <c r="X55" s="48"/>
      <c r="Y55" s="19"/>
      <c r="Z55" s="19"/>
      <c r="AA55" s="19"/>
      <c r="AB55" s="19"/>
      <c r="AC55" s="19"/>
      <c r="AD55" s="19"/>
      <c r="AE55" s="19"/>
      <c r="AF55" s="19"/>
      <c r="AG55" s="19"/>
      <c r="AH55" s="18"/>
      <c r="AI55" s="18"/>
      <c r="AJ55" s="18"/>
      <c r="AK55" s="18"/>
      <c r="AL55" s="11"/>
      <c r="AM55" s="11"/>
      <c r="AN55" s="11"/>
      <c r="AO55" s="11"/>
    </row>
    <row r="56" ht="15.75" customHeight="1">
      <c r="A56" s="11"/>
      <c r="B56" s="11"/>
      <c r="C56" s="11"/>
      <c r="D56" s="11"/>
      <c r="E56" s="11"/>
      <c r="F56" s="11"/>
      <c r="G56" s="11"/>
      <c r="J56" s="18"/>
      <c r="K56" s="11"/>
      <c r="L56" s="11"/>
      <c r="Q56" s="11"/>
      <c r="R56" s="11"/>
      <c r="S56" s="11"/>
      <c r="U56" s="18"/>
      <c r="V56" s="18"/>
      <c r="W56" s="18"/>
      <c r="X56" s="48"/>
      <c r="Z56" s="19"/>
      <c r="AB56" s="19"/>
      <c r="AC56" s="19"/>
      <c r="AD56" s="19"/>
      <c r="AE56" s="19"/>
      <c r="AF56" s="19"/>
      <c r="AG56" s="19"/>
      <c r="AH56" s="18"/>
      <c r="AI56" s="18"/>
      <c r="AJ56" s="18"/>
      <c r="AK56" s="18"/>
      <c r="AL56" s="11"/>
      <c r="AM56" s="11"/>
      <c r="AN56" s="11"/>
      <c r="AO56" s="11"/>
    </row>
    <row r="57" ht="15.75" customHeight="1">
      <c r="A57" s="11"/>
      <c r="B57" s="11"/>
      <c r="C57" s="11"/>
      <c r="D57" s="11"/>
      <c r="E57" s="11"/>
      <c r="F57" s="11"/>
      <c r="G57" s="11"/>
      <c r="J57" s="18"/>
      <c r="K57" s="11"/>
      <c r="L57" s="11"/>
      <c r="Q57" s="11"/>
      <c r="R57" s="11"/>
      <c r="S57" s="11"/>
      <c r="U57" s="18"/>
      <c r="V57" s="18"/>
      <c r="W57" s="18"/>
      <c r="X57" s="18"/>
      <c r="Y57" s="43"/>
      <c r="Z57" s="19"/>
      <c r="AA57" s="19"/>
      <c r="AB57" s="19"/>
      <c r="AC57" s="19"/>
      <c r="AD57" s="19"/>
      <c r="AE57" s="19"/>
      <c r="AF57" s="19"/>
      <c r="AG57" s="19"/>
      <c r="AH57" s="18"/>
      <c r="AI57" s="18"/>
      <c r="AJ57" s="18"/>
      <c r="AK57" s="18"/>
      <c r="AL57" s="11"/>
      <c r="AM57" s="11"/>
      <c r="AN57" s="11"/>
      <c r="AO57" s="11"/>
    </row>
    <row r="58" ht="15.75" customHeight="1">
      <c r="A58" s="11"/>
      <c r="B58" s="11"/>
      <c r="C58" s="11"/>
      <c r="D58" s="11"/>
      <c r="E58" s="11"/>
      <c r="F58" s="11"/>
      <c r="G58" s="11"/>
      <c r="K58" s="11"/>
      <c r="L58" s="11"/>
      <c r="Q58" s="11"/>
      <c r="R58" s="11"/>
      <c r="S58" s="11"/>
      <c r="U58" s="18"/>
      <c r="V58" s="18"/>
      <c r="W58" s="18"/>
      <c r="X58" s="18"/>
      <c r="Y58" s="43"/>
      <c r="Z58" s="19"/>
      <c r="AB58" s="19"/>
      <c r="AC58" s="19"/>
      <c r="AD58" s="19"/>
      <c r="AE58" s="19"/>
      <c r="AF58" s="19"/>
      <c r="AG58" s="19"/>
      <c r="AH58" s="18"/>
      <c r="AI58" s="18"/>
      <c r="AJ58" s="18"/>
      <c r="AK58" s="18"/>
      <c r="AL58" s="11"/>
      <c r="AM58" s="11"/>
      <c r="AN58" s="11"/>
      <c r="AO58" s="11"/>
    </row>
    <row r="59" ht="15.75" customHeight="1">
      <c r="A59" s="11"/>
      <c r="B59" s="11"/>
      <c r="C59" s="11"/>
      <c r="D59" s="11"/>
      <c r="E59" s="11"/>
      <c r="F59" s="11"/>
      <c r="G59" s="11"/>
      <c r="K59" s="11"/>
      <c r="L59" s="11"/>
      <c r="Q59" s="11"/>
      <c r="R59" s="11"/>
      <c r="S59" s="11"/>
      <c r="U59" s="18"/>
      <c r="V59" s="18"/>
      <c r="W59" s="18"/>
      <c r="X59" s="18"/>
      <c r="Z59" s="19"/>
      <c r="AB59" s="19"/>
      <c r="AC59" s="19"/>
      <c r="AD59" s="19"/>
      <c r="AE59" s="19"/>
      <c r="AF59" s="19"/>
      <c r="AG59" s="19"/>
      <c r="AH59" s="18"/>
      <c r="AI59" s="18"/>
      <c r="AJ59" s="18"/>
      <c r="AK59" s="18"/>
      <c r="AL59" s="11"/>
      <c r="AM59" s="11"/>
      <c r="AN59" s="11"/>
      <c r="AO59" s="11"/>
    </row>
    <row r="60" ht="15.75" customHeight="1">
      <c r="A60" s="11"/>
      <c r="B60" s="11"/>
      <c r="C60" s="11"/>
      <c r="D60" s="11"/>
      <c r="E60" s="11"/>
      <c r="F60" s="11"/>
      <c r="G60" s="11"/>
      <c r="J60" s="18"/>
      <c r="K60" s="11"/>
      <c r="L60" s="11"/>
      <c r="Q60" s="11"/>
      <c r="R60" s="11"/>
      <c r="S60" s="11"/>
      <c r="U60" s="18"/>
      <c r="V60" s="18"/>
      <c r="W60" s="18"/>
      <c r="X60" s="18"/>
      <c r="Z60" s="19"/>
      <c r="AB60" s="19"/>
      <c r="AC60" s="19"/>
      <c r="AD60" s="19"/>
      <c r="AE60" s="19"/>
      <c r="AF60" s="19"/>
      <c r="AG60" s="19"/>
      <c r="AH60" s="18"/>
      <c r="AI60" s="18"/>
      <c r="AJ60" s="18"/>
      <c r="AK60" s="18"/>
      <c r="AL60" s="11"/>
      <c r="AM60" s="11"/>
      <c r="AN60" s="11"/>
      <c r="AO60" s="11"/>
    </row>
    <row r="61" ht="15.75" customHeight="1">
      <c r="A61" s="11"/>
      <c r="B61" s="11"/>
      <c r="C61" s="11"/>
      <c r="D61" s="11"/>
      <c r="E61" s="11"/>
      <c r="F61" s="11"/>
      <c r="G61" s="11"/>
      <c r="K61" s="11"/>
      <c r="L61" s="11"/>
      <c r="Q61" s="11"/>
      <c r="R61" s="11"/>
      <c r="S61" s="11"/>
      <c r="U61" s="18"/>
      <c r="W61" s="18"/>
      <c r="X61" s="81"/>
      <c r="Z61" s="19"/>
      <c r="AB61" s="19"/>
      <c r="AC61" s="19"/>
      <c r="AD61" s="19"/>
      <c r="AE61" s="19"/>
      <c r="AF61" s="19"/>
      <c r="AG61" s="19"/>
      <c r="AH61" s="19"/>
      <c r="AI61" s="18"/>
      <c r="AJ61" s="18"/>
      <c r="AK61" s="18"/>
      <c r="AL61" s="18"/>
      <c r="AM61" s="11"/>
      <c r="AN61" s="11"/>
      <c r="AO61" s="11"/>
      <c r="AP61" s="11"/>
    </row>
    <row r="62" ht="15.75" customHeight="1">
      <c r="A62" s="11"/>
      <c r="B62" s="11"/>
      <c r="C62" s="11"/>
      <c r="D62" s="11"/>
      <c r="E62" s="11"/>
      <c r="F62" s="11"/>
      <c r="G62" s="11"/>
      <c r="K62" s="11"/>
      <c r="L62" s="11"/>
      <c r="Q62" s="11"/>
      <c r="R62" s="11"/>
      <c r="S62" s="11"/>
      <c r="U62" s="18"/>
      <c r="W62" s="18"/>
      <c r="X62" s="18"/>
      <c r="Z62" s="19"/>
      <c r="AB62" s="19"/>
      <c r="AC62" s="19"/>
      <c r="AD62" s="19"/>
      <c r="AE62" s="19"/>
      <c r="AF62" s="19"/>
      <c r="AG62" s="19"/>
      <c r="AH62" s="19"/>
      <c r="AI62" s="18"/>
      <c r="AJ62" s="18"/>
      <c r="AK62" s="18"/>
      <c r="AL62" s="18"/>
      <c r="AM62" s="11"/>
      <c r="AN62" s="11"/>
      <c r="AO62" s="11"/>
      <c r="AP62" s="11"/>
    </row>
    <row r="63" ht="15.75" customHeight="1">
      <c r="A63" s="11"/>
      <c r="B63" s="11"/>
      <c r="C63" s="11"/>
      <c r="D63" s="11"/>
      <c r="E63" s="11"/>
      <c r="F63" s="11"/>
      <c r="G63" s="11"/>
      <c r="J63" s="18"/>
      <c r="K63" s="11"/>
      <c r="L63" s="11"/>
      <c r="Q63" s="11"/>
      <c r="R63" s="11"/>
      <c r="S63" s="11"/>
      <c r="U63" s="18"/>
      <c r="W63" s="18"/>
      <c r="X63" s="18"/>
      <c r="Y63" s="19"/>
      <c r="Z63" s="19"/>
      <c r="AB63" s="19"/>
      <c r="AC63" s="19"/>
      <c r="AD63" s="19"/>
      <c r="AE63" s="19"/>
      <c r="AF63" s="19"/>
      <c r="AG63" s="19"/>
      <c r="AH63" s="19"/>
      <c r="AI63" s="18"/>
      <c r="AJ63" s="18"/>
      <c r="AK63" s="18"/>
      <c r="AL63" s="18"/>
      <c r="AM63" s="11"/>
      <c r="AN63" s="11"/>
      <c r="AO63" s="11"/>
      <c r="AP63" s="11"/>
    </row>
    <row r="64" ht="15.75" customHeight="1">
      <c r="A64" s="11"/>
      <c r="B64" s="11"/>
      <c r="C64" s="11"/>
      <c r="D64" s="11"/>
      <c r="E64" s="11"/>
      <c r="F64" s="11"/>
      <c r="G64" s="11"/>
      <c r="J64" s="18"/>
      <c r="K64" s="11"/>
      <c r="L64" s="11"/>
      <c r="Q64" s="11"/>
      <c r="R64" s="11"/>
      <c r="S64" s="11"/>
      <c r="U64" s="18"/>
      <c r="W64" s="18"/>
      <c r="X64" s="18"/>
      <c r="Y64" s="19"/>
      <c r="Z64" s="19"/>
      <c r="AB64" s="19"/>
      <c r="AC64" s="19"/>
      <c r="AD64" s="19"/>
      <c r="AE64" s="19"/>
      <c r="AF64" s="19"/>
      <c r="AG64" s="19"/>
      <c r="AH64" s="19"/>
      <c r="AI64" s="18"/>
      <c r="AJ64" s="18"/>
      <c r="AK64" s="18"/>
      <c r="AL64" s="18"/>
      <c r="AM64" s="11"/>
      <c r="AN64" s="11"/>
      <c r="AO64" s="11"/>
      <c r="AP64" s="11"/>
    </row>
    <row r="65" ht="15.75" customHeight="1">
      <c r="A65" s="11"/>
      <c r="B65" s="11"/>
      <c r="C65" s="11"/>
      <c r="D65" s="11"/>
      <c r="E65" s="11"/>
      <c r="F65" s="11"/>
      <c r="G65" s="11"/>
      <c r="J65" s="18"/>
      <c r="K65" s="11"/>
      <c r="L65" s="11"/>
      <c r="Q65" s="11"/>
      <c r="R65" s="11"/>
      <c r="S65" s="11"/>
      <c r="U65" s="18"/>
      <c r="W65" s="18"/>
      <c r="X65" s="18"/>
      <c r="Y65" s="19"/>
      <c r="Z65" s="19"/>
      <c r="AB65" s="19"/>
      <c r="AC65" s="19"/>
      <c r="AD65" s="19"/>
      <c r="AE65" s="19"/>
      <c r="AF65" s="19"/>
      <c r="AG65" s="19"/>
      <c r="AH65" s="19"/>
      <c r="AI65" s="18"/>
      <c r="AJ65" s="18"/>
      <c r="AK65" s="18"/>
      <c r="AL65" s="18"/>
      <c r="AM65" s="11"/>
      <c r="AN65" s="11"/>
      <c r="AO65" s="11"/>
      <c r="AP65" s="11"/>
    </row>
    <row r="66" ht="15.75" customHeight="1">
      <c r="A66" s="11"/>
      <c r="B66" s="11"/>
      <c r="C66" s="11"/>
      <c r="D66" s="11"/>
      <c r="E66" s="11"/>
      <c r="F66" s="11"/>
      <c r="G66" s="11"/>
      <c r="J66" s="18"/>
      <c r="K66" s="11"/>
      <c r="L66" s="11"/>
      <c r="Q66" s="11"/>
      <c r="R66" s="11"/>
      <c r="S66" s="11"/>
      <c r="U66" s="18"/>
      <c r="W66" s="18"/>
      <c r="X66" s="18"/>
      <c r="Y66" s="19"/>
      <c r="Z66" s="19"/>
      <c r="AA66" s="19"/>
      <c r="AB66" s="19"/>
      <c r="AC66" s="19"/>
      <c r="AD66" s="19"/>
      <c r="AE66" s="19"/>
      <c r="AF66" s="19"/>
      <c r="AG66" s="19"/>
      <c r="AH66" s="19"/>
      <c r="AI66" s="18"/>
      <c r="AJ66" s="18"/>
      <c r="AK66" s="18"/>
      <c r="AL66" s="18"/>
      <c r="AM66" s="11"/>
      <c r="AN66" s="11"/>
      <c r="AO66" s="11"/>
      <c r="AP66" s="11"/>
    </row>
    <row r="67" ht="15.75" customHeight="1">
      <c r="A67" s="11"/>
      <c r="B67" s="11"/>
      <c r="C67" s="11"/>
      <c r="D67" s="11"/>
      <c r="E67" s="11"/>
      <c r="F67" s="11"/>
      <c r="G67" s="11"/>
      <c r="J67" s="18"/>
      <c r="K67" s="11"/>
      <c r="L67" s="11"/>
      <c r="Q67" s="11"/>
      <c r="R67" s="11"/>
      <c r="S67" s="11"/>
      <c r="T67" s="11"/>
      <c r="U67" s="18"/>
      <c r="W67" s="18"/>
      <c r="X67" s="18"/>
      <c r="Y67" s="19"/>
      <c r="Z67" s="19"/>
      <c r="AA67" s="19"/>
      <c r="AB67" s="19"/>
      <c r="AC67" s="19"/>
      <c r="AD67" s="19"/>
      <c r="AE67" s="19"/>
      <c r="AF67" s="19"/>
      <c r="AG67" s="19"/>
      <c r="AH67" s="19"/>
      <c r="AI67" s="18"/>
      <c r="AJ67" s="18"/>
      <c r="AK67" s="18"/>
      <c r="AL67" s="18"/>
      <c r="AM67" s="11"/>
      <c r="AN67" s="11"/>
      <c r="AO67" s="11"/>
      <c r="AP67" s="11"/>
    </row>
    <row r="68" ht="15.75" customHeight="1">
      <c r="A68" s="11"/>
      <c r="B68" s="11"/>
      <c r="C68" s="11"/>
      <c r="D68" s="11"/>
      <c r="E68" s="11"/>
      <c r="F68" s="11"/>
      <c r="G68" s="11"/>
      <c r="J68" s="18"/>
      <c r="K68" s="11"/>
      <c r="L68" s="11"/>
      <c r="Q68" s="11"/>
      <c r="R68" s="11"/>
      <c r="S68" s="11"/>
      <c r="T68" s="11"/>
      <c r="U68" s="18"/>
      <c r="W68" s="18"/>
      <c r="X68" s="18"/>
      <c r="Y68" s="19"/>
      <c r="Z68" s="19"/>
      <c r="AB68" s="19"/>
      <c r="AC68" s="19"/>
      <c r="AD68" s="19"/>
      <c r="AE68" s="19"/>
      <c r="AF68" s="19"/>
      <c r="AG68" s="19"/>
      <c r="AH68" s="19"/>
      <c r="AI68" s="18"/>
      <c r="AJ68" s="18"/>
      <c r="AK68" s="18"/>
      <c r="AL68" s="18"/>
      <c r="AM68" s="11"/>
      <c r="AN68" s="11"/>
      <c r="AO68" s="11"/>
      <c r="AP68" s="11"/>
    </row>
    <row r="69" ht="15.75" customHeight="1">
      <c r="A69" s="11"/>
      <c r="B69" s="11"/>
      <c r="C69" s="11"/>
      <c r="D69" s="11"/>
      <c r="E69" s="11"/>
      <c r="F69" s="11"/>
      <c r="G69" s="11"/>
      <c r="J69" s="18"/>
      <c r="K69" s="11"/>
      <c r="L69" s="11"/>
      <c r="Q69" s="11"/>
      <c r="R69" s="11"/>
      <c r="S69" s="11"/>
      <c r="T69" s="11"/>
      <c r="U69" s="18"/>
      <c r="W69" s="18"/>
      <c r="X69" s="18"/>
      <c r="Y69" s="19"/>
      <c r="Z69" s="19"/>
      <c r="AB69" s="19"/>
      <c r="AC69" s="19"/>
      <c r="AD69" s="19"/>
      <c r="AE69" s="19"/>
      <c r="AF69" s="19"/>
      <c r="AG69" s="19"/>
      <c r="AH69" s="19"/>
      <c r="AI69" s="18"/>
      <c r="AJ69" s="18"/>
      <c r="AK69" s="18"/>
      <c r="AL69" s="18"/>
      <c r="AM69" s="11"/>
      <c r="AN69" s="11"/>
      <c r="AO69" s="11"/>
      <c r="AP69" s="11"/>
    </row>
    <row r="70" ht="15.75" customHeight="1">
      <c r="A70" s="11"/>
      <c r="B70" s="11"/>
      <c r="C70" s="11"/>
      <c r="D70" s="11"/>
      <c r="E70" s="11"/>
      <c r="F70" s="11"/>
      <c r="G70" s="11"/>
      <c r="J70" s="18"/>
      <c r="K70" s="11"/>
      <c r="L70" s="11"/>
      <c r="Q70" s="11"/>
      <c r="R70" s="11"/>
      <c r="S70" s="11"/>
      <c r="T70" s="11"/>
      <c r="U70" s="18"/>
      <c r="W70" s="18"/>
      <c r="X70" s="18"/>
      <c r="Y70" s="19"/>
      <c r="Z70" s="19"/>
      <c r="AB70" s="19"/>
      <c r="AC70" s="19"/>
      <c r="AD70" s="19"/>
      <c r="AE70" s="19"/>
      <c r="AF70" s="19"/>
      <c r="AG70" s="19"/>
      <c r="AH70" s="19"/>
      <c r="AI70" s="18"/>
      <c r="AJ70" s="18"/>
      <c r="AK70" s="18"/>
      <c r="AL70" s="18"/>
      <c r="AM70" s="11"/>
      <c r="AN70" s="11"/>
      <c r="AO70" s="11"/>
      <c r="AP70" s="11"/>
    </row>
    <row r="71" ht="15.75" customHeight="1">
      <c r="A71" s="11"/>
      <c r="B71" s="11"/>
      <c r="C71" s="11"/>
      <c r="D71" s="11"/>
      <c r="E71" s="11"/>
      <c r="F71" s="11"/>
      <c r="G71" s="11"/>
      <c r="K71" s="11"/>
      <c r="L71" s="11"/>
      <c r="Q71" s="11"/>
      <c r="R71" s="11"/>
      <c r="S71" s="11"/>
      <c r="T71" s="11"/>
      <c r="U71" s="18"/>
      <c r="W71" s="18"/>
      <c r="X71" s="18"/>
      <c r="Y71" s="19"/>
      <c r="Z71" s="19"/>
      <c r="AB71" s="19"/>
      <c r="AC71" s="19"/>
      <c r="AD71" s="19"/>
      <c r="AE71" s="19"/>
      <c r="AF71" s="19"/>
      <c r="AG71" s="19"/>
      <c r="AH71" s="19"/>
      <c r="AI71" s="18"/>
      <c r="AJ71" s="18"/>
      <c r="AK71" s="18"/>
      <c r="AL71" s="18"/>
      <c r="AM71" s="11"/>
      <c r="AN71" s="11"/>
      <c r="AO71" s="11"/>
      <c r="AP71" s="11"/>
    </row>
    <row r="72" ht="15.75" customHeight="1">
      <c r="A72" s="11"/>
      <c r="B72" s="11"/>
      <c r="C72" s="11"/>
      <c r="D72" s="11"/>
      <c r="E72" s="11"/>
      <c r="F72" s="11"/>
      <c r="G72" s="11"/>
      <c r="K72" s="11"/>
      <c r="L72" s="11"/>
      <c r="Q72" s="11"/>
      <c r="R72" s="11"/>
      <c r="S72" s="11"/>
      <c r="T72" s="11"/>
      <c r="U72" s="18"/>
      <c r="W72" s="18"/>
      <c r="X72" s="18"/>
      <c r="Y72" s="19"/>
      <c r="Z72" s="19"/>
      <c r="AB72" s="19"/>
      <c r="AC72" s="19"/>
      <c r="AD72" s="19"/>
      <c r="AE72" s="19"/>
      <c r="AF72" s="19"/>
      <c r="AG72" s="19"/>
      <c r="AH72" s="19"/>
      <c r="AI72" s="18"/>
      <c r="AJ72" s="18"/>
      <c r="AK72" s="18"/>
      <c r="AL72" s="18"/>
      <c r="AM72" s="11"/>
      <c r="AN72" s="11"/>
      <c r="AO72" s="11"/>
      <c r="AP72" s="11"/>
    </row>
    <row r="73" ht="15.75" customHeight="1">
      <c r="A73" s="11"/>
      <c r="B73" s="11"/>
      <c r="C73" s="11"/>
      <c r="D73" s="11"/>
      <c r="E73" s="11"/>
      <c r="F73" s="11"/>
      <c r="G73" s="11"/>
      <c r="J73" s="18"/>
      <c r="K73" s="11"/>
      <c r="L73" s="11"/>
      <c r="Q73" s="11"/>
      <c r="R73" s="11"/>
      <c r="S73" s="11"/>
      <c r="T73" s="11"/>
      <c r="U73" s="18"/>
      <c r="W73" s="18"/>
      <c r="X73" s="18"/>
      <c r="Y73" s="19"/>
      <c r="Z73" s="19"/>
      <c r="AB73" s="19"/>
      <c r="AC73" s="19"/>
      <c r="AD73" s="19"/>
      <c r="AE73" s="19"/>
      <c r="AF73" s="19"/>
      <c r="AG73" s="19"/>
      <c r="AH73" s="19"/>
      <c r="AI73" s="18"/>
      <c r="AJ73" s="18"/>
      <c r="AK73" s="18"/>
      <c r="AL73" s="18"/>
      <c r="AM73" s="11"/>
      <c r="AN73" s="11"/>
      <c r="AO73" s="11"/>
      <c r="AP73" s="11"/>
    </row>
    <row r="74" ht="15.75" customHeight="1">
      <c r="A74" s="11"/>
      <c r="B74" s="11"/>
      <c r="C74" s="11"/>
      <c r="D74" s="11"/>
      <c r="E74" s="11"/>
      <c r="F74" s="11"/>
      <c r="G74" s="11"/>
      <c r="K74" s="11"/>
      <c r="L74" s="11"/>
      <c r="Q74" s="11"/>
      <c r="R74" s="11"/>
      <c r="S74" s="11"/>
      <c r="T74" s="11"/>
      <c r="U74" s="18"/>
      <c r="W74" s="18"/>
      <c r="X74" s="18"/>
      <c r="Y74" s="19"/>
      <c r="Z74" s="19"/>
      <c r="AB74" s="19"/>
      <c r="AC74" s="19"/>
      <c r="AD74" s="19"/>
      <c r="AE74" s="19"/>
      <c r="AF74" s="19"/>
      <c r="AG74" s="19"/>
      <c r="AH74" s="19"/>
      <c r="AI74" s="18"/>
      <c r="AJ74" s="18"/>
      <c r="AK74" s="18"/>
      <c r="AL74" s="18"/>
      <c r="AM74" s="11"/>
      <c r="AN74" s="11"/>
      <c r="AO74" s="11"/>
      <c r="AP74" s="11"/>
    </row>
    <row r="75" ht="15.75" customHeight="1">
      <c r="A75" s="11"/>
      <c r="B75" s="11"/>
      <c r="C75" s="11"/>
      <c r="D75" s="11"/>
      <c r="E75" s="11"/>
      <c r="F75" s="11"/>
      <c r="G75" s="11"/>
      <c r="K75" s="11"/>
      <c r="L75" s="11"/>
      <c r="Q75" s="11"/>
      <c r="R75" s="11"/>
      <c r="S75" s="11"/>
      <c r="T75" s="11"/>
      <c r="U75" s="18"/>
      <c r="W75" s="18"/>
      <c r="X75" s="18"/>
      <c r="Y75" s="19"/>
      <c r="Z75" s="19"/>
      <c r="AB75" s="19"/>
      <c r="AC75" s="19"/>
      <c r="AD75" s="19"/>
      <c r="AE75" s="19"/>
      <c r="AF75" s="19"/>
      <c r="AG75" s="19"/>
      <c r="AH75" s="19"/>
      <c r="AI75" s="18"/>
      <c r="AJ75" s="18"/>
      <c r="AK75" s="18"/>
      <c r="AL75" s="18"/>
      <c r="AM75" s="11"/>
      <c r="AN75" s="11"/>
      <c r="AO75" s="11"/>
      <c r="AP75" s="11"/>
    </row>
    <row r="76" ht="15.75" customHeight="1">
      <c r="A76" s="11"/>
      <c r="B76" s="11"/>
      <c r="C76" s="11"/>
      <c r="D76" s="11"/>
      <c r="E76" s="11"/>
      <c r="F76" s="11"/>
      <c r="G76" s="11"/>
      <c r="K76" s="11"/>
      <c r="L76" s="11"/>
      <c r="Q76" s="11"/>
      <c r="R76" s="11"/>
      <c r="S76" s="11"/>
      <c r="T76" s="11"/>
      <c r="U76" s="18"/>
      <c r="W76" s="18"/>
      <c r="X76" s="18"/>
      <c r="Y76" s="19"/>
      <c r="Z76" s="19"/>
      <c r="AB76" s="19"/>
      <c r="AC76" s="19"/>
      <c r="AD76" s="19"/>
      <c r="AE76" s="19"/>
      <c r="AF76" s="19"/>
      <c r="AG76" s="19"/>
      <c r="AH76" s="19"/>
      <c r="AI76" s="18"/>
      <c r="AJ76" s="18"/>
      <c r="AK76" s="18"/>
      <c r="AL76" s="18"/>
      <c r="AM76" s="11"/>
      <c r="AN76" s="11"/>
      <c r="AO76" s="11"/>
      <c r="AP76" s="11"/>
    </row>
    <row r="77" ht="15.75" customHeight="1">
      <c r="A77" s="11"/>
      <c r="B77" s="11"/>
      <c r="C77" s="11"/>
      <c r="D77" s="11"/>
      <c r="E77" s="11"/>
      <c r="F77" s="11"/>
      <c r="G77" s="11"/>
      <c r="J77" s="18"/>
      <c r="K77" s="11"/>
      <c r="L77" s="11"/>
      <c r="Q77" s="11"/>
      <c r="R77" s="11"/>
      <c r="S77" s="11"/>
      <c r="T77" s="11"/>
      <c r="U77" s="18"/>
      <c r="W77" s="18"/>
      <c r="X77" s="18"/>
      <c r="Y77" s="19"/>
      <c r="Z77" s="19"/>
      <c r="AB77" s="19"/>
      <c r="AC77" s="19"/>
      <c r="AD77" s="19"/>
      <c r="AE77" s="19"/>
      <c r="AF77" s="19"/>
      <c r="AG77" s="19"/>
      <c r="AH77" s="19"/>
      <c r="AI77" s="18"/>
      <c r="AJ77" s="18"/>
      <c r="AK77" s="18"/>
      <c r="AL77" s="18"/>
      <c r="AM77" s="11"/>
      <c r="AN77" s="11"/>
      <c r="AO77" s="11"/>
      <c r="AP77" s="11"/>
    </row>
    <row r="78" ht="15.75" customHeight="1">
      <c r="A78" s="11"/>
      <c r="B78" s="11"/>
      <c r="C78" s="11"/>
      <c r="D78" s="11"/>
      <c r="E78" s="11"/>
      <c r="F78" s="11"/>
      <c r="G78" s="11"/>
      <c r="J78" s="18"/>
      <c r="K78" s="11"/>
      <c r="L78" s="11"/>
      <c r="Q78" s="11"/>
      <c r="R78" s="11"/>
      <c r="S78" s="11"/>
      <c r="T78" s="11"/>
      <c r="U78" s="18"/>
      <c r="W78" s="18"/>
      <c r="X78" s="18"/>
      <c r="Y78" s="19"/>
      <c r="Z78" s="19"/>
      <c r="AB78" s="19"/>
      <c r="AC78" s="19"/>
      <c r="AD78" s="19"/>
      <c r="AE78" s="19"/>
      <c r="AF78" s="19"/>
      <c r="AG78" s="19"/>
      <c r="AH78" s="19"/>
      <c r="AI78" s="18"/>
      <c r="AJ78" s="18"/>
      <c r="AK78" s="18"/>
      <c r="AL78" s="18"/>
      <c r="AM78" s="11"/>
      <c r="AN78" s="11"/>
      <c r="AO78" s="11"/>
      <c r="AP78" s="11"/>
    </row>
    <row r="79" ht="15.75" customHeight="1">
      <c r="A79" s="11"/>
      <c r="B79" s="11"/>
      <c r="C79" s="11"/>
      <c r="D79" s="11"/>
      <c r="E79" s="11"/>
      <c r="F79" s="11"/>
      <c r="G79" s="11"/>
      <c r="J79" s="18"/>
      <c r="K79" s="11"/>
      <c r="L79" s="11"/>
      <c r="Q79" s="11"/>
      <c r="R79" s="11"/>
      <c r="S79" s="11"/>
      <c r="T79" s="11"/>
      <c r="U79" s="18"/>
      <c r="W79" s="18"/>
      <c r="X79" s="18"/>
      <c r="Y79" s="19"/>
      <c r="Z79" s="19"/>
      <c r="AB79" s="19"/>
      <c r="AC79" s="19"/>
      <c r="AD79" s="19"/>
      <c r="AE79" s="19"/>
      <c r="AF79" s="19"/>
      <c r="AG79" s="19"/>
      <c r="AH79" s="19"/>
      <c r="AI79" s="18"/>
      <c r="AJ79" s="18"/>
      <c r="AK79" s="18"/>
      <c r="AL79" s="18"/>
      <c r="AM79" s="11"/>
      <c r="AN79" s="11"/>
      <c r="AO79" s="11"/>
      <c r="AP79" s="11"/>
    </row>
    <row r="80" ht="15.75" customHeight="1">
      <c r="A80" s="11"/>
      <c r="B80" s="11"/>
      <c r="C80" s="11"/>
      <c r="D80" s="11"/>
      <c r="E80" s="11"/>
      <c r="F80" s="11"/>
      <c r="G80" s="11"/>
      <c r="J80" s="18"/>
      <c r="K80" s="11"/>
      <c r="L80" s="11"/>
      <c r="Q80" s="11"/>
      <c r="R80" s="11"/>
      <c r="S80" s="11"/>
      <c r="T80" s="11"/>
      <c r="U80" s="18"/>
      <c r="W80" s="18"/>
      <c r="X80" s="18"/>
      <c r="Y80" s="19"/>
      <c r="Z80" s="19"/>
      <c r="AB80" s="19"/>
      <c r="AC80" s="19"/>
      <c r="AD80" s="19"/>
      <c r="AE80" s="19"/>
      <c r="AF80" s="19"/>
      <c r="AG80" s="19"/>
      <c r="AH80" s="19"/>
      <c r="AI80" s="18"/>
      <c r="AJ80" s="18"/>
      <c r="AK80" s="18"/>
      <c r="AL80" s="18"/>
      <c r="AM80" s="11"/>
      <c r="AN80" s="11"/>
      <c r="AO80" s="11"/>
      <c r="AP80" s="11"/>
    </row>
    <row r="81" ht="15.75" customHeight="1">
      <c r="A81" s="11"/>
      <c r="B81" s="11"/>
      <c r="C81" s="11"/>
      <c r="D81" s="11"/>
      <c r="E81" s="11"/>
      <c r="F81" s="11"/>
      <c r="G81" s="11"/>
      <c r="J81" s="18"/>
      <c r="K81" s="11"/>
      <c r="L81" s="11"/>
      <c r="Q81" s="11"/>
      <c r="R81" s="11"/>
      <c r="S81" s="11"/>
      <c r="T81" s="11"/>
      <c r="U81" s="18"/>
      <c r="W81" s="18"/>
      <c r="X81" s="18"/>
      <c r="Y81" s="19"/>
      <c r="Z81" s="19"/>
      <c r="AB81" s="19"/>
      <c r="AC81" s="19"/>
      <c r="AD81" s="19"/>
      <c r="AE81" s="19"/>
      <c r="AF81" s="19"/>
      <c r="AG81" s="19"/>
      <c r="AH81" s="19"/>
      <c r="AI81" s="18"/>
      <c r="AJ81" s="18"/>
      <c r="AK81" s="18"/>
      <c r="AL81" s="18"/>
      <c r="AM81" s="11"/>
      <c r="AN81" s="11"/>
      <c r="AO81" s="11"/>
      <c r="AP81" s="11"/>
    </row>
    <row r="82" ht="15.75" customHeight="1">
      <c r="A82" s="11"/>
      <c r="B82" s="11"/>
      <c r="C82" s="11"/>
      <c r="D82" s="11"/>
      <c r="E82" s="11"/>
      <c r="F82" s="11"/>
      <c r="G82" s="11"/>
      <c r="J82" s="18"/>
      <c r="K82" s="11"/>
      <c r="L82" s="11"/>
      <c r="Q82" s="11"/>
      <c r="R82" s="11"/>
      <c r="S82" s="11"/>
      <c r="T82" s="11"/>
      <c r="U82" s="18"/>
      <c r="W82" s="18"/>
      <c r="X82" s="18"/>
      <c r="Y82" s="19"/>
      <c r="Z82" s="19"/>
      <c r="AA82" s="19"/>
      <c r="AB82" s="19"/>
      <c r="AC82" s="19"/>
      <c r="AD82" s="19"/>
      <c r="AE82" s="19"/>
      <c r="AF82" s="19"/>
      <c r="AG82" s="19"/>
      <c r="AH82" s="19"/>
      <c r="AI82" s="18"/>
      <c r="AJ82" s="18"/>
      <c r="AK82" s="18"/>
      <c r="AL82" s="18"/>
      <c r="AM82" s="11"/>
      <c r="AN82" s="11"/>
      <c r="AO82" s="11"/>
      <c r="AP82" s="11"/>
    </row>
    <row r="83" ht="15.75" customHeight="1">
      <c r="A83" s="11"/>
      <c r="B83" s="11"/>
      <c r="C83" s="11"/>
      <c r="D83" s="11"/>
      <c r="E83" s="11"/>
      <c r="F83" s="11"/>
      <c r="G83" s="11"/>
      <c r="J83" s="18"/>
      <c r="K83" s="11"/>
      <c r="L83" s="11"/>
      <c r="Q83" s="11"/>
      <c r="R83" s="11"/>
      <c r="S83" s="11"/>
      <c r="T83" s="11"/>
      <c r="U83" s="18"/>
      <c r="W83" s="18"/>
      <c r="X83" s="18"/>
      <c r="Y83" s="19"/>
      <c r="Z83" s="19"/>
      <c r="AB83" s="19"/>
      <c r="AC83" s="19"/>
      <c r="AD83" s="19"/>
      <c r="AE83" s="19"/>
      <c r="AF83" s="19"/>
      <c r="AG83" s="19"/>
      <c r="AH83" s="19"/>
      <c r="AI83" s="18"/>
      <c r="AJ83" s="18"/>
      <c r="AK83" s="18"/>
      <c r="AL83" s="18"/>
      <c r="AM83" s="11"/>
      <c r="AN83" s="11"/>
      <c r="AO83" s="11"/>
      <c r="AP83" s="11"/>
    </row>
    <row r="84" ht="15.75" customHeight="1">
      <c r="A84" s="11"/>
      <c r="B84" s="11"/>
      <c r="C84" s="11"/>
      <c r="D84" s="11"/>
      <c r="E84" s="11"/>
      <c r="F84" s="11"/>
      <c r="G84" s="11"/>
      <c r="J84" s="18"/>
      <c r="K84" s="11"/>
      <c r="L84" s="11"/>
      <c r="Q84" s="11"/>
      <c r="R84" s="11"/>
      <c r="S84" s="11"/>
      <c r="T84" s="11"/>
      <c r="U84" s="18"/>
      <c r="W84" s="18"/>
      <c r="X84" s="18"/>
      <c r="Y84" s="19"/>
      <c r="Z84" s="19"/>
      <c r="AB84" s="19"/>
      <c r="AC84" s="19"/>
      <c r="AD84" s="19"/>
      <c r="AE84" s="19"/>
      <c r="AF84" s="19"/>
      <c r="AG84" s="19"/>
      <c r="AH84" s="19"/>
      <c r="AI84" s="18"/>
      <c r="AJ84" s="18"/>
      <c r="AK84" s="18"/>
      <c r="AL84" s="18"/>
      <c r="AM84" s="11"/>
      <c r="AN84" s="11"/>
      <c r="AO84" s="11"/>
      <c r="AP84" s="11"/>
    </row>
    <row r="85" ht="15.75" customHeight="1">
      <c r="A85" s="11"/>
      <c r="B85" s="11"/>
      <c r="C85" s="11"/>
      <c r="D85" s="11"/>
      <c r="E85" s="11"/>
      <c r="F85" s="11"/>
      <c r="G85" s="11"/>
      <c r="K85" s="11"/>
      <c r="L85" s="11"/>
      <c r="Q85" s="11"/>
      <c r="R85" s="11"/>
      <c r="S85" s="11"/>
      <c r="T85" s="11"/>
      <c r="U85" s="18"/>
      <c r="W85" s="18"/>
      <c r="X85" s="18"/>
      <c r="Y85" s="18"/>
      <c r="Z85" s="19"/>
      <c r="AB85" s="19"/>
      <c r="AC85" s="19"/>
      <c r="AD85" s="19"/>
      <c r="AE85" s="19"/>
      <c r="AF85" s="19"/>
      <c r="AG85" s="19"/>
      <c r="AH85" s="19"/>
      <c r="AI85" s="18"/>
      <c r="AJ85" s="18"/>
      <c r="AK85" s="18"/>
      <c r="AL85" s="18"/>
      <c r="AM85" s="11"/>
      <c r="AN85" s="11"/>
      <c r="AO85" s="11"/>
      <c r="AP85" s="11"/>
    </row>
    <row r="86" ht="15.75" customHeight="1">
      <c r="A86" s="11"/>
      <c r="B86" s="11"/>
      <c r="C86" s="11"/>
      <c r="D86" s="11"/>
      <c r="E86" s="11"/>
      <c r="F86" s="11"/>
      <c r="G86" s="11"/>
      <c r="K86" s="11"/>
      <c r="L86" s="11"/>
      <c r="Q86" s="11"/>
      <c r="R86" s="11"/>
      <c r="S86" s="11"/>
      <c r="T86" s="11"/>
      <c r="U86" s="18"/>
      <c r="W86" s="18"/>
      <c r="X86" s="18"/>
      <c r="Y86" s="18"/>
      <c r="Z86" s="19"/>
      <c r="AB86" s="19"/>
      <c r="AC86" s="19"/>
      <c r="AD86" s="19"/>
      <c r="AE86" s="19"/>
      <c r="AF86" s="19"/>
      <c r="AG86" s="19"/>
      <c r="AH86" s="19"/>
      <c r="AI86" s="18"/>
      <c r="AJ86" s="18"/>
      <c r="AK86" s="18"/>
      <c r="AL86" s="18"/>
      <c r="AM86" s="11"/>
      <c r="AN86" s="11"/>
      <c r="AO86" s="11"/>
      <c r="AP86" s="11"/>
    </row>
    <row r="87" ht="15.75" customHeight="1">
      <c r="A87" s="11"/>
      <c r="B87" s="11"/>
      <c r="C87" s="11"/>
      <c r="D87" s="11"/>
      <c r="E87" s="11"/>
      <c r="F87" s="11"/>
      <c r="G87" s="11"/>
      <c r="J87" s="18"/>
      <c r="K87" s="11"/>
      <c r="L87" s="11"/>
      <c r="Q87" s="11"/>
      <c r="R87" s="11"/>
      <c r="S87" s="11"/>
      <c r="T87" s="11"/>
      <c r="U87" s="18"/>
      <c r="W87" s="18"/>
      <c r="X87" s="18"/>
      <c r="Y87" s="19"/>
      <c r="Z87" s="19"/>
      <c r="AB87" s="19"/>
      <c r="AC87" s="19"/>
      <c r="AD87" s="19"/>
      <c r="AE87" s="19"/>
      <c r="AF87" s="19"/>
      <c r="AG87" s="19"/>
      <c r="AH87" s="19"/>
      <c r="AI87" s="18"/>
      <c r="AJ87" s="18"/>
      <c r="AK87" s="18"/>
      <c r="AL87" s="18"/>
      <c r="AM87" s="11"/>
      <c r="AN87" s="11"/>
      <c r="AO87" s="11"/>
      <c r="AP87" s="11"/>
    </row>
    <row r="88" ht="15.75" customHeight="1">
      <c r="A88" s="11"/>
      <c r="B88" s="11"/>
      <c r="C88" s="11"/>
      <c r="D88" s="11"/>
      <c r="E88" s="11"/>
      <c r="F88" s="11"/>
      <c r="G88" s="11"/>
      <c r="K88" s="11"/>
      <c r="L88" s="11"/>
      <c r="Q88" s="11"/>
      <c r="R88" s="11"/>
      <c r="S88" s="11"/>
      <c r="T88" s="11"/>
      <c r="U88" s="18"/>
      <c r="W88" s="18"/>
      <c r="X88" s="18"/>
      <c r="Y88" s="19"/>
      <c r="Z88" s="19"/>
      <c r="AB88" s="19"/>
      <c r="AC88" s="19"/>
      <c r="AD88" s="19"/>
      <c r="AE88" s="19"/>
      <c r="AF88" s="19"/>
      <c r="AG88" s="19"/>
      <c r="AH88" s="19"/>
      <c r="AI88" s="18"/>
      <c r="AJ88" s="18"/>
      <c r="AK88" s="18"/>
      <c r="AL88" s="18"/>
      <c r="AM88" s="11"/>
      <c r="AN88" s="11"/>
      <c r="AO88" s="11"/>
      <c r="AP88" s="11"/>
    </row>
    <row r="89" ht="15.75" customHeight="1">
      <c r="A89" s="11"/>
      <c r="B89" s="11"/>
      <c r="C89" s="11"/>
      <c r="D89" s="11"/>
      <c r="E89" s="11"/>
      <c r="F89" s="11"/>
      <c r="G89" s="11"/>
      <c r="K89" s="11"/>
      <c r="L89" s="11"/>
      <c r="Q89" s="11"/>
      <c r="R89" s="11"/>
      <c r="S89" s="11"/>
      <c r="T89" s="11"/>
      <c r="U89" s="18"/>
      <c r="W89" s="18"/>
      <c r="X89" s="18"/>
      <c r="Y89" s="19"/>
      <c r="Z89" s="19"/>
      <c r="AB89" s="19"/>
      <c r="AC89" s="19"/>
      <c r="AD89" s="19"/>
      <c r="AE89" s="19"/>
      <c r="AF89" s="19"/>
      <c r="AG89" s="19"/>
      <c r="AH89" s="19"/>
      <c r="AI89" s="18"/>
      <c r="AJ89" s="18"/>
      <c r="AK89" s="18"/>
      <c r="AL89" s="18"/>
      <c r="AM89" s="11"/>
      <c r="AN89" s="11"/>
      <c r="AO89" s="11"/>
      <c r="AP89" s="11"/>
    </row>
    <row r="90" ht="15.75" customHeight="1">
      <c r="A90" s="11"/>
      <c r="B90" s="11"/>
      <c r="C90" s="11"/>
      <c r="D90" s="11"/>
      <c r="E90" s="11"/>
      <c r="F90" s="11"/>
      <c r="G90" s="11"/>
      <c r="J90" s="18"/>
      <c r="K90" s="11"/>
      <c r="L90" s="11"/>
      <c r="Q90" s="11"/>
      <c r="R90" s="11"/>
      <c r="S90" s="11"/>
      <c r="T90" s="11"/>
      <c r="U90" s="18"/>
      <c r="W90" s="18"/>
      <c r="X90" s="18"/>
      <c r="Y90" s="19"/>
      <c r="Z90" s="19"/>
      <c r="AB90" s="19"/>
      <c r="AC90" s="19"/>
      <c r="AD90" s="19"/>
      <c r="AE90" s="19"/>
      <c r="AF90" s="19"/>
      <c r="AG90" s="19"/>
      <c r="AH90" s="19"/>
      <c r="AI90" s="18"/>
      <c r="AJ90" s="18"/>
      <c r="AK90" s="18"/>
      <c r="AL90" s="18"/>
      <c r="AM90" s="11"/>
      <c r="AN90" s="11"/>
      <c r="AO90" s="11"/>
      <c r="AP90" s="11"/>
    </row>
    <row r="91" ht="15.75" customHeight="1">
      <c r="A91" s="11"/>
      <c r="B91" s="11"/>
      <c r="C91" s="11"/>
      <c r="D91" s="11"/>
      <c r="E91" s="11"/>
      <c r="F91" s="11"/>
      <c r="G91" s="11"/>
      <c r="J91" s="18"/>
      <c r="K91" s="11"/>
      <c r="L91" s="11"/>
      <c r="Q91" s="11"/>
      <c r="R91" s="11"/>
      <c r="S91" s="11"/>
      <c r="T91" s="11"/>
      <c r="U91" s="18"/>
      <c r="W91" s="18"/>
      <c r="X91" s="18"/>
      <c r="Y91" s="19"/>
      <c r="Z91" s="19"/>
      <c r="AB91" s="19"/>
      <c r="AC91" s="19"/>
      <c r="AD91" s="19"/>
      <c r="AE91" s="19"/>
      <c r="AF91" s="19"/>
      <c r="AG91" s="19"/>
      <c r="AH91" s="19"/>
      <c r="AI91" s="18"/>
      <c r="AJ91" s="18"/>
      <c r="AK91" s="18"/>
      <c r="AL91" s="18"/>
      <c r="AM91" s="11"/>
      <c r="AN91" s="11"/>
      <c r="AO91" s="11"/>
      <c r="AP91" s="11"/>
    </row>
    <row r="92" ht="15.75" customHeight="1">
      <c r="A92" s="11"/>
      <c r="B92" s="11"/>
      <c r="C92" s="11"/>
      <c r="D92" s="11"/>
      <c r="E92" s="11"/>
      <c r="F92" s="11"/>
      <c r="G92" s="11"/>
      <c r="J92" s="18"/>
      <c r="K92" s="11"/>
      <c r="L92" s="11"/>
      <c r="Q92" s="11"/>
      <c r="R92" s="11"/>
      <c r="S92" s="11"/>
      <c r="T92" s="11"/>
      <c r="U92" s="18"/>
      <c r="W92" s="18"/>
      <c r="X92" s="18"/>
      <c r="Z92" s="19"/>
      <c r="AB92" s="19"/>
      <c r="AC92" s="19"/>
      <c r="AD92" s="19"/>
      <c r="AE92" s="19"/>
      <c r="AF92" s="19"/>
      <c r="AG92" s="19"/>
      <c r="AH92" s="19"/>
      <c r="AI92" s="18"/>
      <c r="AJ92" s="18"/>
      <c r="AK92" s="18"/>
      <c r="AL92" s="18"/>
      <c r="AM92" s="11"/>
      <c r="AN92" s="11"/>
      <c r="AO92" s="11"/>
      <c r="AP92" s="11"/>
    </row>
    <row r="93" ht="15.75" customHeight="1">
      <c r="A93" s="11"/>
      <c r="B93" s="11"/>
      <c r="C93" s="11"/>
      <c r="D93" s="11"/>
      <c r="E93" s="11"/>
      <c r="F93" s="11"/>
      <c r="G93" s="11"/>
      <c r="J93" s="18"/>
      <c r="K93" s="11"/>
      <c r="L93" s="11"/>
      <c r="Q93" s="11"/>
      <c r="R93" s="11"/>
      <c r="S93" s="11"/>
      <c r="T93" s="11"/>
      <c r="U93" s="18"/>
      <c r="W93" s="18"/>
      <c r="X93" s="18"/>
      <c r="Y93" s="19"/>
      <c r="Z93" s="19"/>
      <c r="AB93" s="19"/>
      <c r="AC93" s="19"/>
      <c r="AD93" s="19"/>
      <c r="AE93" s="19"/>
      <c r="AF93" s="19"/>
      <c r="AG93" s="19"/>
      <c r="AH93" s="19"/>
      <c r="AI93" s="18"/>
      <c r="AJ93" s="18"/>
      <c r="AK93" s="18"/>
      <c r="AL93" s="18"/>
      <c r="AM93" s="11"/>
      <c r="AN93" s="11"/>
      <c r="AO93" s="11"/>
      <c r="AP93" s="11"/>
    </row>
    <row r="94" ht="15.75" customHeight="1">
      <c r="A94" s="11"/>
      <c r="B94" s="11"/>
      <c r="C94" s="11"/>
      <c r="D94" s="11"/>
      <c r="E94" s="11"/>
      <c r="F94" s="11"/>
      <c r="G94" s="11"/>
      <c r="J94" s="18"/>
      <c r="K94" s="11"/>
      <c r="L94" s="11"/>
      <c r="Q94" s="11"/>
      <c r="R94" s="11"/>
      <c r="S94" s="11"/>
      <c r="T94" s="11"/>
      <c r="U94" s="18"/>
      <c r="W94" s="18"/>
      <c r="X94" s="18"/>
      <c r="Z94" s="19"/>
      <c r="AB94" s="19"/>
      <c r="AC94" s="19"/>
      <c r="AD94" s="19"/>
      <c r="AE94" s="19"/>
      <c r="AF94" s="19"/>
      <c r="AG94" s="19"/>
      <c r="AH94" s="19"/>
      <c r="AI94" s="18"/>
      <c r="AJ94" s="18"/>
      <c r="AK94" s="18"/>
      <c r="AL94" s="18"/>
      <c r="AM94" s="11"/>
      <c r="AN94" s="11"/>
      <c r="AO94" s="11"/>
      <c r="AP94" s="11"/>
    </row>
    <row r="95" ht="15.75" customHeight="1">
      <c r="A95" s="11"/>
      <c r="B95" s="11"/>
      <c r="C95" s="11"/>
      <c r="D95" s="11"/>
      <c r="E95" s="11"/>
      <c r="F95" s="11"/>
      <c r="G95" s="11"/>
      <c r="J95" s="18"/>
      <c r="K95" s="11"/>
      <c r="L95" s="11"/>
      <c r="Q95" s="11"/>
      <c r="R95" s="11"/>
      <c r="S95" s="11"/>
      <c r="T95" s="11"/>
      <c r="U95" s="18"/>
      <c r="W95" s="18"/>
      <c r="X95" s="18"/>
      <c r="Y95" s="19"/>
      <c r="Z95" s="19"/>
      <c r="AB95" s="19"/>
      <c r="AC95" s="19"/>
      <c r="AD95" s="19"/>
      <c r="AE95" s="19"/>
      <c r="AF95" s="19"/>
      <c r="AG95" s="19"/>
      <c r="AH95" s="19"/>
      <c r="AI95" s="18"/>
      <c r="AJ95" s="18"/>
      <c r="AK95" s="18"/>
      <c r="AL95" s="18"/>
      <c r="AM95" s="11"/>
      <c r="AN95" s="11"/>
      <c r="AO95" s="11"/>
      <c r="AP95" s="11"/>
    </row>
    <row r="96" ht="15.75" customHeight="1">
      <c r="J96" s="18"/>
      <c r="T96" s="11"/>
      <c r="U96" s="18"/>
      <c r="V96" s="19"/>
      <c r="W96" s="19"/>
      <c r="X96" s="19"/>
      <c r="Y96" s="19"/>
      <c r="Z96" s="19"/>
      <c r="AB96" s="19"/>
      <c r="AC96" s="19"/>
      <c r="AD96" s="19"/>
      <c r="AE96" s="19"/>
      <c r="AF96" s="19"/>
      <c r="AG96" s="19"/>
      <c r="AH96" s="19"/>
      <c r="AI96" s="19"/>
      <c r="AJ96" s="19"/>
      <c r="AK96" s="19"/>
      <c r="AL96" s="19"/>
    </row>
    <row r="97" ht="15.75" customHeight="1">
      <c r="J97" s="18"/>
      <c r="U97" s="18"/>
      <c r="V97" s="19"/>
      <c r="W97" s="19"/>
      <c r="X97" s="19"/>
      <c r="Y97" s="19"/>
      <c r="Z97" s="19"/>
      <c r="AB97" s="19"/>
      <c r="AC97" s="19"/>
      <c r="AD97" s="19"/>
      <c r="AE97" s="19"/>
      <c r="AF97" s="19"/>
      <c r="AG97" s="19"/>
      <c r="AH97" s="19"/>
      <c r="AI97" s="19"/>
      <c r="AJ97" s="19"/>
      <c r="AK97" s="19"/>
      <c r="AL97" s="19"/>
    </row>
    <row r="98" ht="15.75" customHeight="1">
      <c r="U98" s="5"/>
      <c r="V98" s="19"/>
      <c r="W98" s="19"/>
      <c r="X98" s="19"/>
      <c r="Y98" s="18"/>
      <c r="Z98" s="19"/>
      <c r="AB98" s="19"/>
      <c r="AC98" s="19"/>
      <c r="AD98" s="19"/>
      <c r="AE98" s="19"/>
      <c r="AF98" s="19"/>
      <c r="AG98" s="19"/>
      <c r="AH98" s="19"/>
      <c r="AI98" s="19"/>
      <c r="AJ98" s="19"/>
      <c r="AK98" s="19"/>
      <c r="AL98" s="19"/>
    </row>
    <row r="99" ht="15.75" customHeight="1">
      <c r="U99" s="5"/>
      <c r="V99" s="19"/>
      <c r="W99" s="19"/>
      <c r="X99" s="19"/>
      <c r="Y99" s="18"/>
      <c r="Z99" s="19"/>
      <c r="AB99" s="19"/>
      <c r="AC99" s="19"/>
      <c r="AD99" s="19"/>
      <c r="AE99" s="19"/>
      <c r="AF99" s="19"/>
      <c r="AG99" s="19"/>
      <c r="AH99" s="19"/>
      <c r="AI99" s="19"/>
      <c r="AJ99" s="19"/>
      <c r="AK99" s="19"/>
      <c r="AL99" s="19"/>
    </row>
    <row r="100" ht="15.75" customHeight="1">
      <c r="J100" s="18"/>
      <c r="U100" s="5"/>
      <c r="V100" s="19"/>
      <c r="W100" s="19"/>
      <c r="X100" s="19"/>
      <c r="Y100" s="19"/>
      <c r="Z100" s="19"/>
      <c r="AB100" s="19"/>
      <c r="AC100" s="19"/>
      <c r="AD100" s="19"/>
      <c r="AE100" s="19"/>
      <c r="AF100" s="19"/>
      <c r="AG100" s="19"/>
      <c r="AH100" s="19"/>
      <c r="AI100" s="19"/>
      <c r="AJ100" s="19"/>
      <c r="AK100" s="19"/>
      <c r="AL100" s="19"/>
    </row>
    <row r="101" ht="15.75" customHeight="1">
      <c r="U101" s="5"/>
      <c r="V101" s="19"/>
      <c r="W101" s="19"/>
      <c r="X101" s="19"/>
      <c r="Y101" s="19"/>
      <c r="Z101" s="19"/>
      <c r="AB101" s="19"/>
      <c r="AC101" s="19"/>
      <c r="AD101" s="19"/>
      <c r="AE101" s="19"/>
      <c r="AF101" s="19"/>
      <c r="AG101" s="19"/>
      <c r="AH101" s="19"/>
      <c r="AI101" s="19"/>
      <c r="AJ101" s="19"/>
      <c r="AK101" s="19"/>
      <c r="AL101" s="19"/>
    </row>
    <row r="102" ht="15.75" customHeight="1">
      <c r="U102" s="5"/>
      <c r="V102" s="19"/>
      <c r="W102" s="19"/>
      <c r="X102" s="19"/>
      <c r="Y102" s="19"/>
      <c r="Z102" s="19"/>
      <c r="AB102" s="19"/>
      <c r="AC102" s="19"/>
      <c r="AD102" s="19"/>
      <c r="AE102" s="19"/>
      <c r="AF102" s="19"/>
      <c r="AG102" s="19"/>
      <c r="AH102" s="19"/>
      <c r="AI102" s="19"/>
      <c r="AJ102" s="19"/>
      <c r="AK102" s="19"/>
      <c r="AL102" s="19"/>
    </row>
    <row r="103" ht="15.75" customHeight="1">
      <c r="J103" s="18"/>
      <c r="U103" s="5"/>
      <c r="V103" s="19"/>
      <c r="W103" s="19"/>
      <c r="X103" s="19"/>
      <c r="Y103" s="19"/>
      <c r="Z103" s="19"/>
      <c r="AB103" s="19"/>
      <c r="AC103" s="19"/>
      <c r="AD103" s="19"/>
      <c r="AE103" s="19"/>
      <c r="AF103" s="19"/>
      <c r="AG103" s="19"/>
      <c r="AH103" s="19"/>
      <c r="AI103" s="19"/>
      <c r="AJ103" s="19"/>
      <c r="AK103" s="19"/>
      <c r="AL103" s="19"/>
    </row>
    <row r="104" ht="15.75" customHeight="1">
      <c r="J104" s="18"/>
      <c r="U104" s="83"/>
      <c r="V104" s="18"/>
      <c r="W104" s="19"/>
      <c r="X104" s="19"/>
      <c r="Y104" s="19"/>
      <c r="Z104" s="19"/>
      <c r="AA104" s="19"/>
      <c r="AB104" s="19"/>
      <c r="AC104" s="19"/>
      <c r="AD104" s="19"/>
      <c r="AE104" s="19"/>
      <c r="AF104" s="19"/>
      <c r="AG104" s="19"/>
      <c r="AH104" s="19"/>
      <c r="AI104" s="19"/>
      <c r="AJ104" s="19"/>
      <c r="AK104" s="19"/>
      <c r="AL104" s="19"/>
    </row>
    <row r="105" ht="15.75" customHeight="1">
      <c r="J105" s="18"/>
      <c r="U105" s="5"/>
      <c r="V105" s="19"/>
      <c r="W105" s="19"/>
      <c r="X105" s="19"/>
      <c r="Y105" s="19"/>
      <c r="Z105" s="19"/>
      <c r="AA105" s="19"/>
      <c r="AB105" s="19"/>
      <c r="AC105" s="19"/>
      <c r="AD105" s="19"/>
      <c r="AE105" s="19"/>
      <c r="AF105" s="19"/>
      <c r="AG105" s="19"/>
      <c r="AH105" s="19"/>
      <c r="AI105" s="19"/>
      <c r="AJ105" s="19"/>
      <c r="AK105" s="19"/>
      <c r="AL105" s="19"/>
    </row>
    <row r="106" ht="15.75" customHeight="1">
      <c r="J106" s="18"/>
      <c r="U106" s="5"/>
      <c r="V106" s="18"/>
      <c r="W106" s="19"/>
      <c r="X106" s="19"/>
      <c r="Y106" s="19"/>
      <c r="Z106" s="19"/>
      <c r="AA106" s="19"/>
      <c r="AB106" s="19"/>
      <c r="AC106" s="19"/>
      <c r="AD106" s="19"/>
      <c r="AE106" s="19"/>
      <c r="AF106" s="19"/>
      <c r="AG106" s="19"/>
      <c r="AH106" s="19"/>
      <c r="AI106" s="19"/>
      <c r="AJ106" s="19"/>
      <c r="AK106" s="19"/>
      <c r="AL106" s="19"/>
    </row>
    <row r="107" ht="15.75" customHeight="1">
      <c r="J107" s="18"/>
      <c r="U107" s="83"/>
      <c r="V107" s="18"/>
      <c r="W107" s="19"/>
      <c r="X107" s="19"/>
      <c r="Y107" s="19"/>
      <c r="Z107" s="19"/>
      <c r="AA107" s="19"/>
      <c r="AB107" s="19"/>
      <c r="AC107" s="19"/>
      <c r="AD107" s="19"/>
      <c r="AE107" s="19"/>
      <c r="AF107" s="19"/>
      <c r="AG107" s="19"/>
      <c r="AH107" s="19"/>
      <c r="AI107" s="19"/>
      <c r="AJ107" s="19"/>
      <c r="AK107" s="19"/>
      <c r="AL107" s="19"/>
    </row>
    <row r="108" ht="15.75" customHeight="1">
      <c r="J108" s="18"/>
      <c r="U108" s="83"/>
      <c r="V108" s="19"/>
      <c r="W108" s="19"/>
      <c r="X108" s="19"/>
      <c r="Z108" s="19"/>
      <c r="AA108" s="19"/>
      <c r="AB108" s="19"/>
      <c r="AC108" s="19"/>
      <c r="AD108" s="19"/>
      <c r="AE108" s="19"/>
      <c r="AF108" s="19"/>
      <c r="AG108" s="19"/>
      <c r="AH108" s="19"/>
      <c r="AI108" s="19"/>
      <c r="AJ108" s="19"/>
      <c r="AK108" s="19"/>
      <c r="AL108" s="19"/>
    </row>
    <row r="109" ht="15.75" customHeight="1">
      <c r="J109" s="18"/>
      <c r="U109" s="83"/>
      <c r="V109" s="18"/>
      <c r="W109" s="19"/>
      <c r="X109" s="19"/>
      <c r="Y109" s="19"/>
      <c r="Z109" s="19"/>
      <c r="AA109" s="19"/>
      <c r="AB109" s="19"/>
      <c r="AC109" s="19"/>
      <c r="AD109" s="19"/>
      <c r="AE109" s="19"/>
      <c r="AF109" s="19"/>
      <c r="AG109" s="19"/>
      <c r="AH109" s="19"/>
      <c r="AI109" s="19"/>
      <c r="AJ109" s="19"/>
      <c r="AK109" s="19"/>
      <c r="AL109" s="19"/>
    </row>
    <row r="110" ht="15.75" customHeight="1">
      <c r="J110" s="18"/>
      <c r="U110" s="83"/>
      <c r="V110" s="19"/>
      <c r="W110" s="19"/>
      <c r="X110" s="19"/>
      <c r="Y110" s="19"/>
      <c r="Z110" s="19"/>
      <c r="AA110" s="19"/>
      <c r="AB110" s="19"/>
      <c r="AC110" s="19"/>
      <c r="AD110" s="19"/>
      <c r="AE110" s="19"/>
      <c r="AF110" s="19"/>
      <c r="AG110" s="19"/>
      <c r="AH110" s="19"/>
      <c r="AI110" s="19"/>
      <c r="AJ110" s="19"/>
      <c r="AK110" s="19"/>
      <c r="AL110" s="19"/>
    </row>
    <row r="111" ht="15.75" customHeight="1">
      <c r="U111" s="83"/>
      <c r="V111" s="19"/>
      <c r="W111" s="19"/>
      <c r="X111" s="19"/>
      <c r="Y111" s="19"/>
      <c r="Z111" s="19"/>
      <c r="AA111" s="19"/>
      <c r="AB111" s="19"/>
      <c r="AC111" s="19"/>
      <c r="AD111" s="19"/>
      <c r="AE111" s="19"/>
      <c r="AF111" s="19"/>
      <c r="AG111" s="19"/>
      <c r="AH111" s="19"/>
      <c r="AI111" s="19"/>
      <c r="AJ111" s="19"/>
      <c r="AK111" s="19"/>
      <c r="AL111" s="19"/>
    </row>
    <row r="112" ht="15.75" customHeight="1">
      <c r="U112" s="5"/>
      <c r="W112" s="19"/>
      <c r="X112" s="19"/>
      <c r="Y112" s="19"/>
      <c r="Z112" s="19"/>
      <c r="AA112" s="19"/>
      <c r="AB112" s="19"/>
      <c r="AC112" s="19"/>
      <c r="AD112" s="19"/>
      <c r="AE112" s="19"/>
      <c r="AF112" s="19"/>
      <c r="AG112" s="19"/>
      <c r="AH112" s="19"/>
      <c r="AI112" s="19"/>
      <c r="AJ112" s="19"/>
      <c r="AK112" s="19"/>
      <c r="AL112" s="19"/>
    </row>
    <row r="113" ht="15.75" customHeight="1">
      <c r="J113" s="18"/>
      <c r="U113" s="83"/>
      <c r="W113" s="19"/>
      <c r="X113" s="19"/>
      <c r="Y113" s="19"/>
      <c r="Z113" s="19"/>
      <c r="AA113" s="19"/>
      <c r="AB113" s="19"/>
      <c r="AC113" s="19"/>
      <c r="AD113" s="19"/>
      <c r="AE113" s="19"/>
      <c r="AF113" s="19"/>
      <c r="AG113" s="19"/>
      <c r="AH113" s="19"/>
      <c r="AI113" s="19"/>
      <c r="AJ113" s="19"/>
      <c r="AK113" s="19"/>
      <c r="AL113" s="19"/>
    </row>
    <row r="114" ht="15.75" customHeight="1">
      <c r="U114" s="5"/>
      <c r="V114" s="18"/>
      <c r="W114" s="19"/>
      <c r="X114" s="19"/>
      <c r="Y114" s="19"/>
      <c r="Z114" s="19"/>
      <c r="AA114" s="19"/>
      <c r="AB114" s="19"/>
      <c r="AC114" s="19"/>
      <c r="AD114" s="19"/>
      <c r="AE114" s="19"/>
      <c r="AF114" s="19"/>
      <c r="AG114" s="19"/>
      <c r="AH114" s="19"/>
      <c r="AI114" s="19"/>
      <c r="AJ114" s="19"/>
      <c r="AK114" s="19"/>
      <c r="AL114" s="19"/>
    </row>
    <row r="115" ht="15.75" customHeight="1">
      <c r="U115" s="5"/>
      <c r="V115" s="19"/>
      <c r="W115" s="19"/>
      <c r="X115" s="19"/>
      <c r="Y115" s="19"/>
      <c r="Z115" s="19"/>
      <c r="AA115" s="19"/>
      <c r="AB115" s="19"/>
      <c r="AC115" s="19"/>
      <c r="AD115" s="19"/>
      <c r="AE115" s="19"/>
      <c r="AF115" s="19"/>
      <c r="AG115" s="19"/>
      <c r="AH115" s="19"/>
      <c r="AI115" s="19"/>
      <c r="AJ115" s="19"/>
      <c r="AK115" s="19"/>
      <c r="AL115" s="19"/>
    </row>
    <row r="116" ht="15.75" customHeight="1">
      <c r="J116" s="18"/>
      <c r="U116" s="83"/>
      <c r="V116" s="18"/>
      <c r="W116" s="19"/>
      <c r="X116" s="19"/>
      <c r="Y116" s="19"/>
      <c r="Z116" s="19"/>
      <c r="AA116" s="19"/>
      <c r="AB116" s="19"/>
      <c r="AC116" s="19"/>
      <c r="AD116" s="19"/>
      <c r="AE116" s="19"/>
      <c r="AF116" s="19"/>
      <c r="AG116" s="19"/>
      <c r="AH116" s="19"/>
      <c r="AI116" s="19"/>
      <c r="AJ116" s="19"/>
      <c r="AK116" s="19"/>
      <c r="AL116" s="19"/>
    </row>
    <row r="117" ht="15.75" customHeight="1">
      <c r="J117" s="18"/>
      <c r="U117" s="83"/>
      <c r="V117" s="18"/>
      <c r="W117" s="19"/>
      <c r="X117" s="19"/>
      <c r="Y117" s="19"/>
      <c r="Z117" s="19"/>
      <c r="AA117" s="19"/>
      <c r="AB117" s="19"/>
      <c r="AC117" s="19"/>
      <c r="AD117" s="19"/>
      <c r="AE117" s="19"/>
      <c r="AF117" s="19"/>
      <c r="AG117" s="19"/>
      <c r="AH117" s="19"/>
      <c r="AI117" s="19"/>
      <c r="AJ117" s="19"/>
      <c r="AK117" s="19"/>
      <c r="AL117" s="19"/>
    </row>
    <row r="118" ht="15.75" customHeight="1">
      <c r="J118" s="18"/>
      <c r="U118" s="83"/>
      <c r="V118" s="19"/>
      <c r="W118" s="19"/>
      <c r="X118" s="19"/>
      <c r="Y118" s="19"/>
      <c r="Z118" s="19"/>
      <c r="AA118" s="19"/>
      <c r="AB118" s="19"/>
      <c r="AC118" s="19"/>
      <c r="AD118" s="19"/>
      <c r="AE118" s="19"/>
      <c r="AF118" s="19"/>
      <c r="AG118" s="19"/>
      <c r="AH118" s="19"/>
      <c r="AI118" s="19"/>
      <c r="AJ118" s="19"/>
      <c r="AK118" s="19"/>
      <c r="AL118" s="19"/>
    </row>
    <row r="119" ht="15.75" customHeight="1">
      <c r="J119" s="18"/>
      <c r="U119" s="83"/>
      <c r="V119" s="18"/>
      <c r="W119" s="19"/>
      <c r="X119" s="19"/>
      <c r="Y119" s="19"/>
      <c r="Z119" s="19"/>
      <c r="AA119" s="19"/>
      <c r="AB119" s="19"/>
      <c r="AC119" s="19"/>
      <c r="AD119" s="19"/>
      <c r="AE119" s="19"/>
      <c r="AF119" s="19"/>
      <c r="AG119" s="19"/>
      <c r="AH119" s="19"/>
      <c r="AI119" s="19"/>
      <c r="AJ119" s="19"/>
      <c r="AK119" s="19"/>
      <c r="AL119" s="19"/>
    </row>
    <row r="120" ht="15.75" customHeight="1">
      <c r="J120" s="18"/>
      <c r="U120" s="83"/>
      <c r="V120" s="19"/>
      <c r="W120" s="19"/>
      <c r="X120" s="19"/>
      <c r="Y120" s="19"/>
      <c r="Z120" s="19"/>
      <c r="AA120" s="19"/>
      <c r="AB120" s="19"/>
      <c r="AC120" s="19"/>
      <c r="AD120" s="19"/>
      <c r="AE120" s="19"/>
      <c r="AF120" s="19"/>
      <c r="AG120" s="19"/>
      <c r="AH120" s="19"/>
      <c r="AI120" s="19"/>
      <c r="AJ120" s="19"/>
      <c r="AK120" s="19"/>
      <c r="AL120" s="19"/>
    </row>
    <row r="121" ht="15.75" customHeight="1">
      <c r="J121" s="18"/>
      <c r="U121" s="83"/>
      <c r="V121" s="19"/>
      <c r="W121" s="19"/>
      <c r="X121" s="19"/>
      <c r="Y121" s="19"/>
      <c r="Z121" s="19"/>
      <c r="AA121" s="19"/>
      <c r="AB121" s="19"/>
      <c r="AC121" s="19"/>
      <c r="AD121" s="19"/>
      <c r="AE121" s="19"/>
      <c r="AF121" s="19"/>
      <c r="AG121" s="19"/>
      <c r="AH121" s="19"/>
      <c r="AI121" s="19"/>
      <c r="AJ121" s="19"/>
      <c r="AK121" s="19"/>
      <c r="AL121" s="19"/>
    </row>
    <row r="122" ht="15.75" customHeight="1">
      <c r="J122" s="18"/>
      <c r="U122" s="83"/>
      <c r="W122" s="19"/>
      <c r="X122" s="19"/>
      <c r="Z122" s="19"/>
      <c r="AA122" s="19"/>
      <c r="AB122" s="19"/>
      <c r="AC122" s="19"/>
      <c r="AD122" s="19"/>
      <c r="AE122" s="19"/>
      <c r="AF122" s="19"/>
      <c r="AG122" s="19"/>
      <c r="AH122" s="19"/>
      <c r="AI122" s="19"/>
      <c r="AJ122" s="19"/>
      <c r="AK122" s="19"/>
      <c r="AL122" s="19"/>
    </row>
    <row r="123" ht="15.75" customHeight="1">
      <c r="J123" s="18"/>
      <c r="U123" s="5"/>
      <c r="W123" s="19"/>
      <c r="X123" s="19"/>
      <c r="Y123" s="19"/>
      <c r="Z123" s="19"/>
      <c r="AA123" s="19"/>
      <c r="AB123" s="19"/>
      <c r="AC123" s="19"/>
      <c r="AD123" s="19"/>
      <c r="AE123" s="19"/>
      <c r="AF123" s="19"/>
      <c r="AG123" s="19"/>
      <c r="AH123" s="19"/>
      <c r="AI123" s="19"/>
      <c r="AJ123" s="19"/>
      <c r="AK123" s="19"/>
      <c r="AL123" s="19"/>
    </row>
    <row r="124" ht="15.75" customHeight="1">
      <c r="U124" s="5"/>
      <c r="V124" s="81"/>
      <c r="W124" s="19"/>
      <c r="X124" s="19"/>
      <c r="Y124" s="18"/>
      <c r="Z124" s="19"/>
      <c r="AA124" s="19"/>
      <c r="AB124" s="19"/>
      <c r="AC124" s="19"/>
      <c r="AD124" s="19"/>
      <c r="AE124" s="19"/>
      <c r="AF124" s="19"/>
      <c r="AG124" s="19"/>
      <c r="AH124" s="19"/>
      <c r="AI124" s="19"/>
      <c r="AJ124" s="19"/>
      <c r="AK124" s="19"/>
      <c r="AL124" s="19"/>
    </row>
    <row r="125" ht="15.75" customHeight="1">
      <c r="U125" s="5"/>
      <c r="V125" s="19"/>
      <c r="W125" s="19"/>
      <c r="X125" s="19"/>
      <c r="Y125" s="19"/>
      <c r="Z125" s="19"/>
      <c r="AA125" s="19"/>
      <c r="AB125" s="19"/>
      <c r="AC125" s="19"/>
      <c r="AD125" s="19"/>
      <c r="AE125" s="19"/>
      <c r="AF125" s="19"/>
      <c r="AG125" s="19"/>
      <c r="AH125" s="19"/>
      <c r="AI125" s="19"/>
      <c r="AJ125" s="19"/>
      <c r="AK125" s="19"/>
      <c r="AL125" s="19"/>
    </row>
    <row r="126" ht="15.75" customHeight="1">
      <c r="J126" s="18"/>
      <c r="U126" s="83"/>
      <c r="V126" s="19"/>
      <c r="W126" s="19"/>
      <c r="X126" s="19"/>
      <c r="Y126" s="19"/>
      <c r="Z126" s="19"/>
      <c r="AA126" s="19"/>
      <c r="AB126" s="19"/>
      <c r="AC126" s="19"/>
      <c r="AD126" s="19"/>
      <c r="AE126" s="19"/>
      <c r="AF126" s="19"/>
      <c r="AG126" s="19"/>
      <c r="AH126" s="19"/>
      <c r="AI126" s="19"/>
      <c r="AJ126" s="19"/>
      <c r="AK126" s="19"/>
      <c r="AL126" s="19"/>
    </row>
    <row r="127" ht="15.75" customHeight="1">
      <c r="U127" s="5"/>
      <c r="V127" s="19"/>
      <c r="W127" s="19"/>
      <c r="X127" s="19"/>
      <c r="Y127" s="19"/>
      <c r="Z127" s="19"/>
      <c r="AA127" s="19"/>
      <c r="AB127" s="19"/>
      <c r="AC127" s="19"/>
      <c r="AD127" s="19"/>
      <c r="AE127" s="19"/>
      <c r="AF127" s="19"/>
      <c r="AG127" s="19"/>
      <c r="AH127" s="19"/>
      <c r="AI127" s="19"/>
      <c r="AJ127" s="19"/>
      <c r="AK127" s="19"/>
      <c r="AL127" s="19"/>
    </row>
    <row r="128" ht="15.75" customHeight="1">
      <c r="U128" s="5"/>
      <c r="V128" s="19"/>
      <c r="W128" s="19"/>
      <c r="X128" s="19"/>
      <c r="Y128" s="19"/>
      <c r="Z128" s="19"/>
      <c r="AA128" s="19"/>
      <c r="AB128" s="19"/>
      <c r="AC128" s="19"/>
      <c r="AD128" s="19"/>
      <c r="AE128" s="19"/>
      <c r="AF128" s="19"/>
      <c r="AG128" s="19"/>
      <c r="AH128" s="19"/>
      <c r="AI128" s="19"/>
      <c r="AJ128" s="19"/>
      <c r="AK128" s="19"/>
      <c r="AL128" s="19"/>
    </row>
    <row r="129" ht="15.75" customHeight="1">
      <c r="J129" s="18"/>
      <c r="U129" s="83"/>
      <c r="V129" s="19"/>
      <c r="W129" s="19"/>
      <c r="X129" s="19"/>
      <c r="Y129" s="19"/>
      <c r="Z129" s="19"/>
      <c r="AA129" s="19"/>
      <c r="AB129" s="19"/>
      <c r="AC129" s="19"/>
      <c r="AD129" s="19"/>
      <c r="AE129" s="19"/>
      <c r="AF129" s="19"/>
      <c r="AG129" s="19"/>
      <c r="AH129" s="19"/>
      <c r="AI129" s="19"/>
      <c r="AJ129" s="19"/>
      <c r="AK129" s="19"/>
      <c r="AL129" s="19"/>
    </row>
    <row r="130" ht="15.75" customHeight="1">
      <c r="J130" s="18"/>
      <c r="U130" s="83"/>
      <c r="V130" s="19"/>
      <c r="W130" s="19"/>
      <c r="X130" s="19"/>
      <c r="Y130" s="19"/>
      <c r="Z130" s="19"/>
      <c r="AA130" s="19"/>
      <c r="AB130" s="19"/>
      <c r="AC130" s="19"/>
      <c r="AD130" s="19"/>
      <c r="AE130" s="19"/>
      <c r="AF130" s="19"/>
      <c r="AG130" s="19"/>
      <c r="AH130" s="19"/>
      <c r="AI130" s="19"/>
      <c r="AJ130" s="19"/>
      <c r="AK130" s="19"/>
      <c r="AL130" s="19"/>
    </row>
    <row r="131" ht="15.75" customHeight="1">
      <c r="J131" s="18"/>
      <c r="U131" s="83"/>
      <c r="V131" s="19"/>
      <c r="W131" s="19"/>
      <c r="X131" s="19"/>
      <c r="Z131" s="19"/>
      <c r="AA131" s="19"/>
      <c r="AB131" s="19"/>
      <c r="AC131" s="19"/>
      <c r="AD131" s="19"/>
      <c r="AE131" s="19"/>
      <c r="AF131" s="19"/>
      <c r="AG131" s="19"/>
      <c r="AH131" s="19"/>
      <c r="AI131" s="19"/>
      <c r="AJ131" s="19"/>
      <c r="AK131" s="19"/>
      <c r="AL131" s="19"/>
    </row>
    <row r="132" ht="15.75" customHeight="1">
      <c r="J132" s="18"/>
      <c r="U132" s="83"/>
      <c r="V132" s="19"/>
      <c r="W132" s="19"/>
      <c r="X132" s="19"/>
      <c r="Y132" s="19"/>
      <c r="Z132" s="19"/>
      <c r="AA132" s="19"/>
      <c r="AB132" s="19"/>
      <c r="AC132" s="19"/>
      <c r="AD132" s="19"/>
      <c r="AE132" s="19"/>
      <c r="AF132" s="19"/>
      <c r="AG132" s="19"/>
      <c r="AH132" s="19"/>
      <c r="AI132" s="19"/>
      <c r="AJ132" s="19"/>
      <c r="AK132" s="19"/>
      <c r="AL132" s="19"/>
    </row>
    <row r="133" ht="15.75" customHeight="1">
      <c r="J133" s="18"/>
      <c r="U133" s="5"/>
      <c r="V133" s="19"/>
      <c r="W133" s="19"/>
      <c r="X133" s="19"/>
      <c r="Y133" s="19"/>
      <c r="Z133" s="19"/>
      <c r="AA133" s="19"/>
      <c r="AB133" s="19"/>
      <c r="AC133" s="19"/>
      <c r="AD133" s="19"/>
      <c r="AE133" s="19"/>
      <c r="AF133" s="19"/>
      <c r="AG133" s="19"/>
      <c r="AH133" s="19"/>
      <c r="AI133" s="19"/>
      <c r="AJ133" s="19"/>
      <c r="AK133" s="19"/>
      <c r="AL133" s="19"/>
    </row>
    <row r="134" ht="15.75" customHeight="1">
      <c r="J134" s="18"/>
      <c r="U134" s="83"/>
      <c r="V134" s="19"/>
      <c r="W134" s="19"/>
      <c r="X134" s="19"/>
      <c r="Y134" s="19"/>
      <c r="Z134" s="19"/>
      <c r="AA134" s="19"/>
      <c r="AB134" s="19"/>
      <c r="AC134" s="19"/>
      <c r="AD134" s="19"/>
      <c r="AE134" s="19"/>
      <c r="AF134" s="19"/>
      <c r="AG134" s="19"/>
      <c r="AH134" s="19"/>
      <c r="AI134" s="19"/>
      <c r="AJ134" s="19"/>
      <c r="AK134" s="19"/>
      <c r="AL134" s="19"/>
      <c r="AM134" s="19"/>
    </row>
    <row r="135" ht="15.75" customHeight="1">
      <c r="J135" s="18"/>
      <c r="U135" s="5"/>
      <c r="V135" s="19"/>
      <c r="W135" s="19"/>
      <c r="X135" s="19"/>
      <c r="Z135" s="19"/>
      <c r="AA135" s="19"/>
      <c r="AB135" s="19"/>
      <c r="AC135" s="19"/>
      <c r="AD135" s="19"/>
      <c r="AE135" s="19"/>
      <c r="AF135" s="19"/>
      <c r="AG135" s="19"/>
      <c r="AH135" s="19"/>
      <c r="AI135" s="19"/>
      <c r="AJ135" s="19"/>
      <c r="AK135" s="19"/>
      <c r="AL135" s="19"/>
      <c r="AM135" s="19"/>
    </row>
    <row r="136" ht="15.75" customHeight="1">
      <c r="J136" s="18"/>
      <c r="U136" s="5"/>
      <c r="V136" s="19"/>
      <c r="W136" s="19"/>
      <c r="X136" s="19"/>
      <c r="Y136" s="19"/>
      <c r="Z136" s="19"/>
      <c r="AA136" s="19"/>
      <c r="AB136" s="19"/>
      <c r="AC136" s="19"/>
      <c r="AD136" s="19"/>
      <c r="AE136" s="19"/>
      <c r="AF136" s="19"/>
      <c r="AG136" s="19"/>
      <c r="AH136" s="19"/>
      <c r="AI136" s="19"/>
      <c r="AJ136" s="19"/>
      <c r="AK136" s="19"/>
      <c r="AL136" s="19"/>
      <c r="AM136" s="19"/>
    </row>
    <row r="137" ht="15.75" customHeight="1">
      <c r="U137" s="83"/>
      <c r="V137" s="19"/>
      <c r="W137" s="19"/>
      <c r="X137" s="19"/>
      <c r="Y137" s="18"/>
      <c r="Z137" s="19"/>
      <c r="AA137" s="19"/>
      <c r="AB137" s="19"/>
      <c r="AC137" s="19"/>
      <c r="AD137" s="19"/>
      <c r="AE137" s="19"/>
      <c r="AF137" s="19"/>
      <c r="AG137" s="19"/>
      <c r="AH137" s="19"/>
      <c r="AI137" s="19"/>
      <c r="AJ137" s="19"/>
      <c r="AK137" s="19"/>
      <c r="AL137" s="19"/>
      <c r="AM137" s="19"/>
    </row>
    <row r="138" ht="15.75" customHeight="1">
      <c r="U138" s="83"/>
      <c r="V138" s="19"/>
      <c r="W138" s="19"/>
      <c r="X138" s="19"/>
      <c r="Y138" s="18"/>
      <c r="Z138" s="19"/>
      <c r="AA138" s="19"/>
      <c r="AB138" s="19"/>
      <c r="AC138" s="19"/>
      <c r="AD138" s="19"/>
      <c r="AE138" s="19"/>
      <c r="AF138" s="19"/>
      <c r="AG138" s="19"/>
      <c r="AH138" s="19"/>
      <c r="AI138" s="19"/>
      <c r="AJ138" s="19"/>
      <c r="AK138" s="19"/>
      <c r="AL138" s="19"/>
      <c r="AM138" s="19"/>
    </row>
    <row r="139" ht="15.75" customHeight="1">
      <c r="J139" s="18"/>
      <c r="U139" s="83"/>
      <c r="V139" s="19"/>
      <c r="W139" s="19"/>
      <c r="X139" s="19"/>
      <c r="Y139" s="18"/>
      <c r="Z139" s="19"/>
      <c r="AA139" s="19"/>
      <c r="AB139" s="19"/>
      <c r="AC139" s="19"/>
      <c r="AD139" s="19"/>
      <c r="AE139" s="19"/>
      <c r="AF139" s="19"/>
      <c r="AG139" s="19"/>
      <c r="AH139" s="19"/>
      <c r="AI139" s="19"/>
      <c r="AJ139" s="19"/>
      <c r="AK139" s="19"/>
      <c r="AL139" s="19"/>
      <c r="AM139" s="19"/>
    </row>
    <row r="140" ht="15.75" customHeight="1">
      <c r="U140" s="83"/>
      <c r="V140" s="19"/>
      <c r="W140" s="19"/>
      <c r="X140" s="19"/>
      <c r="Y140" s="18"/>
      <c r="Z140" s="19"/>
      <c r="AA140" s="19"/>
      <c r="AB140" s="19"/>
      <c r="AC140" s="19"/>
      <c r="AD140" s="19"/>
      <c r="AE140" s="19"/>
      <c r="AF140" s="19"/>
      <c r="AG140" s="19"/>
      <c r="AH140" s="19"/>
      <c r="AI140" s="19"/>
      <c r="AJ140" s="19"/>
      <c r="AK140" s="19"/>
      <c r="AL140" s="19"/>
      <c r="AM140" s="19"/>
    </row>
    <row r="141" ht="15.75" customHeight="1">
      <c r="U141" s="83"/>
      <c r="V141" s="19"/>
      <c r="W141" s="19"/>
      <c r="X141" s="19"/>
      <c r="Y141" s="19"/>
      <c r="Z141" s="19"/>
      <c r="AA141" s="19"/>
      <c r="AB141" s="19"/>
      <c r="AC141" s="19"/>
      <c r="AD141" s="19"/>
      <c r="AE141" s="19"/>
      <c r="AF141" s="19"/>
      <c r="AG141" s="19"/>
      <c r="AH141" s="19"/>
      <c r="AI141" s="19"/>
      <c r="AJ141" s="19"/>
      <c r="AK141" s="19"/>
      <c r="AL141" s="19"/>
      <c r="AM141" s="19"/>
    </row>
    <row r="142" ht="15.75" customHeight="1">
      <c r="J142" s="18"/>
      <c r="U142" s="5"/>
      <c r="V142" s="19"/>
      <c r="W142" s="19"/>
      <c r="X142" s="19"/>
      <c r="Y142" s="19"/>
      <c r="Z142" s="19"/>
      <c r="AA142" s="19"/>
      <c r="AB142" s="19"/>
      <c r="AC142" s="19"/>
      <c r="AD142" s="19"/>
      <c r="AE142" s="19"/>
      <c r="AF142" s="19"/>
      <c r="AG142" s="19"/>
      <c r="AH142" s="19"/>
      <c r="AI142" s="19"/>
      <c r="AJ142" s="19"/>
      <c r="AK142" s="19"/>
      <c r="AL142" s="19"/>
      <c r="AM142" s="19"/>
    </row>
    <row r="143" ht="15.75" customHeight="1">
      <c r="J143" s="18"/>
      <c r="U143" s="83"/>
      <c r="V143" s="19"/>
      <c r="W143" s="19"/>
      <c r="X143" s="19"/>
      <c r="Y143" s="18"/>
      <c r="Z143" s="19"/>
      <c r="AA143" s="19"/>
      <c r="AB143" s="19"/>
      <c r="AC143" s="19"/>
      <c r="AD143" s="19"/>
      <c r="AE143" s="19"/>
      <c r="AF143" s="19"/>
      <c r="AG143" s="19"/>
      <c r="AH143" s="19"/>
      <c r="AI143" s="19"/>
      <c r="AJ143" s="19"/>
      <c r="AK143" s="19"/>
      <c r="AL143" s="19"/>
      <c r="AM143" s="19"/>
    </row>
    <row r="144" ht="15.75" customHeight="1">
      <c r="J144" s="18"/>
      <c r="U144" s="5"/>
      <c r="V144" s="19"/>
      <c r="W144" s="19"/>
      <c r="X144" s="19"/>
      <c r="Y144" s="19"/>
      <c r="Z144" s="19"/>
      <c r="AA144" s="19"/>
      <c r="AB144" s="19"/>
      <c r="AC144" s="19"/>
      <c r="AD144" s="19"/>
      <c r="AE144" s="19"/>
      <c r="AF144" s="19"/>
      <c r="AG144" s="19"/>
      <c r="AH144" s="19"/>
      <c r="AI144" s="19"/>
      <c r="AJ144" s="19"/>
      <c r="AK144" s="19"/>
      <c r="AL144" s="19"/>
      <c r="AM144" s="19"/>
    </row>
    <row r="145" ht="15.75" customHeight="1">
      <c r="J145" s="18"/>
      <c r="U145" s="5"/>
      <c r="V145" s="19"/>
      <c r="W145" s="19"/>
      <c r="X145" s="19"/>
      <c r="Y145" s="19"/>
      <c r="Z145" s="19"/>
      <c r="AA145" s="19"/>
      <c r="AB145" s="19"/>
      <c r="AC145" s="19"/>
      <c r="AD145" s="19"/>
      <c r="AE145" s="19"/>
      <c r="AF145" s="19"/>
      <c r="AG145" s="19"/>
      <c r="AH145" s="19"/>
      <c r="AI145" s="19"/>
      <c r="AJ145" s="19"/>
      <c r="AK145" s="19"/>
      <c r="AL145" s="19"/>
      <c r="AM145" s="19"/>
    </row>
    <row r="146" ht="15.75" customHeight="1">
      <c r="J146" s="18"/>
      <c r="U146" s="83"/>
      <c r="V146" s="19"/>
      <c r="W146" s="19"/>
      <c r="X146" s="19"/>
      <c r="Y146" s="19"/>
      <c r="Z146" s="19"/>
      <c r="AA146" s="19"/>
      <c r="AB146" s="19"/>
      <c r="AC146" s="19"/>
      <c r="AD146" s="19"/>
      <c r="AE146" s="19"/>
      <c r="AF146" s="19"/>
      <c r="AG146" s="19"/>
      <c r="AH146" s="19"/>
      <c r="AI146" s="19"/>
      <c r="AJ146" s="19"/>
      <c r="AK146" s="19"/>
      <c r="AL146" s="19"/>
      <c r="AM146" s="19"/>
    </row>
    <row r="147" ht="15.75" customHeight="1">
      <c r="J147" s="18"/>
      <c r="U147" s="83"/>
      <c r="V147" s="19"/>
      <c r="W147" s="19"/>
      <c r="X147" s="19"/>
      <c r="Y147" s="19"/>
      <c r="Z147" s="19"/>
      <c r="AA147" s="19"/>
      <c r="AB147" s="19"/>
      <c r="AC147" s="19"/>
      <c r="AD147" s="19"/>
      <c r="AE147" s="19"/>
      <c r="AF147" s="19"/>
      <c r="AG147" s="19"/>
      <c r="AH147" s="19"/>
      <c r="AI147" s="19"/>
      <c r="AJ147" s="19"/>
      <c r="AK147" s="19"/>
      <c r="AL147" s="19"/>
      <c r="AM147" s="19"/>
    </row>
    <row r="148" ht="15.75" customHeight="1">
      <c r="J148" s="18"/>
      <c r="U148" s="5"/>
      <c r="V148" s="19"/>
      <c r="W148" s="19"/>
      <c r="X148" s="19"/>
      <c r="Y148" s="19"/>
      <c r="Z148" s="19"/>
      <c r="AA148" s="19"/>
      <c r="AB148" s="19"/>
      <c r="AC148" s="19"/>
      <c r="AD148" s="19"/>
      <c r="AE148" s="19"/>
      <c r="AF148" s="19"/>
      <c r="AG148" s="19"/>
      <c r="AH148" s="19"/>
      <c r="AI148" s="19"/>
      <c r="AJ148" s="19"/>
      <c r="AK148" s="19"/>
      <c r="AL148" s="19"/>
      <c r="AM148" s="19"/>
    </row>
    <row r="149" ht="15.75" customHeight="1">
      <c r="J149" s="18"/>
      <c r="U149" s="83"/>
      <c r="V149" s="19"/>
      <c r="W149" s="19"/>
      <c r="X149" s="19"/>
      <c r="Y149" s="19"/>
      <c r="Z149" s="19"/>
      <c r="AA149" s="19"/>
      <c r="AB149" s="19"/>
      <c r="AC149" s="19"/>
      <c r="AD149" s="19"/>
      <c r="AE149" s="19"/>
      <c r="AF149" s="19"/>
      <c r="AG149" s="19"/>
      <c r="AH149" s="19"/>
      <c r="AI149" s="19"/>
      <c r="AJ149" s="19"/>
      <c r="AK149" s="19"/>
      <c r="AL149" s="19"/>
      <c r="AM149" s="19"/>
    </row>
    <row r="150" ht="15.75" customHeight="1">
      <c r="U150" s="83"/>
      <c r="V150" s="19"/>
      <c r="W150" s="19"/>
      <c r="X150" s="19"/>
      <c r="Y150" s="19"/>
      <c r="Z150" s="19"/>
      <c r="AA150" s="19"/>
      <c r="AB150" s="19"/>
      <c r="AC150" s="19"/>
      <c r="AD150" s="19"/>
      <c r="AE150" s="19"/>
      <c r="AF150" s="19"/>
      <c r="AG150" s="19"/>
      <c r="AH150" s="19"/>
      <c r="AI150" s="19"/>
      <c r="AJ150" s="19"/>
      <c r="AK150" s="19"/>
      <c r="AL150" s="19"/>
      <c r="AM150" s="19"/>
    </row>
    <row r="151" ht="15.75" customHeight="1">
      <c r="U151" s="5"/>
      <c r="V151" s="19"/>
      <c r="W151" s="19"/>
      <c r="X151" s="19"/>
      <c r="Y151" s="19"/>
      <c r="Z151" s="19"/>
      <c r="AA151" s="19"/>
      <c r="AB151" s="19"/>
      <c r="AC151" s="19"/>
      <c r="AD151" s="19"/>
      <c r="AE151" s="19"/>
      <c r="AF151" s="19"/>
      <c r="AG151" s="19"/>
      <c r="AH151" s="19"/>
      <c r="AI151" s="19"/>
      <c r="AJ151" s="19"/>
      <c r="AK151" s="19"/>
      <c r="AL151" s="19"/>
      <c r="AM151" s="19"/>
    </row>
    <row r="152" ht="15.75" customHeight="1">
      <c r="J152" s="18"/>
      <c r="U152" s="5"/>
      <c r="V152" s="19"/>
      <c r="W152" s="19"/>
      <c r="X152" s="19"/>
      <c r="Y152" s="19"/>
      <c r="Z152" s="19"/>
      <c r="AA152" s="19"/>
      <c r="AB152" s="19"/>
      <c r="AC152" s="19"/>
      <c r="AD152" s="19"/>
      <c r="AE152" s="19"/>
      <c r="AF152" s="19"/>
      <c r="AG152" s="19"/>
      <c r="AH152" s="19"/>
      <c r="AI152" s="19"/>
      <c r="AJ152" s="19"/>
      <c r="AK152" s="19"/>
      <c r="AL152" s="19"/>
      <c r="AM152" s="19"/>
    </row>
    <row r="153" ht="15.75" customHeight="1">
      <c r="U153" s="5"/>
      <c r="V153" s="19"/>
      <c r="W153" s="19"/>
      <c r="X153" s="19"/>
      <c r="Y153" s="19"/>
      <c r="Z153" s="19"/>
      <c r="AA153" s="19"/>
      <c r="AB153" s="19"/>
      <c r="AC153" s="19"/>
      <c r="AD153" s="19"/>
      <c r="AE153" s="19"/>
      <c r="AF153" s="19"/>
      <c r="AG153" s="19"/>
      <c r="AH153" s="19"/>
      <c r="AI153" s="19"/>
      <c r="AJ153" s="19"/>
      <c r="AK153" s="19"/>
      <c r="AL153" s="19"/>
      <c r="AM153" s="19"/>
    </row>
    <row r="154" ht="15.75" customHeight="1">
      <c r="U154" s="5"/>
      <c r="V154" s="19"/>
      <c r="W154" s="19"/>
      <c r="X154" s="19"/>
      <c r="Y154" s="19"/>
      <c r="Z154" s="19"/>
      <c r="AA154" s="19"/>
      <c r="AB154" s="19"/>
      <c r="AC154" s="19"/>
      <c r="AD154" s="19"/>
      <c r="AE154" s="19"/>
      <c r="AF154" s="19"/>
      <c r="AG154" s="19"/>
      <c r="AH154" s="19"/>
      <c r="AI154" s="19"/>
      <c r="AJ154" s="19"/>
      <c r="AK154" s="19"/>
      <c r="AL154" s="19"/>
      <c r="AM154" s="19"/>
    </row>
    <row r="155" ht="15.75" customHeight="1">
      <c r="J155" s="18"/>
      <c r="U155" s="5"/>
      <c r="V155" s="19"/>
      <c r="W155" s="19"/>
      <c r="X155" s="19"/>
      <c r="Y155" s="19"/>
      <c r="Z155" s="19"/>
      <c r="AA155" s="19"/>
      <c r="AB155" s="19"/>
      <c r="AC155" s="19"/>
      <c r="AD155" s="19"/>
      <c r="AE155" s="19"/>
      <c r="AF155" s="19"/>
      <c r="AG155" s="19"/>
      <c r="AH155" s="19"/>
      <c r="AI155" s="19"/>
      <c r="AJ155" s="19"/>
      <c r="AK155" s="19"/>
      <c r="AL155" s="19"/>
      <c r="AM155" s="19"/>
    </row>
    <row r="156" ht="15.75" customHeight="1">
      <c r="J156" s="18"/>
      <c r="U156" s="5"/>
      <c r="V156" s="19"/>
      <c r="W156" s="19"/>
      <c r="X156" s="19"/>
      <c r="Y156" s="19"/>
      <c r="Z156" s="19"/>
      <c r="AA156" s="19"/>
      <c r="AB156" s="19"/>
      <c r="AC156" s="19"/>
      <c r="AD156" s="19"/>
      <c r="AE156" s="19"/>
      <c r="AF156" s="19"/>
      <c r="AG156" s="19"/>
      <c r="AH156" s="19"/>
      <c r="AI156" s="19"/>
      <c r="AJ156" s="19"/>
      <c r="AK156" s="19"/>
      <c r="AL156" s="19"/>
      <c r="AM156" s="19"/>
    </row>
    <row r="157" ht="15.75" customHeight="1">
      <c r="J157" s="18"/>
      <c r="U157" s="83"/>
      <c r="V157" s="19"/>
      <c r="W157" s="19"/>
      <c r="X157" s="19"/>
      <c r="Y157" s="19"/>
      <c r="Z157" s="19"/>
      <c r="AA157" s="19"/>
      <c r="AB157" s="19"/>
      <c r="AC157" s="19"/>
      <c r="AD157" s="19"/>
      <c r="AE157" s="19"/>
      <c r="AF157" s="19"/>
      <c r="AG157" s="19"/>
      <c r="AH157" s="19"/>
      <c r="AI157" s="19"/>
      <c r="AJ157" s="19"/>
      <c r="AK157" s="19"/>
      <c r="AL157" s="19"/>
      <c r="AM157" s="19"/>
    </row>
    <row r="158" ht="15.75" customHeight="1">
      <c r="J158" s="18"/>
      <c r="U158" s="83"/>
      <c r="V158" s="19"/>
      <c r="W158" s="19"/>
      <c r="X158" s="19"/>
      <c r="Y158" s="19"/>
      <c r="Z158" s="19"/>
      <c r="AA158" s="19"/>
      <c r="AB158" s="19"/>
      <c r="AC158" s="19"/>
      <c r="AD158" s="19"/>
      <c r="AE158" s="19"/>
      <c r="AF158" s="19"/>
      <c r="AG158" s="19"/>
      <c r="AH158" s="19"/>
      <c r="AI158" s="19"/>
      <c r="AJ158" s="19"/>
      <c r="AK158" s="19"/>
      <c r="AL158" s="19"/>
      <c r="AM158" s="19"/>
    </row>
    <row r="159" ht="15.75" customHeight="1">
      <c r="J159" s="18"/>
      <c r="U159" s="5"/>
      <c r="V159" s="19"/>
      <c r="W159" s="19"/>
      <c r="X159" s="19"/>
      <c r="Y159" s="19"/>
      <c r="Z159" s="19"/>
      <c r="AA159" s="19"/>
      <c r="AB159" s="19"/>
      <c r="AC159" s="19"/>
      <c r="AD159" s="19"/>
      <c r="AE159" s="19"/>
      <c r="AF159" s="19"/>
      <c r="AG159" s="19"/>
      <c r="AH159" s="19"/>
      <c r="AI159" s="19"/>
      <c r="AJ159" s="19"/>
      <c r="AK159" s="19"/>
      <c r="AL159" s="19"/>
      <c r="AM159" s="19"/>
    </row>
    <row r="160" ht="15.75" customHeight="1">
      <c r="J160" s="18"/>
      <c r="U160" s="83"/>
      <c r="V160" s="19"/>
      <c r="W160" s="19"/>
      <c r="X160" s="19"/>
      <c r="Y160" s="19"/>
      <c r="Z160" s="19"/>
      <c r="AA160" s="19"/>
      <c r="AB160" s="19"/>
      <c r="AC160" s="19"/>
      <c r="AD160" s="19"/>
      <c r="AE160" s="19"/>
      <c r="AF160" s="19"/>
      <c r="AG160" s="19"/>
      <c r="AH160" s="19"/>
      <c r="AI160" s="19"/>
      <c r="AJ160" s="19"/>
      <c r="AK160" s="19"/>
      <c r="AL160" s="19"/>
      <c r="AM160" s="19"/>
    </row>
    <row r="161" ht="15.75" customHeight="1">
      <c r="J161" s="18"/>
      <c r="U161" s="5"/>
      <c r="V161" s="19"/>
      <c r="W161" s="19"/>
      <c r="X161" s="19"/>
      <c r="Y161" s="19"/>
      <c r="Z161" s="19"/>
      <c r="AA161" s="19"/>
      <c r="AB161" s="19"/>
      <c r="AC161" s="19"/>
      <c r="AD161" s="19"/>
      <c r="AE161" s="19"/>
      <c r="AF161" s="19"/>
      <c r="AG161" s="19"/>
      <c r="AH161" s="19"/>
      <c r="AI161" s="19"/>
      <c r="AJ161" s="19"/>
      <c r="AK161" s="19"/>
      <c r="AL161" s="19"/>
      <c r="AM161" s="19"/>
    </row>
    <row r="162" ht="15.75" customHeight="1">
      <c r="J162" s="18"/>
      <c r="U162" s="83"/>
      <c r="V162" s="19"/>
      <c r="W162" s="19"/>
      <c r="X162" s="19"/>
      <c r="Y162" s="19"/>
      <c r="Z162" s="19"/>
      <c r="AA162" s="19"/>
      <c r="AB162" s="19"/>
      <c r="AC162" s="19"/>
      <c r="AD162" s="19"/>
      <c r="AE162" s="19"/>
      <c r="AF162" s="19"/>
      <c r="AG162" s="19"/>
      <c r="AH162" s="19"/>
      <c r="AI162" s="19"/>
      <c r="AJ162" s="19"/>
      <c r="AK162" s="19"/>
      <c r="AL162" s="19"/>
      <c r="AM162" s="19"/>
    </row>
    <row r="163" ht="15.75" customHeight="1">
      <c r="U163" s="83"/>
      <c r="V163" s="19"/>
      <c r="W163" s="19"/>
      <c r="X163" s="19"/>
      <c r="Y163" s="19"/>
      <c r="Z163" s="19"/>
      <c r="AA163" s="19"/>
      <c r="AB163" s="19"/>
      <c r="AC163" s="19"/>
      <c r="AD163" s="19"/>
      <c r="AE163" s="19"/>
      <c r="AF163" s="19"/>
      <c r="AG163" s="19"/>
      <c r="AH163" s="19"/>
      <c r="AI163" s="19"/>
      <c r="AJ163" s="19"/>
      <c r="AK163" s="19"/>
      <c r="AL163" s="19"/>
      <c r="AM163" s="19"/>
    </row>
    <row r="164" ht="15.75" customHeight="1">
      <c r="U164" s="5"/>
      <c r="V164" s="19"/>
      <c r="W164" s="19"/>
      <c r="X164" s="19"/>
      <c r="Y164" s="19"/>
      <c r="Z164" s="19"/>
      <c r="AA164" s="19"/>
      <c r="AB164" s="19"/>
      <c r="AC164" s="19"/>
      <c r="AD164" s="19"/>
      <c r="AE164" s="19"/>
      <c r="AF164" s="19"/>
      <c r="AG164" s="19"/>
      <c r="AH164" s="19"/>
      <c r="AI164" s="19"/>
      <c r="AJ164" s="19"/>
      <c r="AK164" s="19"/>
      <c r="AL164" s="19"/>
      <c r="AM164" s="19"/>
    </row>
    <row r="165" ht="15.75" customHeight="1">
      <c r="J165" s="18"/>
      <c r="U165" s="83"/>
      <c r="V165" s="19"/>
      <c r="W165" s="19"/>
      <c r="X165" s="19"/>
      <c r="Y165" s="19"/>
      <c r="Z165" s="19"/>
      <c r="AA165" s="19"/>
      <c r="AB165" s="19"/>
      <c r="AC165" s="19"/>
      <c r="AD165" s="19"/>
      <c r="AE165" s="19"/>
      <c r="AF165" s="19"/>
      <c r="AG165" s="19"/>
      <c r="AH165" s="19"/>
      <c r="AI165" s="19"/>
      <c r="AJ165" s="19"/>
      <c r="AK165" s="19"/>
      <c r="AL165" s="19"/>
      <c r="AM165" s="19"/>
    </row>
    <row r="166" ht="15.75" customHeight="1">
      <c r="U166" s="5"/>
      <c r="V166" s="19"/>
      <c r="W166" s="19"/>
      <c r="X166" s="19"/>
      <c r="Y166" s="18"/>
      <c r="Z166" s="19"/>
      <c r="AA166" s="19"/>
      <c r="AB166" s="19"/>
      <c r="AC166" s="19"/>
      <c r="AD166" s="19"/>
      <c r="AE166" s="19"/>
      <c r="AF166" s="19"/>
      <c r="AG166" s="19"/>
      <c r="AH166" s="19"/>
      <c r="AI166" s="19"/>
      <c r="AJ166" s="19"/>
      <c r="AK166" s="19"/>
      <c r="AL166" s="19"/>
      <c r="AM166" s="19"/>
    </row>
    <row r="167" ht="15.75" customHeight="1">
      <c r="U167" s="5"/>
      <c r="V167" s="19"/>
      <c r="W167" s="19"/>
      <c r="X167" s="19"/>
      <c r="Y167" s="19"/>
      <c r="Z167" s="19"/>
      <c r="AA167" s="19"/>
      <c r="AB167" s="19"/>
      <c r="AC167" s="19"/>
      <c r="AD167" s="19"/>
      <c r="AE167" s="19"/>
      <c r="AF167" s="19"/>
      <c r="AG167" s="19"/>
      <c r="AH167" s="19"/>
      <c r="AI167" s="19"/>
      <c r="AJ167" s="19"/>
      <c r="AK167" s="19"/>
      <c r="AL167" s="19"/>
      <c r="AM167" s="19"/>
    </row>
    <row r="168" ht="15.75" customHeight="1">
      <c r="J168" s="18"/>
      <c r="U168" s="5"/>
      <c r="V168" s="19"/>
      <c r="W168" s="19"/>
      <c r="X168" s="19"/>
      <c r="Y168" s="19"/>
      <c r="Z168" s="19"/>
      <c r="AA168" s="19"/>
      <c r="AB168" s="19"/>
      <c r="AC168" s="19"/>
      <c r="AD168" s="19"/>
      <c r="AE168" s="19"/>
      <c r="AF168" s="19"/>
      <c r="AG168" s="19"/>
      <c r="AH168" s="19"/>
      <c r="AI168" s="19"/>
      <c r="AJ168" s="19"/>
      <c r="AK168" s="19"/>
      <c r="AL168" s="19"/>
      <c r="AM168" s="19"/>
    </row>
    <row r="169" ht="15.75" customHeight="1">
      <c r="J169" s="18"/>
      <c r="U169" s="83"/>
      <c r="V169" s="19"/>
      <c r="W169" s="19"/>
      <c r="X169" s="19"/>
      <c r="Y169" s="19"/>
      <c r="Z169" s="19"/>
      <c r="AA169" s="19"/>
      <c r="AB169" s="19"/>
      <c r="AC169" s="19"/>
      <c r="AD169" s="19"/>
      <c r="AE169" s="19"/>
      <c r="AF169" s="19"/>
      <c r="AG169" s="19"/>
      <c r="AH169" s="19"/>
      <c r="AI169" s="19"/>
      <c r="AJ169" s="19"/>
      <c r="AK169" s="19"/>
      <c r="AL169" s="19"/>
      <c r="AM169" s="19"/>
    </row>
    <row r="170" ht="15.75" customHeight="1">
      <c r="J170" s="18"/>
      <c r="U170" s="5"/>
      <c r="V170" s="19"/>
      <c r="W170" s="19"/>
      <c r="X170" s="19"/>
      <c r="Y170" s="19"/>
      <c r="Z170" s="19"/>
      <c r="AA170" s="19"/>
      <c r="AB170" s="19"/>
      <c r="AC170" s="19"/>
      <c r="AD170" s="19"/>
      <c r="AE170" s="19"/>
      <c r="AF170" s="19"/>
      <c r="AG170" s="19"/>
      <c r="AH170" s="19"/>
      <c r="AI170" s="19"/>
      <c r="AJ170" s="19"/>
      <c r="AK170" s="19"/>
      <c r="AL170" s="19"/>
      <c r="AM170" s="19"/>
    </row>
    <row r="171" ht="15.75" customHeight="1">
      <c r="J171" s="18"/>
      <c r="U171" s="83"/>
      <c r="V171" s="19"/>
      <c r="W171" s="19"/>
      <c r="X171" s="19"/>
      <c r="Y171" s="19"/>
      <c r="Z171" s="19"/>
      <c r="AA171" s="19"/>
      <c r="AB171" s="19"/>
      <c r="AC171" s="19"/>
      <c r="AD171" s="19"/>
      <c r="AE171" s="19"/>
      <c r="AF171" s="19"/>
      <c r="AG171" s="19"/>
      <c r="AH171" s="19"/>
      <c r="AI171" s="19"/>
      <c r="AJ171" s="19"/>
      <c r="AK171" s="19"/>
      <c r="AL171" s="19"/>
      <c r="AM171" s="19"/>
    </row>
    <row r="172" ht="15.75" customHeight="1">
      <c r="J172" s="18"/>
      <c r="U172" s="83"/>
      <c r="V172" s="19"/>
      <c r="W172" s="19"/>
      <c r="X172" s="19"/>
      <c r="Y172" s="19"/>
      <c r="Z172" s="19"/>
      <c r="AA172" s="19"/>
      <c r="AB172" s="19"/>
      <c r="AC172" s="19"/>
      <c r="AD172" s="19"/>
      <c r="AE172" s="19"/>
      <c r="AF172" s="19"/>
      <c r="AG172" s="19"/>
      <c r="AH172" s="19"/>
      <c r="AI172" s="19"/>
      <c r="AJ172" s="19"/>
      <c r="AK172" s="19"/>
      <c r="AL172" s="19"/>
      <c r="AM172" s="19"/>
    </row>
    <row r="173" ht="15.75" customHeight="1">
      <c r="J173" s="18"/>
      <c r="U173" s="83"/>
      <c r="V173" s="19"/>
      <c r="W173" s="19"/>
      <c r="X173" s="19"/>
      <c r="Z173" s="19"/>
      <c r="AA173" s="19"/>
      <c r="AB173" s="19"/>
      <c r="AC173" s="19"/>
      <c r="AD173" s="19"/>
      <c r="AE173" s="19"/>
      <c r="AF173" s="19"/>
      <c r="AG173" s="19"/>
      <c r="AH173" s="19"/>
      <c r="AI173" s="19"/>
      <c r="AJ173" s="19"/>
      <c r="AK173" s="19"/>
      <c r="AL173" s="19"/>
      <c r="AM173" s="19"/>
    </row>
    <row r="174" ht="15.75" customHeight="1">
      <c r="J174" s="18"/>
      <c r="U174" s="83"/>
      <c r="V174" s="19"/>
      <c r="W174" s="19"/>
      <c r="X174" s="19"/>
      <c r="Y174" s="19"/>
      <c r="Z174" s="19"/>
      <c r="AA174" s="19"/>
      <c r="AB174" s="19"/>
      <c r="AC174" s="19"/>
      <c r="AD174" s="19"/>
      <c r="AE174" s="19"/>
      <c r="AF174" s="19"/>
      <c r="AG174" s="19"/>
      <c r="AH174" s="19"/>
      <c r="AI174" s="19"/>
      <c r="AJ174" s="19"/>
      <c r="AK174" s="19"/>
      <c r="AL174" s="19"/>
      <c r="AM174" s="19"/>
    </row>
    <row r="175" ht="15.75" customHeight="1">
      <c r="J175" s="18"/>
      <c r="U175" s="83"/>
      <c r="V175" s="19"/>
      <c r="W175" s="19"/>
      <c r="X175" s="19"/>
      <c r="Y175" s="19"/>
      <c r="Z175" s="19"/>
      <c r="AA175" s="19"/>
      <c r="AB175" s="19"/>
      <c r="AC175" s="19"/>
      <c r="AD175" s="19"/>
      <c r="AE175" s="19"/>
      <c r="AF175" s="19"/>
      <c r="AG175" s="19"/>
      <c r="AH175" s="19"/>
      <c r="AI175" s="19"/>
      <c r="AJ175" s="19"/>
      <c r="AK175" s="19"/>
      <c r="AL175" s="19"/>
      <c r="AM175" s="19"/>
    </row>
    <row r="176" ht="15.75" customHeight="1">
      <c r="U176" s="5"/>
      <c r="V176" s="19"/>
      <c r="W176" s="19"/>
      <c r="X176" s="19"/>
      <c r="Y176" s="19"/>
      <c r="Z176" s="19"/>
      <c r="AA176" s="19"/>
      <c r="AB176" s="19"/>
      <c r="AC176" s="19"/>
      <c r="AD176" s="19"/>
      <c r="AE176" s="19"/>
      <c r="AF176" s="19"/>
      <c r="AG176" s="19"/>
      <c r="AH176" s="19"/>
      <c r="AI176" s="19"/>
      <c r="AJ176" s="19"/>
      <c r="AK176" s="19"/>
      <c r="AL176" s="19"/>
      <c r="AM176" s="19"/>
    </row>
    <row r="177" ht="15.75" customHeight="1">
      <c r="U177" s="83"/>
      <c r="V177" s="19"/>
      <c r="W177" s="19"/>
      <c r="X177" s="19"/>
      <c r="Y177" s="19"/>
      <c r="Z177" s="19"/>
      <c r="AA177" s="19"/>
      <c r="AB177" s="19"/>
      <c r="AC177" s="19"/>
      <c r="AD177" s="19"/>
      <c r="AE177" s="19"/>
      <c r="AF177" s="19"/>
      <c r="AG177" s="19"/>
      <c r="AH177" s="19"/>
      <c r="AI177" s="19"/>
      <c r="AJ177" s="19"/>
      <c r="AK177" s="19"/>
      <c r="AL177" s="19"/>
      <c r="AM177" s="19"/>
    </row>
    <row r="178" ht="15.75" customHeight="1">
      <c r="J178" s="18"/>
      <c r="U178" s="5"/>
      <c r="V178" s="19"/>
      <c r="W178" s="19"/>
      <c r="X178" s="19"/>
      <c r="Y178" s="19"/>
      <c r="Z178" s="19"/>
      <c r="AA178" s="19"/>
      <c r="AB178" s="19"/>
      <c r="AC178" s="19"/>
      <c r="AD178" s="19"/>
      <c r="AE178" s="19"/>
      <c r="AF178" s="19"/>
      <c r="AG178" s="19"/>
      <c r="AH178" s="19"/>
      <c r="AI178" s="19"/>
      <c r="AJ178" s="19"/>
      <c r="AK178" s="19"/>
      <c r="AL178" s="19"/>
      <c r="AM178" s="19"/>
    </row>
    <row r="179" ht="15.75" customHeight="1">
      <c r="U179" s="5"/>
      <c r="V179" s="19"/>
      <c r="W179" s="19"/>
      <c r="X179" s="19"/>
      <c r="Y179" s="18"/>
      <c r="Z179" s="19"/>
      <c r="AA179" s="19"/>
      <c r="AB179" s="19"/>
      <c r="AC179" s="19"/>
      <c r="AD179" s="19"/>
      <c r="AE179" s="19"/>
      <c r="AF179" s="19"/>
      <c r="AG179" s="19"/>
      <c r="AH179" s="19"/>
      <c r="AI179" s="19"/>
      <c r="AJ179" s="19"/>
      <c r="AK179" s="19"/>
      <c r="AL179" s="19"/>
      <c r="AM179" s="19"/>
    </row>
    <row r="180" ht="15.75" customHeight="1">
      <c r="U180" s="83"/>
      <c r="V180" s="19"/>
      <c r="W180" s="19"/>
      <c r="X180" s="19"/>
      <c r="Y180" s="19"/>
      <c r="Z180" s="19"/>
      <c r="AA180" s="19"/>
      <c r="AB180" s="19"/>
      <c r="AC180" s="19"/>
      <c r="AD180" s="19"/>
      <c r="AE180" s="19"/>
      <c r="AF180" s="19"/>
      <c r="AG180" s="19"/>
      <c r="AH180" s="19"/>
      <c r="AI180" s="19"/>
      <c r="AJ180" s="19"/>
      <c r="AK180" s="19"/>
      <c r="AL180" s="19"/>
      <c r="AM180" s="19"/>
    </row>
    <row r="181" ht="15.75" customHeight="1">
      <c r="J181" s="18"/>
      <c r="U181" s="83"/>
      <c r="V181" s="19"/>
      <c r="W181" s="19"/>
      <c r="X181" s="19"/>
      <c r="Y181" s="18"/>
      <c r="Z181" s="19"/>
      <c r="AA181" s="19"/>
      <c r="AB181" s="19"/>
      <c r="AC181" s="19"/>
      <c r="AD181" s="19"/>
      <c r="AE181" s="19"/>
      <c r="AF181" s="19"/>
      <c r="AG181" s="19"/>
      <c r="AH181" s="19"/>
      <c r="AI181" s="19"/>
      <c r="AJ181" s="19"/>
      <c r="AK181" s="19"/>
      <c r="AL181" s="19"/>
      <c r="AM181" s="19"/>
    </row>
    <row r="182" ht="15.75" customHeight="1">
      <c r="J182" s="18"/>
      <c r="U182" s="83"/>
      <c r="V182" s="19"/>
      <c r="W182" s="19"/>
      <c r="X182" s="19"/>
      <c r="Y182" s="19"/>
      <c r="Z182" s="19"/>
      <c r="AA182" s="19"/>
      <c r="AB182" s="19"/>
      <c r="AC182" s="19"/>
      <c r="AD182" s="19"/>
      <c r="AE182" s="19"/>
      <c r="AF182" s="19"/>
      <c r="AG182" s="19"/>
      <c r="AH182" s="19"/>
      <c r="AI182" s="19"/>
      <c r="AJ182" s="19"/>
      <c r="AK182" s="19"/>
      <c r="AL182" s="19"/>
      <c r="AM182" s="19"/>
    </row>
    <row r="183" ht="15.75" customHeight="1">
      <c r="J183" s="18"/>
      <c r="U183" s="83"/>
      <c r="V183" s="19"/>
      <c r="W183" s="19"/>
      <c r="X183" s="19"/>
      <c r="Y183" s="19"/>
      <c r="Z183" s="19"/>
      <c r="AA183" s="19"/>
      <c r="AB183" s="19"/>
      <c r="AC183" s="19"/>
      <c r="AD183" s="19"/>
      <c r="AE183" s="19"/>
      <c r="AF183" s="19"/>
      <c r="AG183" s="19"/>
      <c r="AH183" s="19"/>
      <c r="AI183" s="19"/>
      <c r="AJ183" s="19"/>
      <c r="AK183" s="19"/>
      <c r="AL183" s="19"/>
      <c r="AM183" s="19"/>
    </row>
    <row r="184" ht="15.75" customHeight="1">
      <c r="J184" s="18"/>
      <c r="U184" s="83"/>
      <c r="V184" s="19"/>
      <c r="W184" s="19"/>
      <c r="X184" s="19"/>
      <c r="Y184" s="19"/>
      <c r="Z184" s="19"/>
      <c r="AA184" s="19"/>
      <c r="AB184" s="19"/>
      <c r="AC184" s="19"/>
      <c r="AD184" s="19"/>
      <c r="AE184" s="19"/>
      <c r="AF184" s="19"/>
      <c r="AG184" s="19"/>
      <c r="AH184" s="19"/>
      <c r="AI184" s="19"/>
      <c r="AJ184" s="19"/>
      <c r="AK184" s="19"/>
      <c r="AL184" s="19"/>
      <c r="AM184" s="19"/>
    </row>
    <row r="185" ht="15.75" customHeight="1">
      <c r="J185" s="18"/>
      <c r="U185" s="5"/>
      <c r="V185" s="19"/>
      <c r="W185" s="19"/>
      <c r="X185" s="19"/>
      <c r="Y185" s="19"/>
      <c r="Z185" s="19"/>
      <c r="AA185" s="19"/>
      <c r="AB185" s="19"/>
      <c r="AC185" s="19"/>
      <c r="AD185" s="19"/>
      <c r="AE185" s="19"/>
      <c r="AF185" s="19"/>
      <c r="AG185" s="19"/>
      <c r="AH185" s="19"/>
      <c r="AI185" s="19"/>
      <c r="AJ185" s="19"/>
      <c r="AK185" s="19"/>
      <c r="AL185" s="19"/>
      <c r="AM185" s="19"/>
    </row>
    <row r="186" ht="15.75" customHeight="1">
      <c r="J186" s="18"/>
      <c r="U186" s="83"/>
      <c r="V186" s="19"/>
      <c r="W186" s="19"/>
      <c r="X186" s="19"/>
      <c r="Y186" s="19"/>
      <c r="Z186" s="19"/>
      <c r="AA186" s="19"/>
      <c r="AB186" s="19"/>
      <c r="AC186" s="19"/>
      <c r="AD186" s="19"/>
      <c r="AE186" s="19"/>
      <c r="AF186" s="19"/>
      <c r="AG186" s="19"/>
      <c r="AH186" s="19"/>
      <c r="AI186" s="19"/>
      <c r="AJ186" s="19"/>
      <c r="AK186" s="19"/>
      <c r="AL186" s="19"/>
      <c r="AM186" s="19"/>
    </row>
    <row r="187" ht="15.75" customHeight="1">
      <c r="J187" s="18"/>
      <c r="U187" s="5"/>
      <c r="V187" s="19"/>
      <c r="W187" s="19"/>
      <c r="X187" s="19"/>
      <c r="Y187" s="19"/>
      <c r="Z187" s="19"/>
      <c r="AA187" s="19"/>
      <c r="AB187" s="19"/>
      <c r="AC187" s="19"/>
      <c r="AD187" s="19"/>
      <c r="AE187" s="19"/>
      <c r="AF187" s="19"/>
      <c r="AG187" s="19"/>
      <c r="AH187" s="19"/>
      <c r="AI187" s="19"/>
      <c r="AJ187" s="19"/>
      <c r="AK187" s="19"/>
      <c r="AL187" s="19"/>
      <c r="AM187" s="19"/>
    </row>
    <row r="188" ht="15.75" customHeight="1">
      <c r="J188" s="18"/>
      <c r="U188" s="5"/>
      <c r="V188" s="19"/>
      <c r="W188" s="19"/>
      <c r="X188" s="19"/>
      <c r="Y188" s="19"/>
      <c r="Z188" s="19"/>
      <c r="AA188" s="19"/>
      <c r="AB188" s="19"/>
      <c r="AC188" s="19"/>
      <c r="AD188" s="19"/>
      <c r="AE188" s="19"/>
      <c r="AF188" s="19"/>
      <c r="AG188" s="19"/>
      <c r="AH188" s="19"/>
      <c r="AI188" s="19"/>
      <c r="AJ188" s="19"/>
      <c r="AK188" s="19"/>
      <c r="AL188" s="19"/>
      <c r="AM188" s="19"/>
    </row>
    <row r="189" ht="15.75" customHeight="1">
      <c r="U189" s="83"/>
      <c r="V189" s="19"/>
      <c r="W189" s="19"/>
      <c r="X189" s="19"/>
      <c r="Y189" s="19"/>
      <c r="Z189" s="19"/>
      <c r="AA189" s="19"/>
      <c r="AB189" s="19"/>
      <c r="AC189" s="19"/>
      <c r="AD189" s="19"/>
      <c r="AE189" s="19"/>
      <c r="AF189" s="19"/>
      <c r="AG189" s="19"/>
      <c r="AH189" s="19"/>
      <c r="AI189" s="19"/>
      <c r="AJ189" s="19"/>
      <c r="AK189" s="19"/>
      <c r="AL189" s="19"/>
      <c r="AM189" s="19"/>
    </row>
    <row r="190" ht="15.75" customHeight="1">
      <c r="U190" s="83"/>
      <c r="V190" s="19"/>
      <c r="W190" s="19"/>
      <c r="X190" s="19"/>
      <c r="Y190" s="19"/>
      <c r="Z190" s="19"/>
      <c r="AA190" s="19"/>
      <c r="AB190" s="19"/>
      <c r="AC190" s="19"/>
      <c r="AD190" s="19"/>
      <c r="AE190" s="19"/>
      <c r="AF190" s="19"/>
      <c r="AG190" s="19"/>
      <c r="AH190" s="19"/>
      <c r="AI190" s="19"/>
      <c r="AJ190" s="19"/>
      <c r="AK190" s="19"/>
      <c r="AL190" s="19"/>
      <c r="AM190" s="19"/>
    </row>
    <row r="191" ht="15.75" customHeight="1">
      <c r="J191" s="18"/>
      <c r="U191" s="83"/>
      <c r="V191" s="19"/>
      <c r="W191" s="19"/>
      <c r="X191" s="19"/>
      <c r="Y191" s="19"/>
      <c r="Z191" s="19"/>
      <c r="AA191" s="19"/>
      <c r="AB191" s="19"/>
      <c r="AC191" s="19"/>
      <c r="AD191" s="19"/>
      <c r="AE191" s="19"/>
      <c r="AF191" s="19"/>
      <c r="AG191" s="19"/>
      <c r="AH191" s="19"/>
      <c r="AI191" s="19"/>
      <c r="AJ191" s="19"/>
      <c r="AK191" s="19"/>
      <c r="AL191" s="19"/>
      <c r="AM191" s="19"/>
    </row>
    <row r="192" ht="15.75" customHeight="1">
      <c r="U192" s="83"/>
      <c r="V192" s="19"/>
      <c r="W192" s="19"/>
      <c r="X192" s="19"/>
      <c r="Y192" s="19"/>
      <c r="Z192" s="19"/>
      <c r="AA192" s="19"/>
      <c r="AB192" s="19"/>
      <c r="AC192" s="19"/>
      <c r="AD192" s="19"/>
      <c r="AE192" s="19"/>
      <c r="AF192" s="19"/>
      <c r="AG192" s="19"/>
      <c r="AH192" s="19"/>
      <c r="AI192" s="19"/>
      <c r="AJ192" s="19"/>
      <c r="AK192" s="19"/>
      <c r="AL192" s="19"/>
    </row>
    <row r="193" ht="15.75" customHeight="1">
      <c r="U193" s="83"/>
      <c r="V193" s="19"/>
      <c r="W193" s="19"/>
      <c r="X193" s="19"/>
      <c r="Y193" s="19"/>
      <c r="Z193" s="19"/>
      <c r="AA193" s="19"/>
      <c r="AB193" s="19"/>
      <c r="AC193" s="19"/>
      <c r="AD193" s="19"/>
      <c r="AE193" s="19"/>
      <c r="AF193" s="19"/>
      <c r="AG193" s="19"/>
      <c r="AH193" s="19"/>
      <c r="AI193" s="19"/>
      <c r="AJ193" s="19"/>
      <c r="AK193" s="19"/>
      <c r="AL193" s="19"/>
    </row>
    <row r="194" ht="15.75" customHeight="1">
      <c r="J194" s="18"/>
      <c r="U194" s="83"/>
      <c r="V194" s="19"/>
      <c r="W194" s="19"/>
      <c r="X194" s="19"/>
      <c r="Y194" s="19"/>
      <c r="Z194" s="19"/>
      <c r="AA194" s="19"/>
      <c r="AB194" s="19"/>
      <c r="AC194" s="19"/>
      <c r="AD194" s="19"/>
      <c r="AE194" s="19"/>
      <c r="AF194" s="19"/>
      <c r="AG194" s="19"/>
      <c r="AH194" s="19"/>
      <c r="AI194" s="19"/>
      <c r="AJ194" s="19"/>
      <c r="AK194" s="19"/>
      <c r="AL194" s="19"/>
    </row>
    <row r="195" ht="15.75" customHeight="1">
      <c r="J195" s="18"/>
      <c r="U195" s="83"/>
      <c r="V195" s="19"/>
      <c r="W195" s="19"/>
      <c r="X195" s="19"/>
      <c r="Y195" s="19"/>
      <c r="Z195" s="19"/>
      <c r="AA195" s="19"/>
      <c r="AB195" s="19"/>
      <c r="AC195" s="19"/>
      <c r="AD195" s="19"/>
      <c r="AE195" s="19"/>
      <c r="AF195" s="19"/>
      <c r="AG195" s="19"/>
      <c r="AH195" s="19"/>
      <c r="AI195" s="19"/>
      <c r="AJ195" s="19"/>
      <c r="AK195" s="19"/>
      <c r="AL195" s="19"/>
    </row>
    <row r="196" ht="15.75" customHeight="1">
      <c r="J196" s="18"/>
      <c r="U196" s="19"/>
      <c r="V196" s="19"/>
      <c r="W196" s="19"/>
      <c r="X196" s="19"/>
      <c r="Y196" s="19"/>
      <c r="Z196" s="19"/>
      <c r="AA196" s="19"/>
      <c r="AB196" s="19"/>
      <c r="AC196" s="19"/>
      <c r="AD196" s="19"/>
      <c r="AE196" s="19"/>
      <c r="AF196" s="19"/>
      <c r="AG196" s="19"/>
      <c r="AH196" s="19"/>
      <c r="AI196" s="19"/>
      <c r="AJ196" s="19"/>
      <c r="AK196" s="19"/>
      <c r="AL196" s="19"/>
    </row>
    <row r="197" ht="15.75" customHeight="1">
      <c r="J197" s="18"/>
      <c r="U197" s="19"/>
      <c r="V197" s="19"/>
      <c r="W197" s="19"/>
      <c r="X197" s="19"/>
      <c r="Y197" s="18"/>
      <c r="Z197" s="19"/>
      <c r="AA197" s="19"/>
      <c r="AB197" s="19"/>
      <c r="AC197" s="19"/>
      <c r="AD197" s="19"/>
      <c r="AE197" s="19"/>
      <c r="AF197" s="19"/>
      <c r="AG197" s="19"/>
      <c r="AH197" s="19"/>
      <c r="AI197" s="19"/>
      <c r="AJ197" s="19"/>
      <c r="AK197" s="19"/>
      <c r="AL197" s="19"/>
    </row>
    <row r="198" ht="15.75" customHeight="1">
      <c r="J198" s="18"/>
      <c r="U198" s="19"/>
      <c r="V198" s="19"/>
      <c r="W198" s="19"/>
      <c r="X198" s="19"/>
      <c r="Y198" s="19"/>
      <c r="Z198" s="19"/>
      <c r="AA198" s="19"/>
      <c r="AB198" s="19"/>
      <c r="AC198" s="19"/>
      <c r="AD198" s="19"/>
      <c r="AE198" s="19"/>
      <c r="AF198" s="19"/>
      <c r="AG198" s="19"/>
      <c r="AH198" s="19"/>
      <c r="AI198" s="19"/>
      <c r="AJ198" s="19"/>
      <c r="AK198" s="19"/>
      <c r="AL198" s="19"/>
    </row>
    <row r="199" ht="15.75" customHeight="1">
      <c r="J199" s="18"/>
      <c r="U199" s="19"/>
      <c r="V199" s="19"/>
      <c r="W199" s="19"/>
      <c r="X199" s="19"/>
      <c r="Y199" s="19"/>
      <c r="Z199" s="19"/>
      <c r="AA199" s="19"/>
      <c r="AB199" s="19"/>
      <c r="AC199" s="19"/>
      <c r="AD199" s="19"/>
      <c r="AE199" s="19"/>
      <c r="AF199" s="19"/>
      <c r="AG199" s="19"/>
      <c r="AH199" s="19"/>
      <c r="AI199" s="19"/>
      <c r="AJ199" s="19"/>
      <c r="AK199" s="19"/>
      <c r="AL199" s="19"/>
    </row>
    <row r="200" ht="15.75" customHeight="1">
      <c r="J200" s="18"/>
      <c r="U200" s="19"/>
      <c r="V200" s="19"/>
      <c r="W200" s="19"/>
      <c r="X200" s="19"/>
      <c r="Y200" s="19"/>
      <c r="Z200" s="19"/>
      <c r="AA200" s="19"/>
      <c r="AB200" s="19"/>
      <c r="AC200" s="19"/>
      <c r="AD200" s="19"/>
      <c r="AE200" s="19"/>
      <c r="AF200" s="19"/>
      <c r="AG200" s="19"/>
      <c r="AH200" s="19"/>
      <c r="AI200" s="19"/>
      <c r="AJ200" s="19"/>
      <c r="AK200" s="19"/>
      <c r="AL200" s="19"/>
    </row>
    <row r="201" ht="15.75" customHeight="1">
      <c r="J201" s="18"/>
      <c r="U201" s="19"/>
      <c r="V201" s="19"/>
      <c r="W201" s="19"/>
      <c r="X201" s="19"/>
      <c r="Y201" s="19"/>
      <c r="Z201" s="19"/>
      <c r="AA201" s="19"/>
      <c r="AB201" s="19"/>
      <c r="AC201" s="19"/>
      <c r="AD201" s="19"/>
      <c r="AE201" s="19"/>
      <c r="AF201" s="19"/>
      <c r="AG201" s="19"/>
      <c r="AH201" s="19"/>
      <c r="AI201" s="19"/>
      <c r="AJ201" s="19"/>
      <c r="AK201" s="19"/>
      <c r="AL201" s="19"/>
    </row>
    <row r="202" ht="15.75" customHeight="1">
      <c r="U202" s="19"/>
      <c r="V202" s="19"/>
      <c r="W202" s="19"/>
      <c r="X202" s="19"/>
      <c r="Y202" s="19"/>
      <c r="Z202" s="19"/>
      <c r="AA202" s="19"/>
      <c r="AB202" s="19"/>
      <c r="AC202" s="19"/>
      <c r="AD202" s="19"/>
      <c r="AE202" s="19"/>
      <c r="AF202" s="19"/>
      <c r="AG202" s="19"/>
      <c r="AH202" s="19"/>
      <c r="AI202" s="19"/>
      <c r="AJ202" s="19"/>
      <c r="AK202" s="19"/>
      <c r="AL202" s="19"/>
    </row>
    <row r="203" ht="15.75" customHeight="1">
      <c r="U203" s="19"/>
      <c r="V203" s="19"/>
      <c r="W203" s="19"/>
      <c r="X203" s="19"/>
      <c r="Y203" s="19"/>
      <c r="Z203" s="19"/>
      <c r="AA203" s="19"/>
      <c r="AB203" s="19"/>
      <c r="AC203" s="19"/>
      <c r="AD203" s="19"/>
      <c r="AE203" s="19"/>
      <c r="AF203" s="19"/>
      <c r="AG203" s="19"/>
      <c r="AH203" s="19"/>
      <c r="AI203" s="19"/>
      <c r="AJ203" s="19"/>
      <c r="AK203" s="19"/>
      <c r="AL203" s="19"/>
    </row>
    <row r="204" ht="15.75" customHeight="1">
      <c r="J204" s="18"/>
      <c r="U204" s="19"/>
      <c r="V204" s="19"/>
      <c r="W204" s="19"/>
      <c r="X204" s="19"/>
      <c r="Y204" s="19"/>
      <c r="Z204" s="19"/>
      <c r="AA204" s="19"/>
      <c r="AB204" s="19"/>
      <c r="AC204" s="19"/>
      <c r="AD204" s="19"/>
      <c r="AE204" s="19"/>
      <c r="AF204" s="19"/>
      <c r="AG204" s="19"/>
      <c r="AH204" s="19"/>
      <c r="AI204" s="19"/>
      <c r="AJ204" s="19"/>
      <c r="AK204" s="19"/>
      <c r="AL204" s="19"/>
    </row>
    <row r="205" ht="15.75" customHeight="1">
      <c r="U205" s="19"/>
      <c r="V205" s="19"/>
      <c r="W205" s="19"/>
      <c r="X205" s="19"/>
      <c r="Y205" s="19"/>
      <c r="Z205" s="19"/>
      <c r="AA205" s="19"/>
      <c r="AB205" s="19"/>
      <c r="AC205" s="19"/>
      <c r="AD205" s="19"/>
      <c r="AE205" s="19"/>
      <c r="AF205" s="19"/>
      <c r="AG205" s="19"/>
      <c r="AH205" s="19"/>
      <c r="AI205" s="19"/>
      <c r="AJ205" s="19"/>
      <c r="AK205" s="19"/>
      <c r="AL205" s="19"/>
    </row>
    <row r="206" ht="15.75" customHeight="1">
      <c r="U206" s="19"/>
      <c r="V206" s="19"/>
      <c r="W206" s="19"/>
      <c r="X206" s="19"/>
      <c r="Y206" s="18"/>
      <c r="Z206" s="19"/>
      <c r="AA206" s="19"/>
      <c r="AB206" s="19"/>
      <c r="AC206" s="19"/>
      <c r="AD206" s="19"/>
      <c r="AE206" s="19"/>
      <c r="AF206" s="19"/>
      <c r="AG206" s="19"/>
      <c r="AH206" s="19"/>
      <c r="AI206" s="19"/>
      <c r="AJ206" s="19"/>
      <c r="AK206" s="19"/>
      <c r="AL206" s="19"/>
    </row>
    <row r="207" ht="15.75" customHeight="1">
      <c r="J207" s="18"/>
      <c r="U207" s="19"/>
      <c r="V207" s="19"/>
      <c r="W207" s="19"/>
      <c r="X207" s="19"/>
      <c r="Y207" s="18"/>
      <c r="Z207" s="19"/>
      <c r="AA207" s="19"/>
      <c r="AB207" s="19"/>
      <c r="AC207" s="19"/>
      <c r="AD207" s="19"/>
      <c r="AE207" s="19"/>
      <c r="AF207" s="19"/>
      <c r="AG207" s="19"/>
      <c r="AH207" s="19"/>
      <c r="AI207" s="19"/>
      <c r="AJ207" s="19"/>
      <c r="AK207" s="19"/>
      <c r="AL207" s="19"/>
    </row>
    <row r="208" ht="15.75" customHeight="1">
      <c r="J208" s="18"/>
      <c r="U208" s="19"/>
      <c r="V208" s="19"/>
      <c r="W208" s="19"/>
      <c r="X208" s="19"/>
      <c r="Y208" s="19"/>
      <c r="Z208" s="19"/>
      <c r="AA208" s="19"/>
      <c r="AB208" s="19"/>
      <c r="AC208" s="19"/>
      <c r="AD208" s="19"/>
      <c r="AE208" s="19"/>
      <c r="AF208" s="19"/>
      <c r="AG208" s="19"/>
      <c r="AH208" s="19"/>
      <c r="AI208" s="19"/>
      <c r="AJ208" s="19"/>
      <c r="AK208" s="19"/>
      <c r="AL208" s="19"/>
    </row>
    <row r="209" ht="15.75" customHeight="1">
      <c r="J209" s="18"/>
      <c r="U209" s="19"/>
      <c r="V209" s="19"/>
      <c r="W209" s="19"/>
      <c r="X209" s="19"/>
      <c r="Y209" s="19"/>
      <c r="Z209" s="19"/>
      <c r="AA209" s="19"/>
      <c r="AB209" s="19"/>
      <c r="AC209" s="19"/>
      <c r="AD209" s="19"/>
      <c r="AE209" s="19"/>
      <c r="AF209" s="19"/>
      <c r="AG209" s="19"/>
      <c r="AH209" s="19"/>
      <c r="AI209" s="19"/>
      <c r="AJ209" s="19"/>
      <c r="AK209" s="19"/>
      <c r="AL209" s="19"/>
    </row>
    <row r="210" ht="15.75" customHeight="1">
      <c r="J210" s="18"/>
      <c r="U210" s="19"/>
      <c r="V210" s="19"/>
      <c r="W210" s="19"/>
      <c r="X210" s="19"/>
      <c r="Y210" s="18"/>
      <c r="Z210" s="19"/>
      <c r="AA210" s="19"/>
      <c r="AB210" s="19"/>
      <c r="AC210" s="19"/>
      <c r="AD210" s="19"/>
      <c r="AE210" s="19"/>
      <c r="AF210" s="19"/>
      <c r="AG210" s="19"/>
      <c r="AH210" s="19"/>
      <c r="AI210" s="19"/>
      <c r="AJ210" s="19"/>
      <c r="AK210" s="19"/>
      <c r="AL210" s="19"/>
    </row>
    <row r="211" ht="15.75" customHeight="1">
      <c r="J211" s="18"/>
      <c r="U211" s="19"/>
      <c r="V211" s="19"/>
      <c r="W211" s="19"/>
      <c r="X211" s="19"/>
      <c r="Y211" s="19"/>
      <c r="Z211" s="19"/>
      <c r="AA211" s="19"/>
      <c r="AB211" s="19"/>
      <c r="AC211" s="19"/>
      <c r="AD211" s="19"/>
      <c r="AE211" s="19"/>
      <c r="AF211" s="19"/>
      <c r="AG211" s="19"/>
      <c r="AH211" s="19"/>
      <c r="AI211" s="19"/>
      <c r="AJ211" s="19"/>
      <c r="AK211" s="19"/>
      <c r="AL211" s="19"/>
    </row>
    <row r="212" ht="15.75" customHeight="1">
      <c r="J212" s="18"/>
      <c r="U212" s="19"/>
      <c r="V212" s="19"/>
      <c r="W212" s="19"/>
      <c r="X212" s="19"/>
      <c r="Y212" s="19"/>
      <c r="Z212" s="19"/>
      <c r="AA212" s="19"/>
      <c r="AB212" s="19"/>
      <c r="AC212" s="19"/>
      <c r="AD212" s="19"/>
      <c r="AE212" s="19"/>
      <c r="AF212" s="19"/>
      <c r="AG212" s="19"/>
      <c r="AH212" s="19"/>
      <c r="AI212" s="19"/>
      <c r="AJ212" s="19"/>
      <c r="AK212" s="19"/>
      <c r="AL212" s="19"/>
    </row>
    <row r="213" ht="15.75" customHeight="1">
      <c r="J213" s="18"/>
      <c r="U213" s="19"/>
      <c r="V213" s="19"/>
      <c r="W213" s="19"/>
      <c r="X213" s="19"/>
      <c r="Y213" s="19"/>
      <c r="Z213" s="19"/>
      <c r="AA213" s="19"/>
      <c r="AB213" s="19"/>
      <c r="AC213" s="19"/>
      <c r="AD213" s="19"/>
      <c r="AE213" s="19"/>
      <c r="AF213" s="19"/>
      <c r="AG213" s="19"/>
      <c r="AH213" s="19"/>
      <c r="AI213" s="19"/>
      <c r="AJ213" s="19"/>
      <c r="AK213" s="19"/>
      <c r="AL213" s="19"/>
    </row>
    <row r="214" ht="15.75" customHeight="1">
      <c r="J214" s="18"/>
      <c r="U214" s="19"/>
      <c r="V214" s="19"/>
      <c r="W214" s="19"/>
      <c r="X214" s="19"/>
      <c r="Y214" s="19"/>
      <c r="Z214" s="19"/>
      <c r="AA214" s="19"/>
      <c r="AB214" s="19"/>
      <c r="AC214" s="19"/>
      <c r="AD214" s="19"/>
      <c r="AE214" s="19"/>
      <c r="AF214" s="19"/>
      <c r="AG214" s="19"/>
      <c r="AH214" s="19"/>
      <c r="AI214" s="19"/>
      <c r="AJ214" s="19"/>
      <c r="AK214" s="19"/>
      <c r="AL214" s="19"/>
    </row>
    <row r="215" ht="15.75" customHeight="1">
      <c r="U215" s="19"/>
      <c r="V215" s="19"/>
      <c r="W215" s="19"/>
      <c r="X215" s="19"/>
      <c r="Y215" s="19"/>
      <c r="Z215" s="19"/>
      <c r="AA215" s="19"/>
      <c r="AB215" s="19"/>
      <c r="AC215" s="19"/>
      <c r="AD215" s="19"/>
      <c r="AE215" s="19"/>
      <c r="AF215" s="19"/>
      <c r="AG215" s="19"/>
      <c r="AH215" s="19"/>
      <c r="AI215" s="19"/>
      <c r="AJ215" s="19"/>
      <c r="AK215" s="19"/>
      <c r="AL215" s="19"/>
    </row>
    <row r="216" ht="15.75" customHeight="1">
      <c r="U216" s="19"/>
      <c r="V216" s="19"/>
      <c r="W216" s="19"/>
      <c r="X216" s="19"/>
      <c r="Y216" s="19"/>
      <c r="Z216" s="19"/>
      <c r="AA216" s="19"/>
      <c r="AB216" s="19"/>
      <c r="AC216" s="19"/>
      <c r="AD216" s="19"/>
      <c r="AE216" s="19"/>
      <c r="AF216" s="19"/>
      <c r="AG216" s="19"/>
      <c r="AH216" s="19"/>
      <c r="AI216" s="19"/>
      <c r="AJ216" s="19"/>
      <c r="AK216" s="19"/>
      <c r="AL216" s="19"/>
    </row>
    <row r="217" ht="15.75" customHeight="1">
      <c r="J217" s="18"/>
      <c r="U217" s="19"/>
      <c r="V217" s="19"/>
      <c r="W217" s="19"/>
      <c r="X217" s="19"/>
      <c r="Y217" s="19"/>
      <c r="Z217" s="19"/>
      <c r="AA217" s="19"/>
      <c r="AB217" s="19"/>
      <c r="AC217" s="19"/>
      <c r="AD217" s="19"/>
      <c r="AE217" s="19"/>
      <c r="AF217" s="19"/>
      <c r="AG217" s="19"/>
      <c r="AH217" s="19"/>
      <c r="AI217" s="19"/>
      <c r="AJ217" s="19"/>
      <c r="AK217" s="19"/>
      <c r="AL217" s="19"/>
    </row>
    <row r="218" ht="15.75" customHeight="1">
      <c r="U218" s="19"/>
      <c r="V218" s="19"/>
      <c r="W218" s="19"/>
      <c r="X218" s="19"/>
      <c r="Y218" s="19"/>
      <c r="Z218" s="19"/>
      <c r="AA218" s="19"/>
      <c r="AB218" s="19"/>
      <c r="AC218" s="19"/>
      <c r="AD218" s="19"/>
      <c r="AE218" s="19"/>
      <c r="AF218" s="19"/>
      <c r="AG218" s="19"/>
      <c r="AH218" s="19"/>
      <c r="AI218" s="19"/>
      <c r="AJ218" s="19"/>
      <c r="AK218" s="19"/>
      <c r="AL218" s="19"/>
    </row>
    <row r="219" ht="15.75" customHeight="1">
      <c r="U219" s="19"/>
      <c r="V219" s="19"/>
      <c r="W219" s="19"/>
      <c r="X219" s="19"/>
      <c r="Y219" s="19"/>
      <c r="Z219" s="19"/>
      <c r="AA219" s="19"/>
      <c r="AB219" s="19"/>
      <c r="AC219" s="19"/>
      <c r="AD219" s="19"/>
      <c r="AE219" s="19"/>
      <c r="AF219" s="19"/>
      <c r="AG219" s="19"/>
      <c r="AH219" s="19"/>
      <c r="AI219" s="19"/>
      <c r="AJ219" s="19"/>
      <c r="AK219" s="19"/>
      <c r="AL219" s="19"/>
    </row>
    <row r="220" ht="15.75" customHeight="1">
      <c r="J220" s="18"/>
      <c r="U220" s="19"/>
      <c r="V220" s="19"/>
      <c r="W220" s="19"/>
      <c r="X220" s="19"/>
      <c r="Y220" s="19"/>
      <c r="Z220" s="19"/>
      <c r="AA220" s="19"/>
      <c r="AB220" s="19"/>
      <c r="AC220" s="19"/>
      <c r="AD220" s="19"/>
      <c r="AE220" s="19"/>
      <c r="AF220" s="19"/>
      <c r="AG220" s="19"/>
      <c r="AH220" s="19"/>
      <c r="AI220" s="19"/>
      <c r="AJ220" s="19"/>
      <c r="AK220" s="19"/>
      <c r="AL220" s="19"/>
    </row>
    <row r="221" ht="15.75" customHeight="1">
      <c r="J221" s="18"/>
      <c r="U221" s="19"/>
      <c r="V221" s="19"/>
      <c r="W221" s="19"/>
      <c r="X221" s="19"/>
      <c r="Y221" s="19"/>
      <c r="Z221" s="19"/>
      <c r="AA221" s="19"/>
      <c r="AB221" s="19"/>
      <c r="AC221" s="19"/>
      <c r="AD221" s="19"/>
      <c r="AE221" s="19"/>
      <c r="AF221" s="19"/>
      <c r="AG221" s="19"/>
      <c r="AH221" s="19"/>
      <c r="AI221" s="19"/>
      <c r="AJ221" s="19"/>
      <c r="AK221" s="19"/>
      <c r="AL221" s="19"/>
    </row>
    <row r="222" ht="15.75" customHeight="1">
      <c r="J222" s="18"/>
      <c r="U222" s="19"/>
      <c r="V222" s="19"/>
      <c r="W222" s="19"/>
      <c r="X222" s="19"/>
      <c r="Y222" s="19"/>
      <c r="Z222" s="19"/>
      <c r="AA222" s="19"/>
      <c r="AB222" s="19"/>
      <c r="AC222" s="19"/>
      <c r="AD222" s="19"/>
      <c r="AE222" s="19"/>
      <c r="AF222" s="19"/>
      <c r="AG222" s="19"/>
      <c r="AH222" s="19"/>
      <c r="AI222" s="19"/>
      <c r="AJ222" s="19"/>
      <c r="AK222" s="19"/>
      <c r="AL222" s="19"/>
    </row>
    <row r="223" ht="15.75" customHeight="1">
      <c r="J223" s="18"/>
      <c r="U223" s="19"/>
      <c r="V223" s="19"/>
      <c r="W223" s="19"/>
      <c r="X223" s="19"/>
      <c r="Y223" s="19"/>
      <c r="Z223" s="19"/>
      <c r="AA223" s="19"/>
      <c r="AB223" s="19"/>
      <c r="AC223" s="19"/>
      <c r="AD223" s="19"/>
      <c r="AE223" s="19"/>
      <c r="AF223" s="19"/>
      <c r="AG223" s="19"/>
      <c r="AH223" s="19"/>
      <c r="AI223" s="19"/>
      <c r="AJ223" s="19"/>
      <c r="AK223" s="19"/>
      <c r="AL223" s="19"/>
    </row>
    <row r="224" ht="15.75" customHeight="1">
      <c r="J224" s="18"/>
      <c r="U224" s="19"/>
      <c r="V224" s="19"/>
      <c r="W224" s="19"/>
      <c r="X224" s="19"/>
      <c r="Y224" s="19"/>
      <c r="Z224" s="19"/>
      <c r="AA224" s="19"/>
      <c r="AB224" s="19"/>
      <c r="AC224" s="19"/>
      <c r="AD224" s="19"/>
      <c r="AE224" s="19"/>
      <c r="AF224" s="19"/>
      <c r="AG224" s="19"/>
      <c r="AH224" s="19"/>
      <c r="AI224" s="19"/>
      <c r="AJ224" s="19"/>
      <c r="AK224" s="19"/>
      <c r="AL224" s="19"/>
    </row>
    <row r="225" ht="15.75" customHeight="1">
      <c r="J225" s="18"/>
      <c r="U225" s="19"/>
      <c r="V225" s="19"/>
      <c r="W225" s="19"/>
      <c r="X225" s="19"/>
      <c r="Y225" s="19"/>
      <c r="Z225" s="19"/>
      <c r="AA225" s="19"/>
      <c r="AB225" s="19"/>
      <c r="AC225" s="19"/>
      <c r="AD225" s="19"/>
      <c r="AE225" s="19"/>
      <c r="AF225" s="19"/>
      <c r="AG225" s="19"/>
      <c r="AH225" s="19"/>
      <c r="AI225" s="19"/>
      <c r="AJ225" s="19"/>
      <c r="AK225" s="19"/>
      <c r="AL225" s="1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57"/>
    <col customWidth="1" min="2" max="2" width="20.43"/>
    <col customWidth="1" min="3" max="3" width="21.14"/>
    <col customWidth="1" min="4" max="4" width="33.29"/>
    <col customWidth="1" min="5" max="5" width="14.43"/>
    <col customWidth="1" min="6" max="6" width="29.57"/>
  </cols>
  <sheetData>
    <row r="1" ht="15.75" customHeight="1">
      <c r="A1" s="3" t="s">
        <v>1</v>
      </c>
      <c r="B1" s="3" t="s">
        <v>3</v>
      </c>
      <c r="C1" s="3" t="s">
        <v>4</v>
      </c>
      <c r="D1" s="3" t="s">
        <v>5</v>
      </c>
      <c r="E1" s="3" t="s">
        <v>6</v>
      </c>
      <c r="F1" s="3" t="s">
        <v>7</v>
      </c>
    </row>
    <row r="2" ht="15.75" customHeight="1">
      <c r="A2" s="5" t="s">
        <v>8</v>
      </c>
      <c r="B2" s="5" t="s">
        <v>9</v>
      </c>
      <c r="F2" s="7" t="s">
        <v>10</v>
      </c>
    </row>
    <row r="3" ht="15.75" customHeight="1">
      <c r="A3" s="5"/>
      <c r="B3" s="5"/>
      <c r="F3" s="7" t="s">
        <v>10</v>
      </c>
    </row>
    <row r="4" ht="15.75" customHeight="1">
      <c r="A4" s="5"/>
      <c r="B4" s="5"/>
      <c r="F4" s="7" t="s">
        <v>10</v>
      </c>
    </row>
    <row r="5" ht="15.75" customHeight="1">
      <c r="A5" s="5"/>
      <c r="B5" s="5"/>
      <c r="F5" s="7" t="s">
        <v>10</v>
      </c>
    </row>
    <row r="6" ht="15.75" customHeight="1">
      <c r="A6" s="5"/>
      <c r="B6" s="5"/>
      <c r="F6" s="7" t="s">
        <v>10</v>
      </c>
    </row>
    <row r="7" ht="15.75" customHeight="1">
      <c r="A7" s="5"/>
      <c r="B7" s="5"/>
      <c r="F7" s="7" t="s">
        <v>10</v>
      </c>
    </row>
    <row r="8" ht="15.75" customHeight="1">
      <c r="A8" s="5"/>
      <c r="B8" s="5"/>
      <c r="F8" s="7" t="s">
        <v>10</v>
      </c>
    </row>
    <row r="9" ht="15.75" customHeight="1">
      <c r="A9" s="5"/>
      <c r="B9" s="5"/>
      <c r="F9" s="7" t="s">
        <v>10</v>
      </c>
    </row>
    <row r="10" ht="15.75" customHeight="1">
      <c r="A10" s="5"/>
      <c r="B10" s="5"/>
      <c r="F10" s="7" t="s">
        <v>10</v>
      </c>
    </row>
    <row r="11" ht="15.75" customHeight="1">
      <c r="A11" s="5"/>
      <c r="B11" s="5"/>
      <c r="F11" s="7" t="s">
        <v>10</v>
      </c>
    </row>
    <row r="12" ht="15.75" customHeight="1">
      <c r="A12" s="5"/>
      <c r="B12" s="5"/>
      <c r="F12" s="7" t="s">
        <v>10</v>
      </c>
    </row>
    <row r="13" ht="15.75" customHeight="1">
      <c r="A13" s="5"/>
      <c r="B13" s="5"/>
      <c r="F13" s="7" t="s">
        <v>10</v>
      </c>
    </row>
    <row r="14" ht="15.75" customHeight="1">
      <c r="A14" s="5"/>
      <c r="B14" s="5"/>
      <c r="F14" s="7" t="s">
        <v>10</v>
      </c>
    </row>
    <row r="15" ht="15.75" customHeight="1">
      <c r="A15" s="5"/>
      <c r="B15" s="5"/>
      <c r="F15" s="7" t="s">
        <v>10</v>
      </c>
    </row>
    <row r="16" ht="15.75" customHeight="1">
      <c r="A16" s="5"/>
      <c r="B16" s="5"/>
      <c r="F16" s="7" t="s">
        <v>10</v>
      </c>
    </row>
    <row r="17" ht="15.75" customHeight="1">
      <c r="A17" s="5"/>
      <c r="B17" s="5"/>
      <c r="F17" s="7" t="s">
        <v>10</v>
      </c>
    </row>
    <row r="18" ht="15.75" customHeight="1">
      <c r="A18" s="5"/>
      <c r="B18" s="5"/>
      <c r="F18" s="7" t="s">
        <v>10</v>
      </c>
    </row>
    <row r="19" ht="15.75" customHeight="1">
      <c r="A19" s="5"/>
      <c r="B19" s="5"/>
      <c r="F19" s="7" t="s">
        <v>10</v>
      </c>
    </row>
    <row r="20" ht="15.75" customHeight="1">
      <c r="A20" s="5"/>
      <c r="B20" s="5"/>
      <c r="F20" s="7" t="s">
        <v>10</v>
      </c>
    </row>
    <row r="21" ht="15.75" customHeight="1">
      <c r="A21" s="5"/>
      <c r="B21" s="5"/>
      <c r="F21" s="7" t="s">
        <v>10</v>
      </c>
    </row>
    <row r="22" ht="15.75" customHeight="1">
      <c r="A22" s="5"/>
      <c r="B22" s="5"/>
      <c r="F22" s="7" t="s">
        <v>10</v>
      </c>
    </row>
    <row r="23" ht="15.75" customHeight="1">
      <c r="A23" s="5"/>
      <c r="B23" s="5"/>
      <c r="F23" s="7" t="s">
        <v>10</v>
      </c>
    </row>
    <row r="24" ht="15.75" customHeight="1">
      <c r="A24" s="5"/>
      <c r="B24" s="5"/>
      <c r="F24" s="7" t="s">
        <v>10</v>
      </c>
    </row>
    <row r="25" ht="15.75" customHeight="1">
      <c r="A25" s="5"/>
      <c r="B25" s="5"/>
      <c r="F25" s="7" t="s">
        <v>10</v>
      </c>
    </row>
    <row r="26" ht="15.75" customHeight="1">
      <c r="A26" s="5"/>
      <c r="B26" s="5"/>
      <c r="F26" s="7" t="s">
        <v>10</v>
      </c>
    </row>
    <row r="27" ht="15.75" customHeight="1">
      <c r="A27" s="5"/>
      <c r="B27" s="5"/>
      <c r="F27" s="7" t="s">
        <v>10</v>
      </c>
    </row>
    <row r="28" ht="15.75" customHeight="1">
      <c r="A28" s="5"/>
      <c r="B28" s="5"/>
      <c r="F28" s="7" t="s">
        <v>10</v>
      </c>
    </row>
    <row r="29" ht="15.75" customHeight="1">
      <c r="A29" s="5"/>
      <c r="B29" s="5"/>
      <c r="F29" s="7" t="s">
        <v>10</v>
      </c>
    </row>
    <row r="30" ht="15.75" customHeight="1">
      <c r="A30" s="5"/>
      <c r="B30" s="5"/>
      <c r="F30" s="7" t="s">
        <v>10</v>
      </c>
    </row>
    <row r="31" ht="15.75" customHeight="1">
      <c r="A31" s="5"/>
      <c r="B31" s="5"/>
      <c r="F31" s="7" t="s">
        <v>10</v>
      </c>
    </row>
    <row r="32" ht="15.75" customHeight="1">
      <c r="A32" s="5"/>
      <c r="B32" s="5"/>
      <c r="F32" s="7" t="s">
        <v>10</v>
      </c>
    </row>
    <row r="33" ht="15.75" customHeight="1">
      <c r="A33" s="5"/>
      <c r="B33" s="5"/>
      <c r="F33" s="7" t="s">
        <v>10</v>
      </c>
    </row>
    <row r="34" ht="15.75" customHeight="1">
      <c r="A34" s="5"/>
      <c r="B34" s="5"/>
      <c r="F34" s="7" t="s">
        <v>10</v>
      </c>
    </row>
    <row r="35" ht="15.75" customHeight="1">
      <c r="A35" s="5"/>
      <c r="B35" s="5"/>
      <c r="F35" s="7" t="s">
        <v>10</v>
      </c>
    </row>
    <row r="36" ht="15.75" customHeight="1">
      <c r="A36" s="5"/>
      <c r="B36" s="5"/>
      <c r="F36" s="7" t="s">
        <v>10</v>
      </c>
    </row>
    <row r="37" ht="15.75" customHeight="1">
      <c r="A37" s="5"/>
      <c r="B37" s="5"/>
      <c r="F37" s="7" t="s">
        <v>10</v>
      </c>
    </row>
    <row r="38" ht="15.75" customHeight="1">
      <c r="A38" s="5"/>
      <c r="B38" s="5"/>
      <c r="F38" s="7" t="s">
        <v>10</v>
      </c>
    </row>
    <row r="39" ht="15.75" customHeight="1">
      <c r="A39" s="5"/>
      <c r="B39" s="5"/>
      <c r="F39" s="7" t="s">
        <v>10</v>
      </c>
    </row>
    <row r="40" ht="15.75" customHeight="1">
      <c r="A40" s="5"/>
      <c r="B40" s="5"/>
      <c r="F40" s="7" t="s">
        <v>10</v>
      </c>
    </row>
    <row r="41" ht="15.75" customHeight="1">
      <c r="A41" s="5"/>
      <c r="B41" s="5"/>
      <c r="F41" s="7" t="s">
        <v>10</v>
      </c>
    </row>
    <row r="42" ht="15.75" customHeight="1">
      <c r="A42" s="5"/>
      <c r="B42" s="5"/>
      <c r="F42" s="7" t="s">
        <v>10</v>
      </c>
    </row>
    <row r="43" ht="15.75" customHeight="1">
      <c r="A43" s="5"/>
      <c r="B43" s="5"/>
      <c r="F43" s="7" t="s">
        <v>10</v>
      </c>
    </row>
    <row r="44" ht="15.75" customHeight="1">
      <c r="A44" s="5"/>
      <c r="B44" s="5"/>
      <c r="F44" s="7" t="s">
        <v>10</v>
      </c>
    </row>
    <row r="45" ht="15.75" customHeight="1">
      <c r="A45" s="5"/>
      <c r="B45" s="5"/>
      <c r="F45" s="7" t="s">
        <v>10</v>
      </c>
    </row>
    <row r="46" ht="15.75" customHeight="1">
      <c r="A46" s="5"/>
      <c r="B46" s="5"/>
      <c r="F46" s="7" t="s">
        <v>10</v>
      </c>
    </row>
    <row r="47" ht="15.75" customHeight="1">
      <c r="A47" s="5"/>
      <c r="B47" s="5"/>
      <c r="F47" s="7" t="s">
        <v>10</v>
      </c>
    </row>
    <row r="48" ht="15.75" customHeight="1">
      <c r="A48" s="5"/>
      <c r="B48" s="5"/>
      <c r="F48" s="7" t="s">
        <v>10</v>
      </c>
    </row>
    <row r="49" ht="15.75" customHeight="1">
      <c r="A49" s="5"/>
      <c r="B49" s="5"/>
      <c r="F49" s="7" t="s">
        <v>10</v>
      </c>
    </row>
    <row r="50" ht="15.75" customHeight="1">
      <c r="A50" s="5"/>
      <c r="B50" s="5"/>
      <c r="F50" s="7" t="s">
        <v>10</v>
      </c>
    </row>
    <row r="51" ht="15.75" customHeight="1">
      <c r="A51" s="5"/>
      <c r="B51" s="5"/>
      <c r="F51" s="7" t="s">
        <v>10</v>
      </c>
    </row>
    <row r="52" ht="15.75" customHeight="1">
      <c r="A52" s="5"/>
      <c r="B52" s="5"/>
      <c r="F52" s="7" t="s">
        <v>10</v>
      </c>
    </row>
    <row r="53" ht="15.75" customHeight="1">
      <c r="A53" s="5"/>
      <c r="B53" s="5"/>
      <c r="F53" s="7" t="s">
        <v>10</v>
      </c>
    </row>
    <row r="54" ht="15.75" customHeight="1">
      <c r="A54" s="5"/>
      <c r="B54" s="5"/>
      <c r="F54" s="7" t="s">
        <v>10</v>
      </c>
    </row>
    <row r="55" ht="15.75" customHeight="1">
      <c r="A55" s="5"/>
      <c r="B55" s="5"/>
      <c r="F55" s="7" t="s">
        <v>10</v>
      </c>
    </row>
    <row r="56" ht="15.75" customHeight="1">
      <c r="A56" s="5"/>
      <c r="B56" s="5"/>
      <c r="F56" s="7" t="s">
        <v>10</v>
      </c>
    </row>
    <row r="57" ht="15.75" customHeight="1">
      <c r="A57" s="5"/>
      <c r="B57" s="5"/>
      <c r="F57" s="7" t="s">
        <v>10</v>
      </c>
    </row>
    <row r="58" ht="15.75" customHeight="1">
      <c r="A58" s="5"/>
      <c r="B58" s="5"/>
      <c r="F58" s="7" t="s">
        <v>10</v>
      </c>
    </row>
    <row r="59" ht="15.75" customHeight="1">
      <c r="A59" s="5"/>
      <c r="B59" s="5"/>
      <c r="F59" s="7" t="s">
        <v>10</v>
      </c>
    </row>
    <row r="60" ht="15.75" customHeight="1">
      <c r="A60" s="5"/>
      <c r="B60" s="5"/>
      <c r="F60" s="7" t="s">
        <v>10</v>
      </c>
    </row>
    <row r="61" ht="15.75" customHeight="1">
      <c r="A61" s="5"/>
      <c r="B61" s="5"/>
      <c r="F61" s="7" t="s">
        <v>10</v>
      </c>
    </row>
    <row r="62" ht="15.75" customHeight="1">
      <c r="A62" s="5"/>
      <c r="B62" s="5"/>
      <c r="F62" s="7" t="s">
        <v>10</v>
      </c>
    </row>
    <row r="63" ht="15.75" customHeight="1">
      <c r="A63" s="5"/>
      <c r="B63" s="5"/>
      <c r="F63" s="7" t="s">
        <v>10</v>
      </c>
    </row>
    <row r="64" ht="15.75" customHeight="1">
      <c r="A64" s="5"/>
      <c r="B64" s="5"/>
      <c r="F64" s="7" t="s">
        <v>10</v>
      </c>
    </row>
    <row r="65" ht="15.75" customHeight="1">
      <c r="A65" s="5"/>
      <c r="B65" s="5"/>
      <c r="F65" s="7" t="s">
        <v>10</v>
      </c>
    </row>
    <row r="66" ht="15.75" customHeight="1">
      <c r="A66" s="5"/>
      <c r="B66" s="5"/>
      <c r="F66" s="7" t="s">
        <v>10</v>
      </c>
    </row>
    <row r="67" ht="15.75" customHeight="1">
      <c r="A67" s="5"/>
      <c r="B67" s="5"/>
      <c r="F67" s="7" t="s">
        <v>10</v>
      </c>
    </row>
    <row r="68" ht="15.75" customHeight="1">
      <c r="A68" s="5"/>
      <c r="B68" s="5"/>
      <c r="F68" s="7" t="s">
        <v>10</v>
      </c>
    </row>
    <row r="69" ht="15.75" customHeight="1">
      <c r="A69" s="5"/>
      <c r="B69" s="5"/>
      <c r="F69" s="7" t="s">
        <v>10</v>
      </c>
    </row>
    <row r="70" ht="15.75" customHeight="1">
      <c r="A70" s="5"/>
      <c r="B70" s="5"/>
      <c r="F70" s="7" t="s">
        <v>10</v>
      </c>
    </row>
    <row r="71" ht="15.75" customHeight="1">
      <c r="A71" s="5"/>
      <c r="B71" s="5"/>
      <c r="F71" s="7" t="s">
        <v>10</v>
      </c>
    </row>
    <row r="72" ht="15.75" customHeight="1">
      <c r="A72" s="5"/>
      <c r="B72" s="5"/>
      <c r="F72" s="7" t="s">
        <v>10</v>
      </c>
    </row>
    <row r="73" ht="15.75" customHeight="1">
      <c r="A73" s="5"/>
      <c r="B73" s="5"/>
      <c r="F73" s="7" t="s">
        <v>10</v>
      </c>
    </row>
    <row r="74" ht="15.75" customHeight="1">
      <c r="A74" s="5"/>
      <c r="B74" s="5"/>
      <c r="F74" s="7" t="s">
        <v>10</v>
      </c>
    </row>
    <row r="75" ht="15.75" customHeight="1">
      <c r="A75" s="5"/>
      <c r="B75" s="5"/>
      <c r="F75" s="7" t="s">
        <v>10</v>
      </c>
    </row>
    <row r="76" ht="15.75" customHeight="1">
      <c r="A76" s="5"/>
      <c r="B76" s="5"/>
      <c r="F76" s="7" t="s">
        <v>10</v>
      </c>
    </row>
    <row r="77" ht="15.75" customHeight="1">
      <c r="A77" s="5"/>
      <c r="B77" s="5"/>
      <c r="F77" s="7" t="s">
        <v>10</v>
      </c>
    </row>
    <row r="78" ht="15.75" customHeight="1">
      <c r="A78" s="5"/>
      <c r="B78" s="5"/>
      <c r="F78" s="7" t="s">
        <v>10</v>
      </c>
    </row>
    <row r="79" ht="15.75" customHeight="1">
      <c r="A79" s="5"/>
      <c r="B79" s="5"/>
      <c r="F79" s="7" t="s">
        <v>10</v>
      </c>
    </row>
    <row r="80" ht="15.75" customHeight="1">
      <c r="A80" s="5"/>
      <c r="B80" s="5"/>
      <c r="F80" s="7" t="s">
        <v>10</v>
      </c>
    </row>
    <row r="81" ht="15.75" customHeight="1">
      <c r="A81" s="5"/>
      <c r="B81" s="5"/>
      <c r="F81" s="7" t="s">
        <v>10</v>
      </c>
    </row>
    <row r="82" ht="15.75" customHeight="1">
      <c r="A82" s="5"/>
      <c r="B82" s="5"/>
      <c r="F82" s="7" t="s">
        <v>10</v>
      </c>
    </row>
    <row r="83" ht="15.75" customHeight="1">
      <c r="A83" s="5"/>
      <c r="B83" s="5"/>
      <c r="F83" s="7" t="s">
        <v>10</v>
      </c>
    </row>
    <row r="84" ht="15.75" customHeight="1">
      <c r="A84" s="5"/>
      <c r="B84" s="5"/>
      <c r="F84" s="7" t="s">
        <v>10</v>
      </c>
    </row>
    <row r="85" ht="15.75" customHeight="1">
      <c r="A85" s="5"/>
      <c r="B85" s="5"/>
      <c r="F85" s="7" t="s">
        <v>10</v>
      </c>
    </row>
    <row r="86" ht="15.75" customHeight="1">
      <c r="A86" s="5"/>
      <c r="B86" s="5"/>
      <c r="F86" s="7" t="s">
        <v>10</v>
      </c>
    </row>
    <row r="87" ht="15.75" customHeight="1">
      <c r="A87" s="5"/>
      <c r="B87" s="5"/>
      <c r="F87" s="7" t="s">
        <v>10</v>
      </c>
    </row>
    <row r="88" ht="15.75" customHeight="1">
      <c r="A88" s="5"/>
      <c r="B88" s="5"/>
      <c r="F88" s="7" t="s">
        <v>10</v>
      </c>
    </row>
    <row r="89" ht="15.75" customHeight="1">
      <c r="A89" s="5"/>
      <c r="B89" s="5"/>
      <c r="F89" s="7" t="s">
        <v>10</v>
      </c>
    </row>
    <row r="90" ht="15.75" customHeight="1">
      <c r="A90" s="5"/>
      <c r="B90" s="5"/>
      <c r="F90" s="7" t="s">
        <v>10</v>
      </c>
    </row>
    <row r="91" ht="15.75" customHeight="1">
      <c r="A91" s="5"/>
      <c r="B91" s="5"/>
      <c r="F91" s="7" t="s">
        <v>10</v>
      </c>
    </row>
    <row r="92" ht="15.75" customHeight="1">
      <c r="A92" s="5"/>
      <c r="B92" s="5"/>
      <c r="F92" s="7" t="s">
        <v>10</v>
      </c>
    </row>
    <row r="93" ht="15.75" customHeight="1">
      <c r="A93" s="5"/>
      <c r="B93" s="5"/>
      <c r="F93" s="7" t="s">
        <v>10</v>
      </c>
    </row>
    <row r="94" ht="15.75" customHeight="1">
      <c r="A94" s="5"/>
      <c r="B94" s="5"/>
      <c r="F94" s="7" t="s">
        <v>10</v>
      </c>
    </row>
    <row r="95" ht="15.75" customHeight="1">
      <c r="A95" s="5"/>
      <c r="B95" s="5"/>
      <c r="F95" s="7" t="s">
        <v>10</v>
      </c>
    </row>
    <row r="96" ht="15.75" customHeight="1">
      <c r="A96" s="5"/>
      <c r="B96" s="5"/>
      <c r="F96" s="7" t="s">
        <v>10</v>
      </c>
    </row>
    <row r="97" ht="15.75" customHeight="1">
      <c r="A97" s="5"/>
      <c r="B97" s="5"/>
      <c r="F97" s="7" t="s">
        <v>10</v>
      </c>
    </row>
    <row r="98" ht="15.75" customHeight="1">
      <c r="A98" s="5"/>
      <c r="B98" s="5"/>
      <c r="F98" s="7" t="s">
        <v>10</v>
      </c>
    </row>
    <row r="99" ht="15.75" customHeight="1">
      <c r="A99" s="5"/>
      <c r="B99" s="5"/>
      <c r="F99" s="7" t="s">
        <v>10</v>
      </c>
    </row>
    <row r="100" ht="15.75" customHeight="1">
      <c r="A100" s="5"/>
      <c r="B100" s="5"/>
      <c r="F100" s="7" t="s">
        <v>10</v>
      </c>
    </row>
    <row r="101" ht="15.75" customHeight="1">
      <c r="A101" s="5"/>
      <c r="B101" s="5"/>
      <c r="F101" s="7" t="s">
        <v>10</v>
      </c>
    </row>
    <row r="102" ht="15.75" customHeight="1">
      <c r="A102" s="5"/>
      <c r="B102" s="5"/>
      <c r="F102" s="7" t="s">
        <v>10</v>
      </c>
    </row>
    <row r="103" ht="15.75" customHeight="1">
      <c r="A103" s="5"/>
      <c r="B103" s="5"/>
      <c r="F103" s="7" t="s">
        <v>10</v>
      </c>
    </row>
    <row r="104" ht="15.75" customHeight="1">
      <c r="A104" s="5"/>
      <c r="B104" s="5"/>
      <c r="F104" s="7" t="s">
        <v>10</v>
      </c>
    </row>
    <row r="105" ht="15.75" customHeight="1">
      <c r="A105" s="5"/>
      <c r="B105" s="5"/>
      <c r="F105" s="7" t="s">
        <v>10</v>
      </c>
    </row>
    <row r="106" ht="15.75" customHeight="1">
      <c r="A106" s="5"/>
      <c r="B106" s="5"/>
      <c r="F106" s="7" t="s">
        <v>10</v>
      </c>
    </row>
    <row r="107" ht="15.75" customHeight="1">
      <c r="A107" s="5"/>
      <c r="B107" s="5"/>
      <c r="F107" s="7" t="s">
        <v>10</v>
      </c>
    </row>
    <row r="108" ht="15.75" customHeight="1">
      <c r="A108" s="5"/>
      <c r="B108" s="5"/>
      <c r="F108" s="7" t="s">
        <v>10</v>
      </c>
    </row>
    <row r="109" ht="15.75" customHeight="1">
      <c r="A109" s="5"/>
      <c r="B109" s="5"/>
      <c r="F109" s="7" t="s">
        <v>10</v>
      </c>
    </row>
    <row r="110" ht="15.75" customHeight="1">
      <c r="A110" s="5"/>
      <c r="B110" s="5"/>
      <c r="F110" s="7" t="s">
        <v>10</v>
      </c>
    </row>
    <row r="111" ht="15.75" customHeight="1">
      <c r="A111" s="5"/>
      <c r="B111" s="5"/>
      <c r="F111" s="7" t="s">
        <v>10</v>
      </c>
    </row>
    <row r="112" ht="15.75" customHeight="1">
      <c r="A112" s="5"/>
      <c r="B112" s="5"/>
      <c r="F112" s="7" t="s">
        <v>10</v>
      </c>
    </row>
    <row r="113" ht="15.75" customHeight="1">
      <c r="A113" s="5"/>
      <c r="B113" s="5"/>
      <c r="F113" s="7" t="s">
        <v>10</v>
      </c>
    </row>
    <row r="114" ht="15.75" customHeight="1">
      <c r="A114" s="5"/>
      <c r="B114" s="5"/>
      <c r="F114" s="7" t="s">
        <v>10</v>
      </c>
    </row>
    <row r="115" ht="15.75" customHeight="1">
      <c r="A115" s="5"/>
      <c r="B115" s="5"/>
      <c r="F115" s="7" t="s">
        <v>10</v>
      </c>
    </row>
    <row r="116" ht="15.75" customHeight="1">
      <c r="A116" s="5"/>
      <c r="B116" s="5"/>
      <c r="F116" s="7" t="s">
        <v>10</v>
      </c>
    </row>
    <row r="117" ht="15.75" customHeight="1">
      <c r="A117" s="5"/>
      <c r="B117" s="5"/>
      <c r="F117" s="7" t="s">
        <v>10</v>
      </c>
    </row>
    <row r="118" ht="15.75" customHeight="1">
      <c r="A118" s="5"/>
      <c r="B118" s="5"/>
      <c r="F118" s="7" t="s">
        <v>10</v>
      </c>
    </row>
    <row r="119" ht="15.75" customHeight="1">
      <c r="A119" s="5"/>
      <c r="B119" s="5"/>
      <c r="F119" s="7" t="s">
        <v>10</v>
      </c>
    </row>
    <row r="120" ht="15.75" customHeight="1">
      <c r="A120" s="5"/>
      <c r="B120" s="5"/>
      <c r="F120" s="7" t="s">
        <v>10</v>
      </c>
    </row>
    <row r="121" ht="15.75" customHeight="1">
      <c r="A121" s="5"/>
      <c r="B121" s="5"/>
      <c r="F121" s="7" t="s">
        <v>10</v>
      </c>
    </row>
    <row r="122" ht="15.75" customHeight="1">
      <c r="A122" s="5"/>
      <c r="B122" s="5"/>
      <c r="F122" s="7" t="s">
        <v>10</v>
      </c>
    </row>
    <row r="123" ht="15.75" customHeight="1">
      <c r="A123" s="5"/>
      <c r="B123" s="5"/>
      <c r="F123" s="7" t="s">
        <v>10</v>
      </c>
    </row>
    <row r="124" ht="15.75" customHeight="1">
      <c r="A124" s="5"/>
      <c r="B124" s="5"/>
      <c r="F124" s="7" t="s">
        <v>10</v>
      </c>
    </row>
    <row r="125" ht="15.75" customHeight="1">
      <c r="A125" s="5"/>
      <c r="B125" s="5"/>
      <c r="F125" s="7" t="s">
        <v>10</v>
      </c>
    </row>
    <row r="126" ht="15.75" customHeight="1">
      <c r="A126" s="5"/>
      <c r="B126" s="5"/>
      <c r="F126" s="7" t="s">
        <v>10</v>
      </c>
    </row>
    <row r="127" ht="15.75" customHeight="1">
      <c r="A127" s="5"/>
      <c r="B127" s="5"/>
      <c r="F127" s="7" t="s">
        <v>10</v>
      </c>
    </row>
    <row r="128" ht="15.75" customHeight="1">
      <c r="A128" s="5"/>
      <c r="B128" s="5"/>
      <c r="F128" s="7" t="s">
        <v>10</v>
      </c>
    </row>
    <row r="129" ht="15.75" customHeight="1">
      <c r="A129" s="5"/>
      <c r="B129" s="5"/>
      <c r="F129" s="7" t="s">
        <v>10</v>
      </c>
    </row>
    <row r="130" ht="15.75" customHeight="1">
      <c r="A130" s="5"/>
      <c r="B130" s="5"/>
      <c r="F130" s="7" t="s">
        <v>10</v>
      </c>
    </row>
    <row r="131" ht="15.75" customHeight="1">
      <c r="A131" s="5"/>
      <c r="B131" s="5"/>
      <c r="F131" s="7" t="s">
        <v>10</v>
      </c>
    </row>
    <row r="132" ht="15.75" customHeight="1">
      <c r="A132" s="5"/>
      <c r="B132" s="5"/>
      <c r="F132" s="7" t="s">
        <v>10</v>
      </c>
    </row>
    <row r="133" ht="15.75" customHeight="1">
      <c r="A133" s="5"/>
      <c r="B133" s="5"/>
      <c r="F133" s="7" t="s">
        <v>10</v>
      </c>
    </row>
    <row r="134" ht="15.75" customHeight="1">
      <c r="A134" s="5"/>
      <c r="B134" s="5"/>
      <c r="F134" s="7" t="s">
        <v>10</v>
      </c>
    </row>
    <row r="135" ht="15.75" customHeight="1">
      <c r="A135" s="5"/>
      <c r="B135" s="5"/>
      <c r="F135" s="7" t="s">
        <v>10</v>
      </c>
    </row>
    <row r="136" ht="15.75" customHeight="1">
      <c r="A136" s="5"/>
      <c r="B136" s="5"/>
      <c r="F136" s="7" t="s">
        <v>10</v>
      </c>
    </row>
    <row r="137" ht="15.75" customHeight="1">
      <c r="A137" s="5"/>
      <c r="B137" s="5"/>
      <c r="F137" s="7" t="s">
        <v>10</v>
      </c>
    </row>
    <row r="138" ht="15.75" customHeight="1">
      <c r="A138" s="5"/>
      <c r="B138" s="5"/>
      <c r="F138" s="7" t="s">
        <v>10</v>
      </c>
    </row>
    <row r="139" ht="15.75" customHeight="1">
      <c r="A139" s="5"/>
      <c r="B139" s="5"/>
      <c r="F139" s="7" t="s">
        <v>10</v>
      </c>
    </row>
    <row r="140" ht="15.75" customHeight="1">
      <c r="A140" s="5"/>
      <c r="B140" s="5"/>
      <c r="F140" s="7" t="s">
        <v>10</v>
      </c>
    </row>
    <row r="141" ht="15.75" customHeight="1">
      <c r="A141" s="5"/>
      <c r="B141" s="5"/>
      <c r="F141" s="7" t="s">
        <v>10</v>
      </c>
    </row>
    <row r="142" ht="15.75" customHeight="1">
      <c r="A142" s="5"/>
      <c r="B142" s="5"/>
      <c r="F142" s="7" t="s">
        <v>10</v>
      </c>
    </row>
    <row r="143" ht="15.75" customHeight="1">
      <c r="A143" s="5"/>
      <c r="B143" s="5"/>
      <c r="F143" s="7" t="s">
        <v>10</v>
      </c>
    </row>
    <row r="144" ht="15.75" customHeight="1">
      <c r="A144" s="5"/>
      <c r="B144" s="5"/>
      <c r="F144" s="7" t="s">
        <v>10</v>
      </c>
    </row>
    <row r="145" ht="15.75" customHeight="1">
      <c r="A145" s="5"/>
      <c r="B145" s="5"/>
      <c r="F145" s="7" t="s">
        <v>10</v>
      </c>
    </row>
    <row r="146" ht="15.75" customHeight="1">
      <c r="A146" s="5"/>
      <c r="B146" s="5"/>
      <c r="F146" s="7" t="s">
        <v>10</v>
      </c>
    </row>
    <row r="147" ht="15.75" customHeight="1">
      <c r="A147" s="5"/>
      <c r="B147" s="5"/>
      <c r="F147" s="7" t="s">
        <v>10</v>
      </c>
    </row>
    <row r="148" ht="15.75" customHeight="1">
      <c r="A148" s="5"/>
      <c r="B148" s="5"/>
      <c r="F148" s="7" t="s">
        <v>10</v>
      </c>
    </row>
    <row r="149" ht="15.75" customHeight="1">
      <c r="A149" s="5"/>
      <c r="B149" s="5"/>
      <c r="F149" s="7" t="s">
        <v>10</v>
      </c>
    </row>
    <row r="150" ht="15.75" customHeight="1">
      <c r="A150" s="5"/>
      <c r="B150" s="5"/>
      <c r="F150" s="7" t="s">
        <v>10</v>
      </c>
    </row>
    <row r="151" ht="15.75" customHeight="1">
      <c r="A151" s="5"/>
      <c r="B151" s="5"/>
      <c r="F151" s="7" t="s">
        <v>10</v>
      </c>
    </row>
    <row r="152" ht="15.75" customHeight="1">
      <c r="A152" s="5"/>
      <c r="B152" s="5"/>
      <c r="F152" s="7" t="s">
        <v>10</v>
      </c>
    </row>
    <row r="153" ht="15.75" customHeight="1">
      <c r="A153" s="5"/>
      <c r="B153" s="5"/>
      <c r="F153" s="7" t="s">
        <v>10</v>
      </c>
    </row>
    <row r="154" ht="15.75" customHeight="1">
      <c r="A154" s="5"/>
      <c r="B154" s="5"/>
      <c r="F154" s="7" t="s">
        <v>10</v>
      </c>
    </row>
    <row r="155" ht="15.75" customHeight="1">
      <c r="A155" s="5"/>
      <c r="B155" s="5"/>
      <c r="F155" s="7" t="s">
        <v>10</v>
      </c>
    </row>
    <row r="156" ht="15.75" customHeight="1">
      <c r="A156" s="5"/>
      <c r="B156" s="5"/>
      <c r="F156" s="7" t="s">
        <v>10</v>
      </c>
    </row>
    <row r="157" ht="15.75" customHeight="1">
      <c r="A157" s="5"/>
      <c r="B157" s="5"/>
      <c r="F157" s="7" t="s">
        <v>10</v>
      </c>
    </row>
    <row r="158" ht="15.75" customHeight="1">
      <c r="A158" s="5"/>
      <c r="B158" s="5"/>
      <c r="F158" s="7" t="s">
        <v>10</v>
      </c>
    </row>
    <row r="159" ht="15.75" customHeight="1">
      <c r="A159" s="5"/>
      <c r="B159" s="5"/>
      <c r="F159" s="7" t="s">
        <v>10</v>
      </c>
    </row>
    <row r="160" ht="15.75" customHeight="1">
      <c r="A160" s="5"/>
      <c r="B160" s="5"/>
      <c r="F160" s="7" t="s">
        <v>10</v>
      </c>
    </row>
    <row r="161" ht="15.75" customHeight="1">
      <c r="A161" s="5"/>
      <c r="B161" s="5"/>
      <c r="F161" s="7" t="s">
        <v>10</v>
      </c>
    </row>
    <row r="162" ht="15.75" customHeight="1">
      <c r="A162" s="5"/>
      <c r="B162" s="5"/>
      <c r="F162" s="7" t="s">
        <v>10</v>
      </c>
    </row>
    <row r="163" ht="15.75" customHeight="1">
      <c r="A163" s="5"/>
      <c r="B163" s="5"/>
      <c r="F163" s="7" t="s">
        <v>10</v>
      </c>
    </row>
    <row r="164" ht="15.75" customHeight="1">
      <c r="A164" s="5"/>
      <c r="B164" s="5"/>
      <c r="F164" s="7" t="s">
        <v>10</v>
      </c>
    </row>
    <row r="165" ht="15.75" customHeight="1">
      <c r="A165" s="5"/>
      <c r="B165" s="5"/>
      <c r="F165" s="7" t="s">
        <v>10</v>
      </c>
    </row>
    <row r="166" ht="15.75" customHeight="1">
      <c r="A166" s="5"/>
      <c r="B166" s="5"/>
      <c r="F166" s="7" t="s">
        <v>10</v>
      </c>
    </row>
    <row r="167" ht="15.75" customHeight="1">
      <c r="A167" s="5"/>
      <c r="B167" s="5"/>
      <c r="F167" s="7" t="s">
        <v>10</v>
      </c>
    </row>
    <row r="168" ht="15.75" customHeight="1">
      <c r="A168" s="5"/>
      <c r="B168" s="5"/>
      <c r="F168" s="7" t="s">
        <v>10</v>
      </c>
    </row>
    <row r="169" ht="15.75" customHeight="1">
      <c r="A169" s="5"/>
      <c r="B169" s="5"/>
      <c r="F169" s="7" t="s">
        <v>10</v>
      </c>
    </row>
    <row r="170" ht="15.75" customHeight="1">
      <c r="A170" s="5"/>
      <c r="B170" s="5"/>
      <c r="F170" s="7" t="s">
        <v>10</v>
      </c>
    </row>
    <row r="171" ht="15.75" customHeight="1">
      <c r="A171" s="5"/>
      <c r="B171" s="5"/>
      <c r="F171" s="7" t="s">
        <v>10</v>
      </c>
    </row>
    <row r="172" ht="15.75" customHeight="1">
      <c r="A172" s="5"/>
      <c r="B172" s="5"/>
      <c r="F172" s="7" t="s">
        <v>10</v>
      </c>
    </row>
    <row r="173" ht="15.75" customHeight="1">
      <c r="A173" s="5"/>
      <c r="B173" s="5"/>
      <c r="F173" s="7" t="s">
        <v>10</v>
      </c>
    </row>
    <row r="174" ht="15.75" customHeight="1">
      <c r="A174" s="5"/>
      <c r="B174" s="5"/>
      <c r="F174" s="7" t="s">
        <v>10</v>
      </c>
    </row>
    <row r="175" ht="15.75" customHeight="1">
      <c r="A175" s="5"/>
      <c r="B175" s="5"/>
      <c r="F175" s="7" t="s">
        <v>10</v>
      </c>
    </row>
    <row r="176" ht="15.75" customHeight="1">
      <c r="A176" s="5"/>
      <c r="B176" s="5"/>
      <c r="F176" s="7" t="s">
        <v>10</v>
      </c>
    </row>
    <row r="177" ht="15.75" customHeight="1">
      <c r="A177" s="5"/>
      <c r="B177" s="5"/>
      <c r="F177" s="7" t="s">
        <v>10</v>
      </c>
    </row>
    <row r="178" ht="15.75" customHeight="1">
      <c r="A178" s="5"/>
      <c r="B178" s="5"/>
      <c r="F178" s="7" t="s">
        <v>10</v>
      </c>
    </row>
    <row r="179" ht="15.75" customHeight="1">
      <c r="A179" s="5"/>
      <c r="B179" s="5"/>
      <c r="F179" s="7" t="s">
        <v>10</v>
      </c>
    </row>
    <row r="180" ht="15.75" customHeight="1">
      <c r="A180" s="5"/>
      <c r="B180" s="5"/>
      <c r="F180" s="7" t="s">
        <v>10</v>
      </c>
    </row>
    <row r="181" ht="15.75" customHeight="1">
      <c r="A181" s="5"/>
      <c r="B181" s="5"/>
      <c r="F181" s="7" t="s">
        <v>10</v>
      </c>
    </row>
    <row r="182" ht="15.75" customHeight="1">
      <c r="A182" s="5"/>
      <c r="B182" s="5"/>
      <c r="F182" s="7" t="s">
        <v>10</v>
      </c>
    </row>
    <row r="183" ht="15.75" customHeight="1">
      <c r="A183" s="5"/>
      <c r="B183" s="5"/>
      <c r="F183" s="7" t="s">
        <v>10</v>
      </c>
    </row>
    <row r="184" ht="15.75" customHeight="1">
      <c r="A184" s="5"/>
      <c r="B184" s="5"/>
      <c r="F184" s="7" t="s">
        <v>10</v>
      </c>
    </row>
    <row r="185" ht="15.75" customHeight="1">
      <c r="A185" s="5"/>
      <c r="B185" s="5"/>
      <c r="F185" s="7" t="s">
        <v>10</v>
      </c>
    </row>
    <row r="186" ht="15.75" customHeight="1">
      <c r="A186" s="5"/>
      <c r="B186" s="5"/>
      <c r="F186" s="7" t="s">
        <v>10</v>
      </c>
    </row>
    <row r="187" ht="15.75" customHeight="1">
      <c r="A187" s="5"/>
      <c r="B187" s="5"/>
      <c r="F187" s="7" t="s">
        <v>10</v>
      </c>
    </row>
    <row r="188" ht="15.75" customHeight="1">
      <c r="A188" s="5"/>
      <c r="B188" s="5"/>
      <c r="F188" s="7" t="s">
        <v>10</v>
      </c>
    </row>
    <row r="189" ht="15.75" customHeight="1">
      <c r="A189" s="5"/>
      <c r="B189" s="5"/>
      <c r="F189" s="7" t="s">
        <v>10</v>
      </c>
    </row>
    <row r="190" ht="15.75" customHeight="1">
      <c r="A190" s="5"/>
      <c r="B190" s="5"/>
      <c r="F190" s="7" t="s">
        <v>10</v>
      </c>
    </row>
    <row r="191" ht="15.75" customHeight="1">
      <c r="A191" s="5"/>
      <c r="B191" s="5"/>
      <c r="F191" s="7" t="s">
        <v>10</v>
      </c>
    </row>
    <row r="192" ht="15.75" customHeight="1">
      <c r="A192" s="5"/>
      <c r="B192" s="5"/>
      <c r="F192" s="7" t="s">
        <v>10</v>
      </c>
    </row>
    <row r="193" ht="15.75" customHeight="1">
      <c r="A193" s="5"/>
      <c r="B193" s="5"/>
      <c r="F193" s="7" t="s">
        <v>10</v>
      </c>
    </row>
    <row r="194" ht="15.75" customHeight="1">
      <c r="A194" s="5"/>
      <c r="B194" s="5"/>
      <c r="F194" s="7" t="s">
        <v>10</v>
      </c>
    </row>
    <row r="195" ht="15.75" customHeight="1">
      <c r="A195" s="5"/>
      <c r="B195" s="5"/>
      <c r="F195" s="7" t="s">
        <v>10</v>
      </c>
    </row>
    <row r="196" ht="15.75" customHeight="1">
      <c r="A196" s="5"/>
      <c r="B196" s="5"/>
      <c r="F196" s="7" t="s">
        <v>10</v>
      </c>
    </row>
    <row r="197" ht="15.75" customHeight="1">
      <c r="A197" s="5"/>
      <c r="B197" s="5"/>
      <c r="F197" s="7" t="s">
        <v>10</v>
      </c>
    </row>
    <row r="198" ht="15.75" customHeight="1">
      <c r="A198" s="5"/>
      <c r="B198" s="5"/>
      <c r="F198" s="7" t="s">
        <v>10</v>
      </c>
    </row>
    <row r="199" ht="15.75" customHeight="1">
      <c r="A199" s="5"/>
      <c r="B199" s="5"/>
      <c r="F199" s="7" t="s">
        <v>10</v>
      </c>
    </row>
    <row r="200" ht="15.75" customHeight="1">
      <c r="A200" s="5"/>
      <c r="B200" s="5"/>
      <c r="F200" s="7" t="s">
        <v>10</v>
      </c>
    </row>
    <row r="201" ht="15.75" customHeight="1">
      <c r="A201" s="5"/>
      <c r="B201" s="5"/>
      <c r="F201" s="7" t="s">
        <v>10</v>
      </c>
    </row>
    <row r="202" ht="15.75" customHeight="1">
      <c r="A202" s="5"/>
      <c r="B202" s="5"/>
      <c r="F202" s="7" t="s">
        <v>10</v>
      </c>
    </row>
    <row r="203" ht="15.75" customHeight="1">
      <c r="A203" s="5"/>
      <c r="B203" s="5"/>
      <c r="F203" s="7" t="s">
        <v>10</v>
      </c>
    </row>
    <row r="204" ht="15.75" customHeight="1">
      <c r="A204" s="5"/>
      <c r="B204" s="5"/>
      <c r="F204" s="7" t="s">
        <v>10</v>
      </c>
    </row>
    <row r="205" ht="15.75" customHeight="1">
      <c r="A205" s="5"/>
      <c r="B205" s="5"/>
      <c r="F205" s="7" t="s">
        <v>10</v>
      </c>
    </row>
    <row r="206" ht="15.75" customHeight="1">
      <c r="A206" s="5"/>
      <c r="B206" s="5"/>
      <c r="F206" s="7" t="s">
        <v>10</v>
      </c>
    </row>
    <row r="207" ht="15.75" customHeight="1">
      <c r="A207" s="5"/>
      <c r="B207" s="5"/>
      <c r="F207" s="7" t="s">
        <v>10</v>
      </c>
    </row>
    <row r="208" ht="15.75" customHeight="1">
      <c r="A208" s="5"/>
      <c r="B208" s="5"/>
      <c r="F208" s="7" t="s">
        <v>10</v>
      </c>
    </row>
    <row r="209" ht="15.75" customHeight="1">
      <c r="A209" s="5"/>
      <c r="B209" s="5"/>
      <c r="F209" s="7" t="s">
        <v>10</v>
      </c>
    </row>
    <row r="210" ht="15.75" customHeight="1">
      <c r="A210" s="5"/>
      <c r="B210" s="5"/>
      <c r="F210" s="7" t="s">
        <v>10</v>
      </c>
    </row>
    <row r="211" ht="15.75" customHeight="1">
      <c r="A211" s="5"/>
      <c r="B211" s="5"/>
      <c r="F211" s="7" t="s">
        <v>10</v>
      </c>
    </row>
    <row r="212" ht="15.75" customHeight="1">
      <c r="A212" s="5"/>
      <c r="B212" s="5"/>
      <c r="F212" s="7" t="s">
        <v>10</v>
      </c>
    </row>
    <row r="213" ht="15.75" customHeight="1">
      <c r="A213" s="5"/>
      <c r="B213" s="5"/>
      <c r="F213" s="7" t="s">
        <v>10</v>
      </c>
    </row>
    <row r="214" ht="15.75" customHeight="1">
      <c r="A214" s="5"/>
      <c r="B214" s="5"/>
      <c r="F214" s="7" t="s">
        <v>10</v>
      </c>
    </row>
    <row r="215" ht="15.75" customHeight="1">
      <c r="A215" s="5"/>
      <c r="B215" s="5"/>
      <c r="F215" s="7" t="s">
        <v>10</v>
      </c>
    </row>
    <row r="216" ht="15.75" customHeight="1">
      <c r="A216" s="5"/>
      <c r="B216" s="5"/>
      <c r="F216" s="7" t="s">
        <v>10</v>
      </c>
    </row>
    <row r="217" ht="15.75" customHeight="1">
      <c r="A217" s="5"/>
      <c r="B217" s="5"/>
      <c r="F217" s="7" t="s">
        <v>10</v>
      </c>
    </row>
    <row r="218" ht="15.75" customHeight="1">
      <c r="A218" s="5"/>
      <c r="B218" s="5"/>
      <c r="F218" s="7" t="s">
        <v>10</v>
      </c>
    </row>
    <row r="219" ht="15.75" customHeight="1">
      <c r="A219" s="5"/>
      <c r="B219" s="5"/>
      <c r="F219" s="7" t="s">
        <v>10</v>
      </c>
    </row>
    <row r="220" ht="15.75" customHeight="1">
      <c r="A220" s="5"/>
      <c r="B220" s="5"/>
      <c r="F220" s="7" t="s">
        <v>10</v>
      </c>
    </row>
    <row r="221" ht="15.75" customHeight="1">
      <c r="A221" s="5"/>
      <c r="B221" s="5"/>
      <c r="F221" s="7" t="s">
        <v>10</v>
      </c>
    </row>
    <row r="222" ht="15.75" customHeight="1">
      <c r="A222" s="5"/>
      <c r="B222" s="5"/>
      <c r="F222" s="7" t="s">
        <v>10</v>
      </c>
    </row>
    <row r="223" ht="15.75" customHeight="1">
      <c r="A223" s="5"/>
      <c r="B223" s="5"/>
      <c r="F223" s="7" t="s">
        <v>10</v>
      </c>
    </row>
    <row r="224" ht="15.75" customHeight="1">
      <c r="A224" s="5"/>
      <c r="B224" s="5"/>
      <c r="F224" s="7" t="s">
        <v>10</v>
      </c>
    </row>
    <row r="225" ht="15.75" customHeight="1">
      <c r="A225" s="5"/>
      <c r="B225" s="5"/>
      <c r="F225" s="7" t="s">
        <v>10</v>
      </c>
    </row>
    <row r="226" ht="15.75" customHeight="1">
      <c r="A226" s="5"/>
      <c r="B226" s="5"/>
      <c r="F226" s="7" t="s">
        <v>10</v>
      </c>
    </row>
    <row r="227" ht="15.75" customHeight="1">
      <c r="A227" s="5"/>
      <c r="B227" s="5"/>
      <c r="F227" s="7" t="s">
        <v>10</v>
      </c>
    </row>
    <row r="228" ht="15.75" customHeight="1">
      <c r="A228" s="5"/>
      <c r="B228" s="5"/>
      <c r="F228" s="7" t="s">
        <v>10</v>
      </c>
    </row>
    <row r="229" ht="15.75" customHeight="1">
      <c r="A229" s="5"/>
      <c r="B229" s="5"/>
      <c r="F229" s="7" t="s">
        <v>10</v>
      </c>
    </row>
    <row r="230" ht="15.75" customHeight="1">
      <c r="A230" s="5"/>
      <c r="B230" s="5"/>
      <c r="F230" s="7" t="s">
        <v>10</v>
      </c>
    </row>
    <row r="231" ht="15.75" customHeight="1">
      <c r="A231" s="5"/>
      <c r="B231" s="5"/>
      <c r="F231" s="7" t="s">
        <v>10</v>
      </c>
    </row>
    <row r="232" ht="15.75" customHeight="1">
      <c r="A232" s="5"/>
      <c r="B232" s="5"/>
      <c r="F232" s="7" t="s">
        <v>10</v>
      </c>
    </row>
    <row r="233" ht="15.75" customHeight="1">
      <c r="A233" s="5"/>
      <c r="B233" s="5"/>
      <c r="F233" s="7" t="s">
        <v>10</v>
      </c>
    </row>
    <row r="234" ht="15.75" customHeight="1">
      <c r="A234" s="5"/>
      <c r="B234" s="5"/>
      <c r="F234" s="7" t="s">
        <v>10</v>
      </c>
    </row>
    <row r="235" ht="15.75" customHeight="1">
      <c r="A235" s="5"/>
      <c r="B235" s="5"/>
      <c r="F235" s="7" t="s">
        <v>10</v>
      </c>
    </row>
    <row r="236" ht="15.75" customHeight="1">
      <c r="A236" s="5"/>
      <c r="B236" s="5"/>
      <c r="F236" s="7" t="s">
        <v>10</v>
      </c>
    </row>
    <row r="237" ht="15.75" customHeight="1">
      <c r="A237" s="5"/>
      <c r="B237" s="5"/>
      <c r="F237" s="7" t="s">
        <v>10</v>
      </c>
    </row>
    <row r="238" ht="15.75" customHeight="1">
      <c r="A238" s="5"/>
      <c r="B238" s="5"/>
      <c r="F238" s="7" t="s">
        <v>10</v>
      </c>
    </row>
    <row r="239" ht="15.75" customHeight="1">
      <c r="A239" s="5"/>
      <c r="B239" s="5"/>
      <c r="F239" s="7" t="s">
        <v>10</v>
      </c>
    </row>
    <row r="240" ht="15.75" customHeight="1">
      <c r="A240" s="5"/>
      <c r="B240" s="5"/>
      <c r="F240" s="7" t="s">
        <v>10</v>
      </c>
    </row>
    <row r="241" ht="15.75" customHeight="1">
      <c r="A241" s="5"/>
      <c r="B241" s="5"/>
      <c r="F241" s="7" t="s">
        <v>10</v>
      </c>
    </row>
    <row r="242" ht="15.75" customHeight="1">
      <c r="A242" s="5"/>
      <c r="B242" s="5"/>
      <c r="F242" s="7" t="s">
        <v>10</v>
      </c>
    </row>
    <row r="243" ht="15.75" customHeight="1">
      <c r="A243" s="5"/>
      <c r="B243" s="5"/>
      <c r="F243" s="7" t="s">
        <v>10</v>
      </c>
    </row>
    <row r="244" ht="15.75" customHeight="1">
      <c r="A244" s="5"/>
      <c r="B244" s="5"/>
      <c r="F244" s="7" t="s">
        <v>10</v>
      </c>
    </row>
    <row r="245" ht="15.75" customHeight="1">
      <c r="A245" s="5"/>
      <c r="B245" s="5"/>
      <c r="F245" s="7" t="s">
        <v>10</v>
      </c>
    </row>
    <row r="246" ht="15.75" customHeight="1">
      <c r="A246" s="5"/>
      <c r="B246" s="5"/>
      <c r="F246" s="7" t="s">
        <v>10</v>
      </c>
    </row>
    <row r="247" ht="15.75" customHeight="1">
      <c r="A247" s="5"/>
      <c r="B247" s="5"/>
      <c r="F247" s="7" t="s">
        <v>10</v>
      </c>
    </row>
    <row r="248" ht="15.75" customHeight="1">
      <c r="A248" s="5"/>
      <c r="B248" s="5"/>
      <c r="F248" s="7" t="s">
        <v>10</v>
      </c>
    </row>
    <row r="249" ht="15.75" customHeight="1">
      <c r="A249" s="5"/>
      <c r="B249" s="5"/>
      <c r="F249" s="7" t="s">
        <v>10</v>
      </c>
    </row>
    <row r="250" ht="15.75" customHeight="1">
      <c r="A250" s="5"/>
      <c r="B250" s="5"/>
      <c r="F250" s="7" t="s">
        <v>10</v>
      </c>
    </row>
    <row r="251" ht="15.75" customHeight="1">
      <c r="A251" s="5"/>
      <c r="B251" s="5"/>
      <c r="F251" s="7" t="s">
        <v>10</v>
      </c>
    </row>
    <row r="252" ht="15.75" customHeight="1">
      <c r="A252" s="5"/>
      <c r="B252" s="5"/>
      <c r="F252" s="7" t="s">
        <v>10</v>
      </c>
    </row>
    <row r="253" ht="15.75" customHeight="1">
      <c r="A253" s="5"/>
      <c r="B253" s="5"/>
      <c r="F253" s="7" t="s">
        <v>10</v>
      </c>
    </row>
    <row r="254" ht="15.75" customHeight="1">
      <c r="A254" s="5"/>
      <c r="B254" s="5"/>
      <c r="F254" s="7" t="s">
        <v>10</v>
      </c>
    </row>
    <row r="255" ht="15.75" customHeight="1">
      <c r="A255" s="5"/>
      <c r="B255" s="5"/>
      <c r="F255" s="7" t="s">
        <v>10</v>
      </c>
    </row>
    <row r="256" ht="15.75" customHeight="1">
      <c r="A256" s="5"/>
      <c r="B256" s="5"/>
      <c r="F256" s="7" t="s">
        <v>10</v>
      </c>
    </row>
    <row r="257" ht="15.75" customHeight="1">
      <c r="A257" s="5"/>
      <c r="B257" s="5"/>
      <c r="F257" s="7" t="s">
        <v>10</v>
      </c>
    </row>
    <row r="258" ht="15.75" customHeight="1">
      <c r="A258" s="5"/>
      <c r="B258" s="5"/>
      <c r="F258" s="7" t="s">
        <v>10</v>
      </c>
    </row>
    <row r="259" ht="15.75" customHeight="1">
      <c r="A259" s="5"/>
      <c r="B259" s="5"/>
      <c r="F259" s="7" t="s">
        <v>10</v>
      </c>
    </row>
    <row r="260" ht="15.75" customHeight="1">
      <c r="A260" s="5"/>
      <c r="B260" s="5"/>
      <c r="F260" s="7" t="s">
        <v>10</v>
      </c>
    </row>
    <row r="261" ht="15.75" customHeight="1">
      <c r="A261" s="5"/>
      <c r="B261" s="5"/>
      <c r="F261" s="7" t="s">
        <v>10</v>
      </c>
    </row>
    <row r="262" ht="15.75" customHeight="1">
      <c r="A262" s="5"/>
      <c r="B262" s="5"/>
      <c r="F262" s="7" t="s">
        <v>10</v>
      </c>
    </row>
    <row r="263" ht="15.75" customHeight="1">
      <c r="A263" s="5"/>
      <c r="B263" s="5"/>
      <c r="F263" s="7" t="s">
        <v>10</v>
      </c>
    </row>
    <row r="264" ht="15.75" customHeight="1">
      <c r="A264" s="5"/>
      <c r="B264" s="5"/>
      <c r="F264" s="7" t="s">
        <v>10</v>
      </c>
    </row>
    <row r="265" ht="15.75" customHeight="1">
      <c r="A265" s="5"/>
      <c r="B265" s="5"/>
      <c r="F265" s="7" t="s">
        <v>10</v>
      </c>
    </row>
    <row r="266" ht="15.75" customHeight="1">
      <c r="A266" s="5"/>
      <c r="B266" s="5"/>
      <c r="F266" s="7" t="s">
        <v>10</v>
      </c>
    </row>
    <row r="267" ht="15.75" customHeight="1">
      <c r="A267" s="5"/>
      <c r="B267" s="5"/>
      <c r="F267" s="7" t="s">
        <v>10</v>
      </c>
    </row>
    <row r="268" ht="15.75" customHeight="1">
      <c r="A268" s="5"/>
      <c r="B268" s="5"/>
      <c r="F268" s="7" t="s">
        <v>10</v>
      </c>
    </row>
    <row r="269" ht="15.75" customHeight="1">
      <c r="A269" s="5"/>
      <c r="B269" s="5"/>
      <c r="F269" s="7" t="s">
        <v>10</v>
      </c>
    </row>
    <row r="270" ht="15.75" customHeight="1">
      <c r="A270" s="5"/>
      <c r="B270" s="5"/>
      <c r="F270" s="7" t="s">
        <v>10</v>
      </c>
    </row>
    <row r="271" ht="15.75" customHeight="1">
      <c r="A271" s="5"/>
      <c r="B271" s="5"/>
      <c r="F271" s="7" t="s">
        <v>10</v>
      </c>
    </row>
    <row r="272" ht="15.75" customHeight="1">
      <c r="A272" s="5"/>
      <c r="B272" s="5"/>
      <c r="F272" s="7" t="s">
        <v>10</v>
      </c>
    </row>
    <row r="273" ht="15.75" customHeight="1">
      <c r="A273" s="5"/>
      <c r="B273" s="5"/>
      <c r="F273" s="7" t="s">
        <v>10</v>
      </c>
    </row>
    <row r="274" ht="15.75" customHeight="1">
      <c r="A274" s="5"/>
      <c r="B274" s="5"/>
      <c r="F274" s="7" t="s">
        <v>10</v>
      </c>
    </row>
    <row r="275" ht="15.75" customHeight="1">
      <c r="A275" s="5"/>
      <c r="B275" s="5"/>
      <c r="F275" s="7" t="s">
        <v>10</v>
      </c>
    </row>
    <row r="276" ht="15.75" customHeight="1">
      <c r="A276" s="5"/>
      <c r="B276" s="5"/>
      <c r="F276" s="7" t="s">
        <v>10</v>
      </c>
    </row>
    <row r="277" ht="15.75" customHeight="1">
      <c r="A277" s="5"/>
      <c r="B277" s="5"/>
      <c r="F277" s="7" t="s">
        <v>10</v>
      </c>
    </row>
    <row r="278" ht="15.75" customHeight="1">
      <c r="A278" s="5"/>
      <c r="B278" s="5"/>
      <c r="F278" s="7" t="s">
        <v>10</v>
      </c>
    </row>
    <row r="279" ht="15.75" customHeight="1">
      <c r="A279" s="5"/>
      <c r="B279" s="5"/>
      <c r="F279" s="7" t="s">
        <v>10</v>
      </c>
    </row>
    <row r="280" ht="15.75" customHeight="1">
      <c r="A280" s="5"/>
      <c r="B280" s="5"/>
      <c r="F280" s="7" t="s">
        <v>10</v>
      </c>
    </row>
    <row r="281" ht="15.75" customHeight="1">
      <c r="A281" s="5"/>
      <c r="B281" s="5"/>
      <c r="F281" s="7" t="s">
        <v>10</v>
      </c>
    </row>
    <row r="282" ht="15.75" customHeight="1">
      <c r="A282" s="5"/>
      <c r="B282" s="5"/>
      <c r="F282" s="7" t="s">
        <v>10</v>
      </c>
    </row>
    <row r="283" ht="15.75" customHeight="1">
      <c r="A283" s="5"/>
      <c r="B283" s="5"/>
      <c r="F283" s="7" t="s">
        <v>10</v>
      </c>
    </row>
    <row r="284" ht="15.75" customHeight="1">
      <c r="A284" s="5"/>
      <c r="B284" s="5"/>
      <c r="F284" s="7" t="s">
        <v>10</v>
      </c>
    </row>
    <row r="285" ht="15.75" customHeight="1">
      <c r="A285" s="5"/>
      <c r="B285" s="5"/>
      <c r="F285" s="7" t="s">
        <v>10</v>
      </c>
    </row>
    <row r="286" ht="15.75" customHeight="1">
      <c r="A286" s="5"/>
      <c r="B286" s="5"/>
      <c r="F286" s="7" t="s">
        <v>10</v>
      </c>
    </row>
    <row r="287" ht="15.75" customHeight="1">
      <c r="A287" s="5"/>
      <c r="B287" s="5"/>
      <c r="F287" s="7" t="s">
        <v>10</v>
      </c>
    </row>
    <row r="288" ht="15.75" customHeight="1">
      <c r="A288" s="5"/>
      <c r="B288" s="5"/>
      <c r="F288" s="7" t="s">
        <v>10</v>
      </c>
    </row>
    <row r="289" ht="15.75" customHeight="1">
      <c r="A289" s="5"/>
      <c r="B289" s="5"/>
      <c r="F289" s="7" t="s">
        <v>10</v>
      </c>
    </row>
    <row r="290" ht="15.75" customHeight="1">
      <c r="A290" s="5"/>
      <c r="B290" s="5"/>
      <c r="F290" s="7" t="s">
        <v>10</v>
      </c>
    </row>
    <row r="291" ht="15.75" customHeight="1">
      <c r="A291" s="5"/>
      <c r="B291" s="5"/>
      <c r="F291" s="7" t="s">
        <v>10</v>
      </c>
    </row>
    <row r="292" ht="15.75" customHeight="1">
      <c r="A292" s="5"/>
      <c r="B292" s="5"/>
      <c r="F292" s="7" t="s">
        <v>10</v>
      </c>
    </row>
    <row r="293" ht="15.75" customHeight="1">
      <c r="A293" s="5"/>
      <c r="B293" s="5"/>
      <c r="F293" s="7" t="s">
        <v>10</v>
      </c>
    </row>
    <row r="294" ht="15.75" customHeight="1">
      <c r="A294" s="5"/>
      <c r="B294" s="5"/>
      <c r="F294" s="7" t="s">
        <v>10</v>
      </c>
    </row>
    <row r="295" ht="15.75" customHeight="1">
      <c r="A295" s="5"/>
      <c r="B295" s="5"/>
      <c r="F295" s="7" t="s">
        <v>10</v>
      </c>
    </row>
    <row r="296" ht="15.75" customHeight="1">
      <c r="A296" s="5"/>
      <c r="B296" s="5"/>
      <c r="F296" s="7" t="s">
        <v>10</v>
      </c>
    </row>
    <row r="297" ht="15.75" customHeight="1">
      <c r="A297" s="5"/>
      <c r="B297" s="5"/>
      <c r="F297" s="7" t="s">
        <v>10</v>
      </c>
    </row>
    <row r="298" ht="15.75" customHeight="1">
      <c r="A298" s="5"/>
      <c r="B298" s="5"/>
      <c r="F298" s="7" t="s">
        <v>10</v>
      </c>
    </row>
    <row r="299" ht="15.75" customHeight="1">
      <c r="A299" s="5"/>
      <c r="B299" s="5"/>
      <c r="F299" s="7" t="s">
        <v>10</v>
      </c>
    </row>
    <row r="300" ht="15.75" customHeight="1">
      <c r="A300" s="5"/>
      <c r="B300" s="5"/>
      <c r="F300" s="7" t="s">
        <v>10</v>
      </c>
    </row>
    <row r="301" ht="15.75" customHeight="1">
      <c r="A301" s="5"/>
      <c r="B301" s="5"/>
      <c r="F301" s="7" t="s">
        <v>10</v>
      </c>
    </row>
    <row r="302" ht="15.75" customHeight="1">
      <c r="A302" s="5"/>
      <c r="B302" s="5"/>
      <c r="F302" s="7" t="s">
        <v>10</v>
      </c>
    </row>
    <row r="303" ht="15.75" customHeight="1">
      <c r="A303" s="5"/>
      <c r="B303" s="5"/>
      <c r="F303" s="7" t="s">
        <v>10</v>
      </c>
    </row>
    <row r="304" ht="15.75" customHeight="1">
      <c r="A304" s="5"/>
      <c r="B304" s="5"/>
      <c r="F304" s="7" t="s">
        <v>10</v>
      </c>
    </row>
    <row r="305" ht="15.75" customHeight="1">
      <c r="A305" s="5"/>
      <c r="B305" s="5"/>
      <c r="F305" s="7" t="s">
        <v>10</v>
      </c>
    </row>
    <row r="306" ht="15.75" customHeight="1">
      <c r="A306" s="5"/>
      <c r="B306" s="5"/>
      <c r="F306" s="7" t="s">
        <v>10</v>
      </c>
    </row>
    <row r="307" ht="15.75" customHeight="1">
      <c r="A307" s="5"/>
      <c r="B307" s="5"/>
      <c r="F307" s="7" t="s">
        <v>10</v>
      </c>
    </row>
    <row r="308" ht="15.75" customHeight="1">
      <c r="A308" s="5"/>
      <c r="B308" s="5"/>
      <c r="F308" s="7" t="s">
        <v>10</v>
      </c>
    </row>
    <row r="309" ht="15.75" customHeight="1">
      <c r="A309" s="5"/>
      <c r="B309" s="5"/>
      <c r="F309" s="7" t="s">
        <v>10</v>
      </c>
    </row>
    <row r="310" ht="15.75" customHeight="1">
      <c r="A310" s="5"/>
      <c r="B310" s="5"/>
      <c r="F310" s="7" t="s">
        <v>10</v>
      </c>
    </row>
    <row r="311" ht="15.75" customHeight="1">
      <c r="A311" s="5"/>
      <c r="B311" s="5"/>
      <c r="F311" s="7" t="s">
        <v>10</v>
      </c>
    </row>
    <row r="312" ht="15.75" customHeight="1">
      <c r="A312" s="5"/>
      <c r="B312" s="5"/>
      <c r="F312" s="7" t="s">
        <v>10</v>
      </c>
    </row>
    <row r="313" ht="15.75" customHeight="1">
      <c r="A313" s="5"/>
      <c r="B313" s="5"/>
      <c r="F313" s="7" t="s">
        <v>10</v>
      </c>
    </row>
    <row r="314" ht="15.75" customHeight="1">
      <c r="A314" s="5"/>
      <c r="B314" s="5"/>
      <c r="F314" s="7" t="s">
        <v>10</v>
      </c>
    </row>
    <row r="315" ht="15.75" customHeight="1">
      <c r="A315" s="5"/>
      <c r="B315" s="5"/>
      <c r="F315" s="7" t="s">
        <v>10</v>
      </c>
    </row>
    <row r="316" ht="15.75" customHeight="1">
      <c r="A316" s="5"/>
      <c r="B316" s="5"/>
      <c r="F316" s="7" t="s">
        <v>10</v>
      </c>
    </row>
    <row r="317" ht="15.75" customHeight="1">
      <c r="A317" s="5"/>
      <c r="B317" s="5"/>
      <c r="F317" s="7" t="s">
        <v>10</v>
      </c>
    </row>
    <row r="318" ht="15.75" customHeight="1">
      <c r="A318" s="5"/>
      <c r="B318" s="5"/>
      <c r="F318" s="7" t="s">
        <v>10</v>
      </c>
    </row>
    <row r="319" ht="15.75" customHeight="1">
      <c r="A319" s="5"/>
      <c r="B319" s="5"/>
      <c r="F319" s="7" t="s">
        <v>10</v>
      </c>
    </row>
    <row r="320" ht="15.75" customHeight="1">
      <c r="A320" s="5"/>
      <c r="B320" s="5"/>
      <c r="F320" s="7" t="s">
        <v>10</v>
      </c>
    </row>
    <row r="321" ht="15.75" customHeight="1">
      <c r="A321" s="5"/>
      <c r="B321" s="5"/>
      <c r="F321" s="7" t="s">
        <v>10</v>
      </c>
    </row>
    <row r="322" ht="15.75" customHeight="1">
      <c r="A322" s="5"/>
      <c r="B322" s="5"/>
      <c r="F322" s="7" t="s">
        <v>10</v>
      </c>
    </row>
    <row r="323" ht="15.75" customHeight="1">
      <c r="A323" s="5"/>
      <c r="B323" s="5"/>
      <c r="F323" s="7" t="s">
        <v>10</v>
      </c>
    </row>
    <row r="324" ht="15.75" customHeight="1">
      <c r="A324" s="5"/>
      <c r="B324" s="5"/>
      <c r="F324" s="7" t="s">
        <v>10</v>
      </c>
    </row>
    <row r="325" ht="15.75" customHeight="1">
      <c r="A325" s="5"/>
      <c r="B325" s="5"/>
      <c r="F325" s="7" t="s">
        <v>10</v>
      </c>
    </row>
    <row r="326" ht="15.75" customHeight="1">
      <c r="A326" s="5"/>
      <c r="B326" s="5"/>
      <c r="F326" s="7" t="s">
        <v>10</v>
      </c>
    </row>
    <row r="327" ht="15.75" customHeight="1">
      <c r="A327" s="5"/>
      <c r="B327" s="5"/>
      <c r="F327" s="7" t="s">
        <v>10</v>
      </c>
    </row>
    <row r="328" ht="15.75" customHeight="1">
      <c r="A328" s="5"/>
      <c r="B328" s="5"/>
      <c r="F328" s="7" t="s">
        <v>10</v>
      </c>
    </row>
    <row r="329" ht="15.75" customHeight="1">
      <c r="A329" s="5"/>
      <c r="B329" s="5"/>
      <c r="F329" s="7" t="s">
        <v>10</v>
      </c>
    </row>
    <row r="330" ht="15.75" customHeight="1">
      <c r="A330" s="5"/>
      <c r="B330" s="5"/>
      <c r="F330" s="7" t="s">
        <v>10</v>
      </c>
    </row>
    <row r="331" ht="15.75" customHeight="1">
      <c r="A331" s="5"/>
      <c r="B331" s="5"/>
      <c r="F331" s="7" t="s">
        <v>10</v>
      </c>
    </row>
    <row r="332" ht="15.75" customHeight="1">
      <c r="A332" s="5"/>
      <c r="B332" s="5"/>
      <c r="F332" s="7" t="s">
        <v>10</v>
      </c>
    </row>
    <row r="333" ht="15.75" customHeight="1">
      <c r="A333" s="5"/>
      <c r="B333" s="5"/>
      <c r="F333" s="7" t="s">
        <v>10</v>
      </c>
    </row>
    <row r="334" ht="15.75" customHeight="1">
      <c r="A334" s="5"/>
      <c r="B334" s="5"/>
      <c r="F334" s="7" t="s">
        <v>10</v>
      </c>
    </row>
    <row r="335" ht="15.75" customHeight="1">
      <c r="A335" s="5"/>
      <c r="B335" s="5"/>
      <c r="F335" s="7" t="s">
        <v>10</v>
      </c>
    </row>
    <row r="336" ht="15.75" customHeight="1">
      <c r="A336" s="5"/>
      <c r="B336" s="5"/>
      <c r="F336" s="7" t="s">
        <v>10</v>
      </c>
    </row>
    <row r="337" ht="15.75" customHeight="1">
      <c r="A337" s="5"/>
      <c r="B337" s="5"/>
      <c r="F337" s="7" t="s">
        <v>10</v>
      </c>
    </row>
    <row r="338" ht="15.75" customHeight="1">
      <c r="A338" s="5"/>
      <c r="B338" s="5"/>
      <c r="F338" s="7" t="s">
        <v>10</v>
      </c>
    </row>
    <row r="339" ht="15.75" customHeight="1">
      <c r="A339" s="5"/>
      <c r="B339" s="5"/>
      <c r="F339" s="7" t="s">
        <v>10</v>
      </c>
    </row>
    <row r="340" ht="15.75" customHeight="1">
      <c r="A340" s="5"/>
      <c r="B340" s="5"/>
      <c r="F340" s="7" t="s">
        <v>10</v>
      </c>
    </row>
    <row r="341" ht="15.75" customHeight="1">
      <c r="A341" s="5"/>
      <c r="B341" s="5"/>
      <c r="F341" s="7" t="s">
        <v>10</v>
      </c>
    </row>
    <row r="342" ht="15.75" customHeight="1">
      <c r="A342" s="5"/>
      <c r="B342" s="5"/>
      <c r="F342" s="7" t="s">
        <v>10</v>
      </c>
    </row>
    <row r="343" ht="15.75" customHeight="1">
      <c r="A343" s="5"/>
      <c r="B343" s="5"/>
      <c r="F343" s="7" t="s">
        <v>10</v>
      </c>
    </row>
    <row r="344" ht="15.75" customHeight="1">
      <c r="A344" s="5"/>
      <c r="B344" s="5"/>
      <c r="F344" s="7" t="s">
        <v>10</v>
      </c>
    </row>
    <row r="345" ht="15.75" customHeight="1">
      <c r="A345" s="5"/>
      <c r="B345" s="5"/>
      <c r="F345" s="7" t="s">
        <v>10</v>
      </c>
    </row>
    <row r="346" ht="15.75" customHeight="1">
      <c r="A346" s="5"/>
      <c r="B346" s="5"/>
      <c r="F346" s="7" t="s">
        <v>10</v>
      </c>
    </row>
    <row r="347" ht="15.75" customHeight="1">
      <c r="A347" s="5"/>
      <c r="B347" s="5"/>
      <c r="F347" s="7" t="s">
        <v>10</v>
      </c>
    </row>
    <row r="348" ht="15.75" customHeight="1">
      <c r="A348" s="5"/>
      <c r="B348" s="5"/>
      <c r="F348" s="7" t="s">
        <v>10</v>
      </c>
    </row>
    <row r="349" ht="15.75" customHeight="1">
      <c r="A349" s="5"/>
      <c r="B349" s="5"/>
      <c r="F349" s="7" t="s">
        <v>10</v>
      </c>
    </row>
    <row r="350" ht="15.75" customHeight="1">
      <c r="A350" s="5"/>
      <c r="B350" s="5"/>
      <c r="F350" s="7" t="s">
        <v>10</v>
      </c>
    </row>
    <row r="351" ht="15.75" customHeight="1">
      <c r="A351" s="5"/>
      <c r="B351" s="5"/>
      <c r="F351" s="7" t="s">
        <v>10</v>
      </c>
    </row>
    <row r="352" ht="15.75" customHeight="1">
      <c r="A352" s="5"/>
      <c r="B352" s="5"/>
      <c r="F352" s="7" t="s">
        <v>10</v>
      </c>
    </row>
    <row r="353" ht="15.75" customHeight="1">
      <c r="A353" s="5"/>
      <c r="B353" s="5"/>
      <c r="F353" s="7" t="s">
        <v>10</v>
      </c>
    </row>
    <row r="354" ht="15.75" customHeight="1">
      <c r="A354" s="5"/>
      <c r="B354" s="5"/>
      <c r="F354" s="7" t="s">
        <v>10</v>
      </c>
    </row>
    <row r="355" ht="15.75" customHeight="1">
      <c r="A355" s="5"/>
      <c r="B355" s="5"/>
      <c r="F355" s="7" t="s">
        <v>10</v>
      </c>
    </row>
    <row r="356" ht="15.75" customHeight="1">
      <c r="A356" s="5"/>
      <c r="B356" s="5"/>
      <c r="F356" s="7" t="s">
        <v>10</v>
      </c>
    </row>
    <row r="357" ht="15.75" customHeight="1">
      <c r="A357" s="5"/>
      <c r="B357" s="5"/>
      <c r="F357" s="7" t="s">
        <v>10</v>
      </c>
    </row>
    <row r="358" ht="15.75" customHeight="1">
      <c r="A358" s="5"/>
      <c r="B358" s="5"/>
      <c r="F358" s="7" t="s">
        <v>10</v>
      </c>
    </row>
    <row r="359" ht="15.75" customHeight="1">
      <c r="A359" s="5"/>
      <c r="B359" s="5"/>
      <c r="F359" s="7" t="s">
        <v>10</v>
      </c>
    </row>
    <row r="360" ht="15.75" customHeight="1">
      <c r="A360" s="5"/>
      <c r="B360" s="5"/>
      <c r="F360" s="7" t="s">
        <v>10</v>
      </c>
    </row>
    <row r="361" ht="15.75" customHeight="1">
      <c r="A361" s="5"/>
      <c r="B361" s="5"/>
      <c r="F361" s="7" t="s">
        <v>10</v>
      </c>
    </row>
    <row r="362" ht="15.75" customHeight="1">
      <c r="A362" s="5"/>
      <c r="B362" s="5"/>
      <c r="F362" s="7" t="s">
        <v>10</v>
      </c>
    </row>
    <row r="363" ht="15.75" customHeight="1">
      <c r="A363" s="5"/>
      <c r="B363" s="5"/>
      <c r="F363" s="7" t="s">
        <v>10</v>
      </c>
    </row>
    <row r="364" ht="15.75" customHeight="1">
      <c r="A364" s="5"/>
      <c r="B364" s="5"/>
      <c r="F364" s="7" t="s">
        <v>10</v>
      </c>
    </row>
    <row r="365" ht="15.75" customHeight="1">
      <c r="A365" s="5"/>
      <c r="B365" s="5"/>
      <c r="F365" s="7" t="s">
        <v>10</v>
      </c>
    </row>
    <row r="366" ht="15.75" customHeight="1">
      <c r="A366" s="5"/>
      <c r="B366" s="5"/>
      <c r="F366" s="7" t="s">
        <v>10</v>
      </c>
    </row>
    <row r="367" ht="15.75" customHeight="1">
      <c r="A367" s="5"/>
      <c r="B367" s="5"/>
      <c r="F367" s="7" t="s">
        <v>10</v>
      </c>
    </row>
    <row r="368" ht="15.75" customHeight="1">
      <c r="A368" s="5"/>
      <c r="B368" s="5"/>
      <c r="F368" s="7" t="s">
        <v>10</v>
      </c>
    </row>
    <row r="369" ht="15.75" customHeight="1">
      <c r="A369" s="5"/>
      <c r="B369" s="5"/>
      <c r="F369" s="7" t="s">
        <v>10</v>
      </c>
    </row>
    <row r="370" ht="15.75" customHeight="1">
      <c r="A370" s="5"/>
      <c r="B370" s="5"/>
      <c r="F370" s="7" t="s">
        <v>10</v>
      </c>
    </row>
    <row r="371" ht="15.75" customHeight="1">
      <c r="A371" s="5"/>
      <c r="B371" s="5"/>
      <c r="F371" s="7" t="s">
        <v>10</v>
      </c>
    </row>
    <row r="372" ht="15.75" customHeight="1">
      <c r="A372" s="5"/>
      <c r="B372" s="5"/>
      <c r="F372" s="7" t="s">
        <v>10</v>
      </c>
    </row>
    <row r="373" ht="15.75" customHeight="1">
      <c r="A373" s="5"/>
      <c r="B373" s="5"/>
      <c r="F373" s="7" t="s">
        <v>10</v>
      </c>
    </row>
    <row r="374" ht="15.75" customHeight="1">
      <c r="A374" s="5"/>
      <c r="B374" s="5"/>
      <c r="F374" s="7" t="s">
        <v>10</v>
      </c>
    </row>
    <row r="375" ht="15.75" customHeight="1">
      <c r="A375" s="5"/>
      <c r="B375" s="5"/>
      <c r="F375" s="7" t="s">
        <v>10</v>
      </c>
    </row>
    <row r="376" ht="15.75" customHeight="1">
      <c r="A376" s="5"/>
      <c r="B376" s="5"/>
      <c r="F376" s="7" t="s">
        <v>10</v>
      </c>
    </row>
    <row r="377" ht="15.75" customHeight="1">
      <c r="A377" s="5"/>
      <c r="B377" s="5"/>
      <c r="F377" s="7" t="s">
        <v>10</v>
      </c>
    </row>
    <row r="378" ht="15.75" customHeight="1">
      <c r="A378" s="5"/>
      <c r="B378" s="5"/>
      <c r="F378" s="7" t="s">
        <v>10</v>
      </c>
    </row>
    <row r="379" ht="15.75" customHeight="1">
      <c r="A379" s="5"/>
      <c r="B379" s="5"/>
      <c r="F379" s="7" t="s">
        <v>10</v>
      </c>
    </row>
    <row r="380" ht="15.75" customHeight="1">
      <c r="A380" s="5"/>
      <c r="B380" s="5"/>
      <c r="F380" s="7" t="s">
        <v>10</v>
      </c>
    </row>
    <row r="381" ht="15.75" customHeight="1">
      <c r="A381" s="5"/>
      <c r="B381" s="5"/>
      <c r="F381" s="7" t="s">
        <v>10</v>
      </c>
    </row>
    <row r="382" ht="15.75" customHeight="1">
      <c r="A382" s="5"/>
      <c r="B382" s="5"/>
      <c r="F382" s="7" t="s">
        <v>10</v>
      </c>
    </row>
    <row r="383" ht="15.75" customHeight="1">
      <c r="A383" s="5"/>
      <c r="B383" s="5"/>
      <c r="F383" s="7" t="s">
        <v>10</v>
      </c>
    </row>
    <row r="384" ht="15.75" customHeight="1">
      <c r="A384" s="5"/>
      <c r="B384" s="5"/>
      <c r="F384" s="7" t="s">
        <v>10</v>
      </c>
    </row>
    <row r="385" ht="15.75" customHeight="1">
      <c r="A385" s="5"/>
      <c r="B385" s="5"/>
      <c r="F385" s="7" t="s">
        <v>10</v>
      </c>
    </row>
    <row r="386" ht="15.75" customHeight="1">
      <c r="A386" s="5"/>
      <c r="B386" s="5" t="s">
        <v>10</v>
      </c>
      <c r="F386" s="7" t="s">
        <v>10</v>
      </c>
    </row>
    <row r="387" ht="15.75" customHeight="1">
      <c r="A387" s="7"/>
      <c r="F387" s="7"/>
    </row>
    <row r="388" ht="15.75" customHeight="1">
      <c r="A388" s="7"/>
      <c r="F388" s="7"/>
    </row>
    <row r="389" ht="15.75" customHeight="1">
      <c r="A389" s="7"/>
      <c r="B389" s="7"/>
      <c r="F389" s="7"/>
    </row>
    <row r="390" ht="15.75" customHeight="1">
      <c r="A390" s="7"/>
      <c r="B390" s="7"/>
      <c r="C390" s="7"/>
      <c r="D390" s="7"/>
      <c r="E390" s="7"/>
      <c r="F390" s="7"/>
    </row>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1:F390">
    <cfRule type="cellIs" dxfId="2" priority="1" operator="equal">
      <formula>"TRUE"</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57"/>
    <col customWidth="1" min="2" max="2" width="103.14"/>
    <col customWidth="1" min="3" max="6" width="14.43"/>
  </cols>
  <sheetData>
    <row r="1" ht="15.75" customHeight="1">
      <c r="A1" s="41" t="s">
        <v>104</v>
      </c>
      <c r="B1" s="42" t="s">
        <v>105</v>
      </c>
    </row>
    <row r="2" ht="15.75" customHeight="1">
      <c r="A2" s="44" t="s">
        <v>106</v>
      </c>
      <c r="B2" s="45" t="s">
        <v>107</v>
      </c>
    </row>
    <row r="3" ht="15.75" customHeight="1">
      <c r="A3" s="44" t="s">
        <v>106</v>
      </c>
      <c r="B3" s="45" t="s">
        <v>111</v>
      </c>
    </row>
    <row r="4" ht="15.75" customHeight="1">
      <c r="A4" s="47" t="s">
        <v>112</v>
      </c>
      <c r="B4" s="48" t="s">
        <v>115</v>
      </c>
    </row>
    <row r="5" ht="15.75" customHeight="1">
      <c r="A5" s="47" t="s">
        <v>112</v>
      </c>
      <c r="B5" s="48" t="s">
        <v>116</v>
      </c>
    </row>
    <row r="6" ht="15.75" customHeight="1">
      <c r="A6" s="47" t="s">
        <v>112</v>
      </c>
      <c r="B6" s="48" t="s">
        <v>117</v>
      </c>
    </row>
    <row r="7" ht="15.75" customHeight="1">
      <c r="A7" s="47" t="s">
        <v>121</v>
      </c>
      <c r="B7" s="48" t="s">
        <v>122</v>
      </c>
    </row>
    <row r="8" ht="15.75" customHeight="1">
      <c r="A8" s="47" t="s">
        <v>121</v>
      </c>
      <c r="B8" s="48" t="s">
        <v>123</v>
      </c>
    </row>
    <row r="9" ht="15.75" customHeight="1">
      <c r="A9" s="47" t="s">
        <v>125</v>
      </c>
      <c r="B9" s="48" t="s">
        <v>127</v>
      </c>
    </row>
    <row r="10" ht="15.75" customHeight="1">
      <c r="A10" s="47" t="s">
        <v>125</v>
      </c>
      <c r="B10" s="48" t="s">
        <v>128</v>
      </c>
    </row>
    <row r="11" ht="15.75" customHeight="1">
      <c r="A11" s="47" t="s">
        <v>129</v>
      </c>
      <c r="B11" s="48" t="s">
        <v>130</v>
      </c>
    </row>
    <row r="12" ht="15.75" customHeight="1">
      <c r="A12" s="47" t="s">
        <v>129</v>
      </c>
      <c r="B12" s="48" t="s">
        <v>131</v>
      </c>
    </row>
    <row r="13" ht="15.75" customHeight="1">
      <c r="A13" s="47" t="s">
        <v>132</v>
      </c>
      <c r="B13" s="50" t="s">
        <v>133</v>
      </c>
    </row>
    <row r="14" ht="15.75" customHeight="1">
      <c r="A14" s="47" t="s">
        <v>132</v>
      </c>
      <c r="B14" s="50" t="s">
        <v>134</v>
      </c>
    </row>
    <row r="15" ht="15.75" customHeight="1">
      <c r="A15" s="47" t="s">
        <v>136</v>
      </c>
      <c r="B15" s="50" t="s">
        <v>138</v>
      </c>
    </row>
    <row r="16" ht="15.75" customHeight="1">
      <c r="A16" s="47" t="s">
        <v>136</v>
      </c>
      <c r="B16" s="50" t="s">
        <v>140</v>
      </c>
    </row>
    <row r="17" ht="15.75" customHeight="1">
      <c r="A17" s="47" t="s">
        <v>136</v>
      </c>
      <c r="B17" s="48" t="s">
        <v>141</v>
      </c>
    </row>
    <row r="18" ht="15.75" customHeight="1">
      <c r="A18" s="44" t="s">
        <v>142</v>
      </c>
      <c r="B18" s="45" t="s">
        <v>143</v>
      </c>
    </row>
    <row r="19" ht="15.75" customHeight="1">
      <c r="A19" s="44" t="s">
        <v>142</v>
      </c>
      <c r="B19" s="45" t="s">
        <v>146</v>
      </c>
    </row>
    <row r="20" ht="15.75" customHeight="1">
      <c r="A20" s="44" t="s">
        <v>147</v>
      </c>
      <c r="B20" s="45" t="s">
        <v>148</v>
      </c>
    </row>
    <row r="21" ht="15.75" customHeight="1">
      <c r="A21" s="44" t="s">
        <v>147</v>
      </c>
      <c r="B21" s="45" t="s">
        <v>149</v>
      </c>
    </row>
    <row r="22" ht="15.75" customHeight="1">
      <c r="A22" s="47"/>
      <c r="B22" s="52"/>
    </row>
    <row r="23" ht="15.75" customHeight="1">
      <c r="A23" s="47"/>
      <c r="B23" s="52"/>
    </row>
    <row r="24" ht="15.75" customHeight="1">
      <c r="A24" s="47"/>
      <c r="B24" s="52"/>
    </row>
    <row r="25" ht="15.75" customHeight="1">
      <c r="A25" s="47"/>
      <c r="B25" s="52"/>
    </row>
    <row r="26" ht="15.75" customHeight="1">
      <c r="A26" s="47"/>
      <c r="B26" s="52"/>
    </row>
    <row r="27" ht="15.75" customHeight="1">
      <c r="A27" s="47"/>
      <c r="B27" s="52"/>
    </row>
    <row r="28" ht="15.75" customHeight="1">
      <c r="A28" s="47"/>
      <c r="B28" s="52"/>
    </row>
    <row r="29" ht="15.75" customHeight="1">
      <c r="A29" s="47"/>
      <c r="B29" s="52"/>
    </row>
    <row r="30" ht="15.75" customHeight="1">
      <c r="A30" s="47"/>
      <c r="B30" s="52"/>
    </row>
    <row r="31" ht="15.75" customHeight="1">
      <c r="A31" s="47"/>
      <c r="B31" s="52"/>
    </row>
    <row r="32" ht="15.75" customHeight="1">
      <c r="A32" s="47"/>
      <c r="B32" s="52"/>
    </row>
    <row r="33" ht="15.75" customHeight="1">
      <c r="A33" s="47"/>
      <c r="B33" s="52"/>
    </row>
    <row r="34" ht="15.75" customHeight="1">
      <c r="A34" s="47"/>
      <c r="B34" s="52"/>
    </row>
    <row r="35" ht="15.75" customHeight="1">
      <c r="A35" s="47"/>
      <c r="B35" s="52"/>
    </row>
    <row r="36" ht="15.75" customHeight="1">
      <c r="A36" s="47"/>
      <c r="B36" s="52"/>
    </row>
    <row r="37" ht="15.75" customHeight="1">
      <c r="A37" s="47"/>
      <c r="B37" s="52"/>
    </row>
    <row r="38" ht="15.75" customHeight="1">
      <c r="A38" s="47"/>
      <c r="B38" s="52"/>
    </row>
    <row r="39" ht="15.75" customHeight="1">
      <c r="A39" s="47"/>
      <c r="B39" s="52"/>
    </row>
    <row r="40" ht="15.75" customHeight="1">
      <c r="A40" s="47"/>
      <c r="B40" s="52"/>
    </row>
    <row r="41" ht="15.75" customHeight="1">
      <c r="A41" s="47"/>
      <c r="B41" s="52"/>
    </row>
    <row r="42" ht="15.75" customHeight="1">
      <c r="A42" s="47"/>
      <c r="B42" s="52"/>
    </row>
    <row r="43" ht="15.75" customHeight="1">
      <c r="A43" s="47"/>
      <c r="B43" s="52"/>
    </row>
    <row r="44" ht="15.75" customHeight="1">
      <c r="A44" s="47"/>
      <c r="B44" s="52"/>
    </row>
    <row r="45" ht="15.75" customHeight="1">
      <c r="A45" s="47"/>
      <c r="B45" s="52"/>
    </row>
    <row r="46" ht="15.75" customHeight="1">
      <c r="A46" s="47"/>
      <c r="B46" s="52"/>
    </row>
    <row r="47" ht="15.75" customHeight="1">
      <c r="A47" s="47"/>
      <c r="B47" s="52"/>
    </row>
    <row r="48" ht="15.75" customHeight="1">
      <c r="A48" s="47"/>
      <c r="B48" s="52"/>
    </row>
    <row r="49" ht="15.75" customHeight="1">
      <c r="A49" s="47"/>
      <c r="B49" s="52"/>
    </row>
    <row r="50" ht="15.75" customHeight="1">
      <c r="A50" s="47"/>
      <c r="B50" s="52"/>
    </row>
    <row r="51" ht="15.75" customHeight="1">
      <c r="A51" s="47"/>
      <c r="B51" s="52"/>
    </row>
    <row r="52" ht="15.75" customHeight="1">
      <c r="A52" s="47"/>
      <c r="B52" s="52"/>
    </row>
    <row r="53" ht="15.75" customHeight="1">
      <c r="A53" s="47"/>
      <c r="B53" s="52"/>
    </row>
    <row r="54" ht="15.75" customHeight="1">
      <c r="A54" s="47"/>
      <c r="B54" s="52"/>
    </row>
    <row r="55" ht="15.75" customHeight="1">
      <c r="A55" s="47"/>
      <c r="B55" s="52"/>
    </row>
    <row r="56" ht="15.75" customHeight="1">
      <c r="A56" s="47"/>
      <c r="B56" s="52"/>
    </row>
    <row r="57" ht="15.75" customHeight="1">
      <c r="A57" s="47"/>
      <c r="B57" s="52"/>
    </row>
    <row r="58" ht="15.75" customHeight="1">
      <c r="A58" s="47"/>
      <c r="B58" s="52"/>
    </row>
    <row r="59" ht="15.75" customHeight="1">
      <c r="A59" s="47"/>
      <c r="B59" s="52"/>
    </row>
    <row r="60" ht="15.75" customHeight="1">
      <c r="A60" s="47"/>
      <c r="B60" s="52"/>
    </row>
    <row r="61" ht="15.75" customHeight="1">
      <c r="A61" s="47"/>
      <c r="B61" s="52"/>
    </row>
    <row r="62" ht="15.75" customHeight="1">
      <c r="A62" s="47"/>
      <c r="B62" s="52"/>
    </row>
    <row r="63" ht="15.75" customHeight="1">
      <c r="A63" s="47"/>
      <c r="B63" s="52"/>
    </row>
    <row r="64" ht="15.75" customHeight="1">
      <c r="A64" s="47"/>
      <c r="B64" s="52"/>
    </row>
    <row r="65" ht="15.75" customHeight="1">
      <c r="A65" s="47"/>
      <c r="B65" s="52"/>
    </row>
    <row r="66" ht="15.75" customHeight="1">
      <c r="A66" s="47"/>
      <c r="B66" s="52"/>
    </row>
    <row r="67" ht="15.75" customHeight="1">
      <c r="A67" s="47"/>
      <c r="B67" s="52"/>
    </row>
    <row r="68" ht="15.75" customHeight="1">
      <c r="A68" s="47"/>
      <c r="B68" s="52"/>
    </row>
    <row r="69" ht="15.75" customHeight="1">
      <c r="A69" s="47"/>
      <c r="B69" s="52"/>
    </row>
    <row r="70" ht="15.75" customHeight="1">
      <c r="A70" s="47"/>
      <c r="B70" s="52"/>
    </row>
    <row r="71" ht="15.75" customHeight="1">
      <c r="A71" s="47"/>
      <c r="B71" s="52"/>
    </row>
    <row r="72" ht="15.75" customHeight="1">
      <c r="A72" s="47"/>
      <c r="B72" s="52"/>
    </row>
    <row r="73" ht="15.75" customHeight="1">
      <c r="A73" s="47"/>
      <c r="B73" s="52"/>
    </row>
    <row r="74" ht="15.75" customHeight="1">
      <c r="A74" s="47"/>
      <c r="B74" s="52"/>
    </row>
    <row r="75" ht="15.75" customHeight="1">
      <c r="A75" s="47"/>
      <c r="B75" s="52"/>
    </row>
    <row r="76" ht="15.75" customHeight="1">
      <c r="A76" s="47"/>
      <c r="B76" s="52"/>
    </row>
    <row r="77" ht="15.75" customHeight="1">
      <c r="A77" s="47"/>
      <c r="B77" s="52"/>
    </row>
    <row r="78" ht="15.75" customHeight="1">
      <c r="A78" s="47"/>
      <c r="B78" s="52"/>
    </row>
    <row r="79" ht="15.75" customHeight="1">
      <c r="A79" s="47"/>
      <c r="B79" s="52"/>
    </row>
    <row r="80" ht="15.75" customHeight="1">
      <c r="A80" s="47"/>
      <c r="B80" s="52"/>
    </row>
    <row r="81" ht="15.75" customHeight="1">
      <c r="A81" s="47"/>
      <c r="B81" s="52"/>
    </row>
    <row r="82" ht="15.75" customHeight="1">
      <c r="A82" s="47"/>
      <c r="B82" s="52"/>
    </row>
    <row r="83" ht="15.75" customHeight="1">
      <c r="A83" s="47"/>
      <c r="B83" s="52"/>
    </row>
    <row r="84" ht="15.75" customHeight="1">
      <c r="A84" s="47"/>
      <c r="B84" s="52"/>
    </row>
    <row r="85" ht="15.75" customHeight="1">
      <c r="A85" s="47"/>
      <c r="B85" s="52"/>
    </row>
    <row r="86" ht="15.75" customHeight="1">
      <c r="A86" s="47"/>
      <c r="B86" s="52"/>
    </row>
    <row r="87" ht="15.75" customHeight="1">
      <c r="A87" s="47"/>
      <c r="B87" s="52"/>
    </row>
    <row r="88" ht="15.75" customHeight="1">
      <c r="A88" s="47"/>
      <c r="B88" s="52"/>
    </row>
    <row r="89" ht="15.75" customHeight="1">
      <c r="A89" s="47"/>
      <c r="B89" s="52"/>
    </row>
    <row r="90" ht="15.75" customHeight="1">
      <c r="A90" s="47"/>
      <c r="B90" s="52"/>
    </row>
    <row r="91" ht="15.75" customHeight="1">
      <c r="A91" s="47"/>
      <c r="B91" s="52"/>
    </row>
    <row r="92" ht="15.75" customHeight="1">
      <c r="A92" s="47"/>
      <c r="B92" s="52"/>
    </row>
    <row r="93" ht="15.75" customHeight="1">
      <c r="A93" s="47"/>
      <c r="B93" s="52"/>
    </row>
    <row r="94" ht="15.75" customHeight="1">
      <c r="A94" s="47"/>
      <c r="B94" s="52"/>
    </row>
    <row r="95" ht="15.75" customHeight="1">
      <c r="A95" s="47"/>
      <c r="B95" s="52"/>
    </row>
    <row r="96" ht="15.75" customHeight="1">
      <c r="A96" s="47"/>
      <c r="B96" s="52"/>
    </row>
    <row r="97" ht="15.75" customHeight="1">
      <c r="A97" s="47"/>
      <c r="B97" s="52"/>
    </row>
    <row r="98" ht="15.75" customHeight="1">
      <c r="A98" s="47"/>
      <c r="B98" s="52"/>
    </row>
    <row r="99" ht="15.75" customHeight="1">
      <c r="A99" s="47"/>
      <c r="B99" s="52"/>
    </row>
    <row r="100" ht="15.75" customHeight="1">
      <c r="A100" s="47"/>
      <c r="B100" s="52"/>
    </row>
    <row r="101" ht="15.75" customHeight="1">
      <c r="A101" s="47"/>
      <c r="B101" s="52"/>
    </row>
    <row r="102" ht="15.75" customHeight="1">
      <c r="A102" s="47"/>
      <c r="B102" s="52"/>
    </row>
    <row r="103" ht="15.75" customHeight="1">
      <c r="A103" s="47"/>
      <c r="B103" s="52"/>
    </row>
    <row r="104" ht="15.75" customHeight="1">
      <c r="A104" s="47"/>
      <c r="B104" s="52"/>
    </row>
    <row r="105" ht="15.75" customHeight="1">
      <c r="A105" s="47"/>
      <c r="B105" s="52"/>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
    <cfRule type="expression" dxfId="0" priority="1">
      <formula>countif(#REF!,B1)&gt;1</formula>
    </cfRule>
  </conditionalFormatting>
  <conditionalFormatting sqref="B1">
    <cfRule type="expression" dxfId="1" priority="2">
      <formula>and(countif(#REF!,B1)&gt;1,countif(#REF!,#REF!)&gt;1)</formula>
    </cfRule>
  </conditionalFormatting>
  <conditionalFormatting sqref="A1:A105 B1">
    <cfRule type="containsText" dxfId="2" priority="3" operator="containsText" text=".say">
      <formula>NOT(ISERROR(SEARCH((".say"),(A1))))</formula>
    </cfRule>
  </conditionalFormatting>
  <conditionalFormatting sqref="A1:A105 B1">
    <cfRule type="containsText" dxfId="3" priority="4" operator="containsText" text=".tell">
      <formula>NOT(ISERROR(SEARCH((".tell"),(A1))))</formula>
    </cfRule>
  </conditionalFormatting>
  <conditionalFormatting sqref="A1:A105 B1">
    <cfRule type="containsText" dxfId="4" priority="5" operator="containsText" text=".reprompt">
      <formula>NOT(ISERROR(SEARCH((".reprompt"),(A1))))</formula>
    </cfRule>
  </conditionalFormatting>
  <conditionalFormatting sqref="A1:A105 B1">
    <cfRule type="containsText" dxfId="5" priority="6" operator="containsText" text="progressive.">
      <formula>NOT(ISERROR(SEARCH(("progressive."),(A1))))</formula>
    </cfRule>
  </conditionalFormatting>
  <conditionalFormatting sqref="A1:A105 B1">
    <cfRule type="containsText" dxfId="6" priority="7" operator="containsText" text="alexaCard">
      <formula>NOT(ISERROR(SEARCH(("alexaCard"),(A1))))</formula>
    </cfRule>
  </conditionalFormatting>
  <conditionalFormatting sqref="B1">
    <cfRule type="expression" dxfId="0" priority="8">
      <formula>countif(B:B,B1)&gt;1</formula>
    </cfRule>
  </conditionalFormatting>
  <conditionalFormatting sqref="A1:A105 B1">
    <cfRule type="containsText" dxfId="7" priority="9" operator="containsText" text="alexaRenderTemplate">
      <formula>NOT(ISERROR(SEARCH(("alexaRenderTemplate"),(A1))))</formula>
    </cfRule>
  </conditionalFormatting>
  <conditionalFormatting sqref="A1:A105 B1">
    <cfRule type="containsText" dxfId="8" priority="10" operator="containsText" text=".ask">
      <formula>NOT(ISERROR(SEARCH((".ask"),(A1))))</formula>
    </cfRule>
  </conditionalFormatting>
  <conditionalFormatting sqref="B1:B105">
    <cfRule type="expression" dxfId="2" priority="11">
      <formula>EQ(VLOOKUP(#REF!, #REF!, 1, FALSE), #REF!)</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86"/>
    <col customWidth="1" min="2" max="2" width="121.0"/>
    <col customWidth="1" min="3" max="6" width="14.43"/>
  </cols>
  <sheetData>
    <row r="1" ht="15.75" customHeight="1">
      <c r="A1" s="41" t="s">
        <v>104</v>
      </c>
      <c r="B1" s="57" t="s">
        <v>105</v>
      </c>
    </row>
    <row r="2" ht="15.75" customHeight="1">
      <c r="A2" s="47" t="s">
        <v>189</v>
      </c>
      <c r="B2" s="19" t="s">
        <v>190</v>
      </c>
    </row>
    <row r="3" ht="15.75" customHeight="1">
      <c r="A3" s="47" t="s">
        <v>189</v>
      </c>
      <c r="B3" s="19" t="s">
        <v>191</v>
      </c>
    </row>
    <row r="4" ht="15.75" customHeight="1">
      <c r="A4" s="47" t="s">
        <v>189</v>
      </c>
      <c r="B4" s="19" t="s">
        <v>192</v>
      </c>
    </row>
    <row r="5" ht="15.75" customHeight="1">
      <c r="A5" s="58" t="s">
        <v>193</v>
      </c>
      <c r="B5" s="19" t="s">
        <v>194</v>
      </c>
    </row>
    <row r="6" ht="15.75" customHeight="1">
      <c r="A6" s="58" t="s">
        <v>195</v>
      </c>
      <c r="B6" s="59" t="s">
        <v>196</v>
      </c>
    </row>
    <row r="7" ht="15.75" customHeight="1">
      <c r="A7" s="58" t="s">
        <v>197</v>
      </c>
      <c r="B7" s="19" t="s">
        <v>198</v>
      </c>
    </row>
    <row r="8" ht="15.75" customHeight="1">
      <c r="A8" s="60" t="s">
        <v>199</v>
      </c>
      <c r="B8" s="19" t="s">
        <v>200</v>
      </c>
    </row>
    <row r="9" ht="15.75" customHeight="1">
      <c r="A9" s="61" t="s">
        <v>201</v>
      </c>
      <c r="B9" s="59" t="s">
        <v>196</v>
      </c>
    </row>
    <row r="10" ht="15.75" customHeight="1">
      <c r="A10" s="62" t="s">
        <v>202</v>
      </c>
      <c r="B10" s="19" t="s">
        <v>203</v>
      </c>
    </row>
    <row r="11" ht="15.75" customHeight="1">
      <c r="A11" s="62" t="s">
        <v>202</v>
      </c>
      <c r="B11" s="19" t="s">
        <v>204</v>
      </c>
    </row>
    <row r="12" ht="15.75" customHeight="1">
      <c r="A12" s="47" t="s">
        <v>205</v>
      </c>
      <c r="B12" s="19" t="s">
        <v>206</v>
      </c>
    </row>
    <row r="13" ht="15.75" customHeight="1">
      <c r="A13" s="47" t="s">
        <v>205</v>
      </c>
      <c r="B13" s="19" t="s">
        <v>207</v>
      </c>
    </row>
    <row r="14" ht="15.75" customHeight="1">
      <c r="A14" s="47" t="s">
        <v>208</v>
      </c>
      <c r="B14" s="19" t="s">
        <v>209</v>
      </c>
    </row>
    <row r="15" ht="15.75" customHeight="1">
      <c r="A15" s="47" t="s">
        <v>210</v>
      </c>
      <c r="B15" s="19"/>
    </row>
    <row r="16" ht="15.75" customHeight="1">
      <c r="A16" s="47" t="s">
        <v>211</v>
      </c>
      <c r="B16" s="63" t="s">
        <v>212</v>
      </c>
    </row>
    <row r="17" ht="15.75" customHeight="1">
      <c r="A17" s="47" t="s">
        <v>213</v>
      </c>
      <c r="B17" s="19" t="s">
        <v>214</v>
      </c>
    </row>
    <row r="18" ht="15.75" customHeight="1">
      <c r="A18" s="64" t="s">
        <v>215</v>
      </c>
      <c r="B18" s="19" t="s">
        <v>216</v>
      </c>
    </row>
    <row r="19" ht="15.75" customHeight="1">
      <c r="A19" s="64" t="s">
        <v>215</v>
      </c>
      <c r="B19" s="19" t="s">
        <v>217</v>
      </c>
    </row>
    <row r="20" ht="15.75" customHeight="1">
      <c r="A20" s="64" t="s">
        <v>215</v>
      </c>
      <c r="B20" s="19" t="s">
        <v>218</v>
      </c>
    </row>
    <row r="21" ht="15.75" customHeight="1">
      <c r="A21" s="64" t="s">
        <v>219</v>
      </c>
      <c r="B21" s="19" t="s">
        <v>220</v>
      </c>
    </row>
    <row r="22" ht="15.75" customHeight="1">
      <c r="A22" s="64" t="s">
        <v>219</v>
      </c>
      <c r="B22" s="19" t="s">
        <v>221</v>
      </c>
    </row>
    <row r="23" ht="15.75" customHeight="1">
      <c r="A23" s="64" t="s">
        <v>219</v>
      </c>
      <c r="B23" s="19" t="s">
        <v>222</v>
      </c>
    </row>
    <row r="24" ht="15.75" customHeight="1">
      <c r="A24" s="64" t="s">
        <v>219</v>
      </c>
      <c r="B24" s="19" t="s">
        <v>223</v>
      </c>
    </row>
    <row r="25" ht="15.75" customHeight="1">
      <c r="A25" s="64" t="s">
        <v>224</v>
      </c>
      <c r="B25" s="63" t="s">
        <v>225</v>
      </c>
    </row>
    <row r="26" ht="15.75" customHeight="1">
      <c r="A26" s="64" t="s">
        <v>224</v>
      </c>
      <c r="B26" s="63" t="s">
        <v>226</v>
      </c>
    </row>
    <row r="27" ht="15.75" customHeight="1">
      <c r="A27" s="64" t="s">
        <v>224</v>
      </c>
      <c r="B27" s="65" t="s">
        <v>227</v>
      </c>
    </row>
    <row r="28" ht="15.75" customHeight="1">
      <c r="A28" s="64" t="s">
        <v>228</v>
      </c>
      <c r="B28" s="19" t="s">
        <v>229</v>
      </c>
    </row>
    <row r="29" ht="15.75" customHeight="1">
      <c r="A29" s="64" t="s">
        <v>230</v>
      </c>
      <c r="B29" s="63" t="s">
        <v>231</v>
      </c>
    </row>
    <row r="30" ht="15.75" customHeight="1">
      <c r="A30" s="64" t="s">
        <v>232</v>
      </c>
      <c r="B30" s="19" t="s">
        <v>229</v>
      </c>
    </row>
    <row r="31" ht="15.75" customHeight="1">
      <c r="A31" s="64" t="s">
        <v>233</v>
      </c>
      <c r="B31" s="19" t="s">
        <v>234</v>
      </c>
    </row>
    <row r="32" ht="15.75" customHeight="1">
      <c r="A32" s="64" t="s">
        <v>233</v>
      </c>
      <c r="B32" s="63" t="s">
        <v>231</v>
      </c>
    </row>
    <row r="33" ht="15.75" customHeight="1">
      <c r="A33" s="64" t="s">
        <v>233</v>
      </c>
      <c r="B33" s="63" t="s">
        <v>235</v>
      </c>
    </row>
    <row r="34" ht="15.75" customHeight="1">
      <c r="A34" s="64" t="s">
        <v>236</v>
      </c>
      <c r="B34" s="19" t="s">
        <v>229</v>
      </c>
    </row>
    <row r="35" ht="15.75" customHeight="1">
      <c r="A35" s="64" t="s">
        <v>237</v>
      </c>
      <c r="B35" s="63" t="s">
        <v>238</v>
      </c>
    </row>
    <row r="36" ht="15.75" customHeight="1">
      <c r="A36" s="64" t="s">
        <v>237</v>
      </c>
      <c r="B36" s="19" t="s">
        <v>239</v>
      </c>
    </row>
    <row r="37" ht="15.75" customHeight="1">
      <c r="A37" s="64" t="s">
        <v>237</v>
      </c>
      <c r="B37" s="19" t="s">
        <v>240</v>
      </c>
    </row>
    <row r="38" ht="15.75" customHeight="1">
      <c r="A38" s="64" t="s">
        <v>241</v>
      </c>
      <c r="B38" s="19" t="s">
        <v>229</v>
      </c>
    </row>
    <row r="39" ht="15.75" customHeight="1">
      <c r="A39" s="64" t="s">
        <v>242</v>
      </c>
      <c r="B39" s="19" t="s">
        <v>243</v>
      </c>
    </row>
    <row r="40" ht="15.75" customHeight="1">
      <c r="A40" s="64" t="s">
        <v>242</v>
      </c>
      <c r="B40" s="63" t="s">
        <v>244</v>
      </c>
    </row>
    <row r="41" ht="15.75" customHeight="1">
      <c r="A41" s="64" t="s">
        <v>245</v>
      </c>
      <c r="B41" s="19" t="s">
        <v>229</v>
      </c>
    </row>
    <row r="42" ht="15.75" customHeight="1">
      <c r="A42" s="64" t="s">
        <v>246</v>
      </c>
      <c r="B42" s="19" t="s">
        <v>247</v>
      </c>
    </row>
    <row r="43" ht="15.75" customHeight="1">
      <c r="A43" s="64" t="s">
        <v>248</v>
      </c>
      <c r="B43" s="19" t="s">
        <v>249</v>
      </c>
    </row>
    <row r="44" ht="15.75" customHeight="1">
      <c r="A44" s="64" t="s">
        <v>250</v>
      </c>
      <c r="B44" s="19" t="s">
        <v>251</v>
      </c>
    </row>
    <row r="45" ht="15.75" customHeight="1">
      <c r="A45" s="64" t="s">
        <v>250</v>
      </c>
      <c r="B45" s="19" t="s">
        <v>252</v>
      </c>
    </row>
    <row r="46" ht="15.75" customHeight="1">
      <c r="A46" s="64" t="s">
        <v>253</v>
      </c>
      <c r="B46" s="19" t="s">
        <v>229</v>
      </c>
    </row>
    <row r="47" ht="15.75" customHeight="1">
      <c r="A47" s="64" t="s">
        <v>254</v>
      </c>
      <c r="B47" s="19" t="s">
        <v>255</v>
      </c>
    </row>
    <row r="48" ht="15.75" customHeight="1">
      <c r="A48" s="64" t="s">
        <v>256</v>
      </c>
      <c r="B48" s="19" t="s">
        <v>257</v>
      </c>
    </row>
    <row r="49" ht="15.75" customHeight="1">
      <c r="A49" s="47" t="s">
        <v>258</v>
      </c>
      <c r="B49" s="19" t="s">
        <v>259</v>
      </c>
    </row>
    <row r="50" ht="15.75" customHeight="1">
      <c r="A50" s="47" t="s">
        <v>258</v>
      </c>
      <c r="B50" s="19" t="s">
        <v>260</v>
      </c>
    </row>
    <row r="51" ht="15.75" customHeight="1">
      <c r="A51" s="47" t="s">
        <v>261</v>
      </c>
      <c r="B51" s="19" t="s">
        <v>262</v>
      </c>
    </row>
    <row r="52" ht="15.75" customHeight="1">
      <c r="A52" s="47" t="s">
        <v>263</v>
      </c>
      <c r="B52" s="19" t="s">
        <v>264</v>
      </c>
    </row>
    <row r="53" ht="15.75" customHeight="1">
      <c r="A53" s="47" t="s">
        <v>263</v>
      </c>
      <c r="B53" s="19" t="s">
        <v>265</v>
      </c>
    </row>
    <row r="54" ht="15.75" customHeight="1">
      <c r="A54" s="47" t="s">
        <v>263</v>
      </c>
      <c r="B54" s="19" t="s">
        <v>266</v>
      </c>
    </row>
    <row r="55" ht="15.75" customHeight="1">
      <c r="A55" s="47" t="s">
        <v>263</v>
      </c>
      <c r="B55" s="19" t="s">
        <v>267</v>
      </c>
    </row>
    <row r="56" ht="15.75" customHeight="1">
      <c r="A56" s="47" t="s">
        <v>268</v>
      </c>
      <c r="B56" s="19" t="s">
        <v>269</v>
      </c>
    </row>
    <row r="57" ht="15.75" customHeight="1">
      <c r="A57" s="47" t="s">
        <v>270</v>
      </c>
      <c r="B57" s="19" t="s">
        <v>271</v>
      </c>
    </row>
    <row r="58" ht="15.75" customHeight="1">
      <c r="A58" s="47" t="s">
        <v>272</v>
      </c>
      <c r="B58" s="67" t="s">
        <v>273</v>
      </c>
    </row>
    <row r="59" ht="15.75" customHeight="1">
      <c r="A59" s="47" t="s">
        <v>272</v>
      </c>
      <c r="B59" s="19" t="s">
        <v>274</v>
      </c>
    </row>
    <row r="60" ht="15.75" customHeight="1">
      <c r="A60" s="47" t="s">
        <v>272</v>
      </c>
      <c r="B60" s="19" t="s">
        <v>275</v>
      </c>
    </row>
    <row r="61" ht="15.75" customHeight="1">
      <c r="A61" s="47" t="s">
        <v>272</v>
      </c>
      <c r="B61" s="19" t="s">
        <v>276</v>
      </c>
    </row>
    <row r="62" ht="15.75" customHeight="1">
      <c r="A62" s="47" t="s">
        <v>277</v>
      </c>
      <c r="B62" s="19" t="s">
        <v>278</v>
      </c>
    </row>
    <row r="63" ht="15.75" customHeight="1">
      <c r="A63" s="47" t="s">
        <v>277</v>
      </c>
      <c r="B63" s="19" t="s">
        <v>279</v>
      </c>
    </row>
    <row r="64" ht="15.75" customHeight="1">
      <c r="A64" s="47" t="s">
        <v>280</v>
      </c>
      <c r="B64" s="19" t="s">
        <v>281</v>
      </c>
    </row>
    <row r="65" ht="15.75" customHeight="1">
      <c r="A65" s="47" t="s">
        <v>282</v>
      </c>
      <c r="B65" s="19" t="s">
        <v>283</v>
      </c>
    </row>
    <row r="66" ht="15.75" customHeight="1">
      <c r="A66" s="47" t="s">
        <v>282</v>
      </c>
      <c r="B66" s="19" t="s">
        <v>284</v>
      </c>
    </row>
    <row r="67" ht="15.75" customHeight="1">
      <c r="A67" s="47" t="s">
        <v>285</v>
      </c>
      <c r="B67" s="19" t="s">
        <v>286</v>
      </c>
    </row>
    <row r="68" ht="15.75" customHeight="1">
      <c r="A68" s="47" t="s">
        <v>285</v>
      </c>
      <c r="B68" s="19" t="s">
        <v>287</v>
      </c>
    </row>
    <row r="69" ht="15.75" customHeight="1">
      <c r="A69" s="64" t="s">
        <v>288</v>
      </c>
      <c r="B69" s="19" t="s">
        <v>289</v>
      </c>
    </row>
    <row r="70" ht="15.75" customHeight="1">
      <c r="A70" s="47" t="s">
        <v>290</v>
      </c>
      <c r="B70" s="19" t="s">
        <v>291</v>
      </c>
    </row>
    <row r="71" ht="15.75" customHeight="1">
      <c r="A71" s="47" t="s">
        <v>290</v>
      </c>
      <c r="B71" s="19" t="s">
        <v>292</v>
      </c>
    </row>
    <row r="72" ht="15.75" customHeight="1">
      <c r="A72" s="47" t="s">
        <v>293</v>
      </c>
      <c r="B72" s="63" t="s">
        <v>294</v>
      </c>
    </row>
    <row r="73" ht="15.75" customHeight="1">
      <c r="A73" s="47" t="s">
        <v>295</v>
      </c>
      <c r="B73" s="19" t="s">
        <v>296</v>
      </c>
    </row>
    <row r="74" ht="15.75" customHeight="1">
      <c r="A74" s="47" t="s">
        <v>297</v>
      </c>
      <c r="B74" s="19"/>
    </row>
    <row r="75" ht="15.75" customHeight="1">
      <c r="A75" s="64" t="s">
        <v>298</v>
      </c>
      <c r="B75" s="19" t="s">
        <v>299</v>
      </c>
    </row>
    <row r="76" ht="15.75" customHeight="1">
      <c r="A76" s="64" t="s">
        <v>298</v>
      </c>
      <c r="B76" s="19" t="s">
        <v>300</v>
      </c>
    </row>
    <row r="77" ht="15.75" customHeight="1">
      <c r="A77" s="64" t="s">
        <v>298</v>
      </c>
      <c r="B77" s="19" t="s">
        <v>301</v>
      </c>
    </row>
    <row r="78" ht="15.75" customHeight="1">
      <c r="A78" s="64" t="s">
        <v>302</v>
      </c>
      <c r="B78" s="19" t="s">
        <v>303</v>
      </c>
    </row>
    <row r="79" ht="15.75" customHeight="1">
      <c r="A79" s="64" t="s">
        <v>302</v>
      </c>
      <c r="B79" s="19" t="s">
        <v>304</v>
      </c>
    </row>
    <row r="80" ht="15.75" customHeight="1">
      <c r="A80" s="64" t="s">
        <v>305</v>
      </c>
      <c r="B80" s="19" t="s">
        <v>306</v>
      </c>
    </row>
    <row r="81" ht="15.75" customHeight="1">
      <c r="A81" s="64" t="s">
        <v>307</v>
      </c>
      <c r="B81" s="19" t="s">
        <v>308</v>
      </c>
    </row>
    <row r="82" ht="15.75" customHeight="1">
      <c r="A82" s="64" t="s">
        <v>309</v>
      </c>
      <c r="B82" s="19" t="s">
        <v>310</v>
      </c>
    </row>
    <row r="83" ht="15.75" customHeight="1">
      <c r="A83" s="47" t="s">
        <v>311</v>
      </c>
      <c r="B83" s="19" t="s">
        <v>312</v>
      </c>
    </row>
    <row r="84" ht="15.75" customHeight="1">
      <c r="A84" s="47" t="s">
        <v>313</v>
      </c>
      <c r="B84" s="19" t="s">
        <v>314</v>
      </c>
    </row>
    <row r="85" ht="15.75" customHeight="1">
      <c r="A85" s="64" t="s">
        <v>315</v>
      </c>
      <c r="B85" s="19" t="s">
        <v>316</v>
      </c>
    </row>
    <row r="86" ht="15.75" customHeight="1">
      <c r="A86" s="47" t="s">
        <v>317</v>
      </c>
      <c r="B86" s="19" t="s">
        <v>318</v>
      </c>
    </row>
    <row r="87" ht="15.75" customHeight="1">
      <c r="A87" s="64" t="s">
        <v>319</v>
      </c>
      <c r="B87" s="19" t="s">
        <v>320</v>
      </c>
    </row>
    <row r="88" ht="15.75" customHeight="1">
      <c r="A88" s="64" t="s">
        <v>319</v>
      </c>
      <c r="B88" s="19" t="s">
        <v>321</v>
      </c>
    </row>
    <row r="89" ht="15.75" customHeight="1">
      <c r="A89" s="64" t="s">
        <v>224</v>
      </c>
      <c r="B89" s="63" t="s">
        <v>322</v>
      </c>
    </row>
    <row r="90" ht="15.75" customHeight="1">
      <c r="A90" s="64" t="s">
        <v>224</v>
      </c>
      <c r="B90" s="63" t="s">
        <v>323</v>
      </c>
    </row>
    <row r="91" ht="15.75" customHeight="1">
      <c r="A91" s="64" t="s">
        <v>224</v>
      </c>
      <c r="B91" s="65" t="s">
        <v>324</v>
      </c>
    </row>
    <row r="92" ht="15.75" customHeight="1">
      <c r="A92" s="64" t="s">
        <v>325</v>
      </c>
      <c r="B92" s="63"/>
    </row>
    <row r="93" ht="15.75" customHeight="1">
      <c r="A93" s="64" t="s">
        <v>326</v>
      </c>
      <c r="B93" s="63" t="s">
        <v>327</v>
      </c>
    </row>
    <row r="94" ht="15.75" customHeight="1">
      <c r="A94" s="64" t="s">
        <v>326</v>
      </c>
      <c r="B94" s="65" t="s">
        <v>328</v>
      </c>
    </row>
    <row r="95" ht="15.75" customHeight="1">
      <c r="A95" s="64" t="s">
        <v>326</v>
      </c>
      <c r="B95" s="63" t="s">
        <v>329</v>
      </c>
    </row>
    <row r="96" ht="15.75" customHeight="1">
      <c r="A96" s="64" t="s">
        <v>330</v>
      </c>
      <c r="B96" s="63" t="s">
        <v>331</v>
      </c>
    </row>
    <row r="97" ht="15.75" customHeight="1">
      <c r="A97" s="64" t="s">
        <v>332</v>
      </c>
      <c r="B97" s="63" t="s">
        <v>333</v>
      </c>
    </row>
    <row r="98" ht="15.75" customHeight="1">
      <c r="A98" s="64" t="s">
        <v>334</v>
      </c>
      <c r="B98" s="63"/>
    </row>
    <row r="99" ht="15.75" customHeight="1">
      <c r="A99" s="64" t="s">
        <v>335</v>
      </c>
      <c r="B99" s="63" t="s">
        <v>336</v>
      </c>
    </row>
    <row r="100" ht="15.75" customHeight="1">
      <c r="A100" s="64" t="s">
        <v>337</v>
      </c>
      <c r="B100" s="63"/>
    </row>
    <row r="101" ht="15.75" customHeight="1">
      <c r="A101" s="64" t="s">
        <v>338</v>
      </c>
      <c r="B101" s="63" t="s">
        <v>339</v>
      </c>
    </row>
    <row r="102" ht="15.75" customHeight="1">
      <c r="A102" s="64" t="s">
        <v>340</v>
      </c>
      <c r="B102" s="63" t="s">
        <v>341</v>
      </c>
    </row>
    <row r="103" ht="15.75" customHeight="1">
      <c r="A103" s="64" t="s">
        <v>342</v>
      </c>
      <c r="B103" s="63" t="s">
        <v>343</v>
      </c>
    </row>
    <row r="104" ht="15.75" customHeight="1">
      <c r="A104" s="64" t="s">
        <v>344</v>
      </c>
      <c r="B104" s="63" t="s">
        <v>345</v>
      </c>
    </row>
    <row r="105" ht="15.75" customHeight="1">
      <c r="A105" s="64" t="s">
        <v>346</v>
      </c>
      <c r="B105" s="63" t="s">
        <v>347</v>
      </c>
    </row>
    <row r="106" ht="15.75" customHeight="1">
      <c r="A106" s="64" t="s">
        <v>348</v>
      </c>
      <c r="B106" s="63"/>
    </row>
    <row r="107" ht="15.75" customHeight="1">
      <c r="A107" s="64" t="s">
        <v>349</v>
      </c>
      <c r="B107" s="63"/>
    </row>
    <row r="108" ht="15.75" customHeight="1">
      <c r="A108" s="64" t="s">
        <v>350</v>
      </c>
      <c r="B108" s="63"/>
    </row>
    <row r="109" ht="15.75" customHeight="1">
      <c r="A109" s="64" t="s">
        <v>351</v>
      </c>
      <c r="B109" s="63" t="s">
        <v>352</v>
      </c>
    </row>
    <row r="110" ht="15.75" customHeight="1">
      <c r="A110" s="64" t="s">
        <v>228</v>
      </c>
      <c r="B110" s="19" t="s">
        <v>229</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9:A1000">
    <cfRule type="containsText" dxfId="8" priority="1" operator="containsText" text=".ask">
      <formula>NOT(ISERROR(SEARCH((".ask"),(A89))))</formula>
    </cfRule>
  </conditionalFormatting>
  <conditionalFormatting sqref="A89:A1000">
    <cfRule type="containsText" dxfId="7" priority="2" operator="containsText" text="alexaRenderTemplate">
      <formula>NOT(ISERROR(SEARCH(("alexaRenderTemplate"),(A89))))</formula>
    </cfRule>
  </conditionalFormatting>
  <conditionalFormatting sqref="A89:A1000">
    <cfRule type="containsText" dxfId="6" priority="3" operator="containsText" text="alexaCard">
      <formula>NOT(ISERROR(SEARCH(("alexaCard"),(A89))))</formula>
    </cfRule>
  </conditionalFormatting>
  <conditionalFormatting sqref="A89:A1000">
    <cfRule type="containsText" dxfId="5" priority="4" operator="containsText" text="progressive.">
      <formula>NOT(ISERROR(SEARCH(("progressive."),(A89))))</formula>
    </cfRule>
  </conditionalFormatting>
  <conditionalFormatting sqref="A89:A1000">
    <cfRule type="containsText" dxfId="4" priority="5" operator="containsText" text=".reprompt">
      <formula>NOT(ISERROR(SEARCH((".reprompt"),(A89))))</formula>
    </cfRule>
  </conditionalFormatting>
  <conditionalFormatting sqref="A89:A1000">
    <cfRule type="containsText" dxfId="3" priority="6" operator="containsText" text=".tell">
      <formula>NOT(ISERROR(SEARCH((".tell"),(A89))))</formula>
    </cfRule>
  </conditionalFormatting>
  <conditionalFormatting sqref="A89:A1000">
    <cfRule type="containsText" dxfId="2" priority="7" operator="containsText" text=".say">
      <formula>NOT(ISERROR(SEARCH((".say"),(A89))))</formula>
    </cfRule>
  </conditionalFormatting>
  <conditionalFormatting sqref="A1:A88">
    <cfRule type="containsText" dxfId="2" priority="8" operator="containsText" text=".say">
      <formula>NOT(ISERROR(SEARCH((".say"),(A1))))</formula>
    </cfRule>
  </conditionalFormatting>
  <conditionalFormatting sqref="A1:A88">
    <cfRule type="containsText" dxfId="3" priority="9" operator="containsText" text=".tell">
      <formula>NOT(ISERROR(SEARCH((".tell"),(A1))))</formula>
    </cfRule>
  </conditionalFormatting>
  <conditionalFormatting sqref="A1:A88">
    <cfRule type="containsText" dxfId="4" priority="10" operator="containsText" text=".reprompt">
      <formula>NOT(ISERROR(SEARCH((".reprompt"),(A1))))</formula>
    </cfRule>
  </conditionalFormatting>
  <conditionalFormatting sqref="A1:A88">
    <cfRule type="containsText" dxfId="5" priority="11" operator="containsText" text="progressive.">
      <formula>NOT(ISERROR(SEARCH(("progressive."),(A1))))</formula>
    </cfRule>
  </conditionalFormatting>
  <conditionalFormatting sqref="A1:A88">
    <cfRule type="containsText" dxfId="6" priority="12" operator="containsText" text="alexaCard">
      <formula>NOT(ISERROR(SEARCH(("alexaCard"),(A1))))</formula>
    </cfRule>
  </conditionalFormatting>
  <conditionalFormatting sqref="B1">
    <cfRule type="expression" dxfId="0" priority="13">
      <formula>countif(B:B,B1)&gt;1</formula>
    </cfRule>
  </conditionalFormatting>
  <conditionalFormatting sqref="A1:A88">
    <cfRule type="containsText" dxfId="7" priority="14" operator="containsText" text="alexaRenderTemplate">
      <formula>NOT(ISERROR(SEARCH(("alexaRenderTemplate"),(A1))))</formula>
    </cfRule>
  </conditionalFormatting>
  <conditionalFormatting sqref="A1:A88">
    <cfRule type="containsText" dxfId="8" priority="15" operator="containsText" text=".ask">
      <formula>NOT(ISERROR(SEARCH((".ask"),(A1))))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86"/>
    <col customWidth="1" min="2" max="2" width="121.0"/>
    <col customWidth="1" hidden="1" min="3" max="3" width="4.57"/>
    <col customWidth="1" min="4" max="6" width="14.43"/>
  </cols>
  <sheetData>
    <row r="1" ht="15.75" customHeight="1">
      <c r="A1" s="69" t="str">
        <f>IFERROR(__xludf.DUMMYFUNCTION("filter('VIEWS_FILE@en'!A:A,NOT(REGEXMATCH('VIEWS_FILE@en'!A:A, ""(reprompt|alexaRenderTemplate)"")))"),"path")</f>
        <v>path</v>
      </c>
      <c r="B1" s="69" t="s">
        <v>105</v>
      </c>
      <c r="C1" s="69" t="str">
        <f>IFERROR(__xludf.DUMMYFUNCTION("filter(#REF!,NOT(REGEXMATCH('VIEWS_FILE@en'!A:A, ""(reprompt|alexaRenderTemplate)"")))"),"#REF!")</f>
        <v>#REF!</v>
      </c>
    </row>
    <row r="2" ht="15.75" customHeight="1">
      <c r="A2" s="47" t="str">
        <f>IFERROR(__xludf.DUMMYFUNCTION("""COMPUTED_VALUE"""),"Launch.Welcome.text")</f>
        <v>Launch.Welcome.text</v>
      </c>
      <c r="B2" s="19" t="str">
        <f t="shared" ref="B2:B159" si="1">C2</f>
        <v/>
      </c>
      <c r="C2" s="19"/>
    </row>
    <row r="3" ht="15.75" customHeight="1">
      <c r="A3" s="58" t="str">
        <f>IFERROR(__xludf.DUMMYFUNCTION("""COMPUTED_VALUE"""),"Launch.Welcome.text")</f>
        <v>Launch.Welcome.text</v>
      </c>
      <c r="B3" s="19" t="str">
        <f t="shared" si="1"/>
        <v/>
      </c>
      <c r="C3" s="19"/>
    </row>
    <row r="4" ht="15.75" customHeight="1">
      <c r="A4" s="58" t="str">
        <f>IFERROR(__xludf.DUMMYFUNCTION("""COMPUTED_VALUE"""),"Yes.text")</f>
        <v>Yes.text</v>
      </c>
      <c r="B4" s="19" t="str">
        <f t="shared" si="1"/>
        <v/>
      </c>
      <c r="C4" s="19"/>
    </row>
    <row r="5" ht="15.75" customHeight="1">
      <c r="A5" s="58" t="str">
        <f>IFERROR(__xludf.DUMMYFUNCTION("""COMPUTED_VALUE"""),"Yes.text")</f>
        <v>Yes.text</v>
      </c>
      <c r="B5" s="19" t="str">
        <f t="shared" si="1"/>
        <v/>
      </c>
      <c r="C5" s="19"/>
    </row>
    <row r="6" ht="15.75" customHeight="1">
      <c r="A6" s="60" t="str">
        <f>IFERROR(__xludf.DUMMYFUNCTION("""COMPUTED_VALUE"""),"Yes.text")</f>
        <v>Yes.text</v>
      </c>
      <c r="B6" s="19" t="str">
        <f t="shared" si="1"/>
        <v/>
      </c>
      <c r="C6" s="19"/>
    </row>
    <row r="7" ht="15.75" customHeight="1">
      <c r="A7" s="61" t="str">
        <f>IFERROR(__xludf.DUMMYFUNCTION("""COMPUTED_VALUE"""),"No.text")</f>
        <v>No.text</v>
      </c>
      <c r="B7" s="19" t="str">
        <f t="shared" si="1"/>
        <v/>
      </c>
      <c r="C7" s="19"/>
    </row>
    <row r="8" ht="15.75" customHeight="1">
      <c r="A8" s="62" t="str">
        <f>IFERROR(__xludf.DUMMYFUNCTION("""COMPUTED_VALUE"""),"No.text")</f>
        <v>No.text</v>
      </c>
      <c r="B8" s="19" t="str">
        <f t="shared" si="1"/>
        <v/>
      </c>
      <c r="C8" s="19"/>
    </row>
    <row r="9" ht="15.75" customHeight="1">
      <c r="A9" s="47" t="str">
        <f>IFERROR(__xludf.DUMMYFUNCTION("""COMPUTED_VALUE"""),"Cancel.text")</f>
        <v>Cancel.text</v>
      </c>
      <c r="B9" s="19" t="str">
        <f t="shared" si="1"/>
        <v/>
      </c>
      <c r="C9" s="19"/>
    </row>
    <row r="10" ht="15.75" customHeight="1">
      <c r="A10" s="47" t="str">
        <f>IFERROR(__xludf.DUMMYFUNCTION("""COMPUTED_VALUE"""),"Cancel.text")</f>
        <v>Cancel.text</v>
      </c>
      <c r="B10" s="19" t="str">
        <f t="shared" si="1"/>
        <v/>
      </c>
      <c r="C10" s="19"/>
    </row>
    <row r="11" ht="15.75" customHeight="1">
      <c r="A11" s="47" t="str">
        <f>IFERROR(__xludf.DUMMYFUNCTION("""COMPUTED_VALUE"""),"FallBack.Misunderstood.text")</f>
        <v>FallBack.Misunderstood.text</v>
      </c>
      <c r="B11" s="19" t="str">
        <f t="shared" si="1"/>
        <v/>
      </c>
      <c r="C11" s="19"/>
    </row>
    <row r="12" ht="15.75" customHeight="1">
      <c r="A12" s="47" t="str">
        <f>IFERROR(__xludf.DUMMYFUNCTION("""COMPUTED_VALUE"""),"FallBack.Misunderstood.text")</f>
        <v>FallBack.Misunderstood.text</v>
      </c>
      <c r="B12" s="19" t="str">
        <f t="shared" si="1"/>
        <v/>
      </c>
      <c r="C12" s="19"/>
    </row>
    <row r="13" ht="15.75" customHeight="1">
      <c r="A13" s="47" t="str">
        <f>IFERROR(__xludf.DUMMYFUNCTION("""COMPUTED_VALUE"""),"Help.text")</f>
        <v>Help.text</v>
      </c>
      <c r="B13" s="19" t="str">
        <f t="shared" si="1"/>
        <v/>
      </c>
      <c r="C13" s="19"/>
    </row>
    <row r="14" ht="15.75" customHeight="1">
      <c r="A14" s="64" t="str">
        <f>IFERROR(__xludf.DUMMYFUNCTION("""COMPUTED_VALUE"""),"Help.text")</f>
        <v>Help.text</v>
      </c>
      <c r="B14" s="19" t="str">
        <f t="shared" si="1"/>
        <v/>
      </c>
      <c r="C14" s="19"/>
    </row>
    <row r="15" ht="15.75" customHeight="1">
      <c r="A15" s="64" t="str">
        <f>IFERROR(__xludf.DUMMYFUNCTION("""COMPUTED_VALUE"""),"Joke.Response.text")</f>
        <v>Joke.Response.text</v>
      </c>
      <c r="B15" s="19" t="str">
        <f t="shared" si="1"/>
        <v/>
      </c>
      <c r="C15" s="19"/>
    </row>
    <row r="16" ht="15.75" customHeight="1">
      <c r="A16" s="64" t="str">
        <f>IFERROR(__xludf.DUMMYFUNCTION("""COMPUTED_VALUE"""),"Joke.Response.text")</f>
        <v>Joke.Response.text</v>
      </c>
      <c r="B16" s="19" t="str">
        <f t="shared" si="1"/>
        <v/>
      </c>
      <c r="C16" s="19"/>
    </row>
    <row r="17" ht="15.75" customHeight="1">
      <c r="A17" s="64" t="str">
        <f>IFERROR(__xludf.DUMMYFUNCTION("""COMPUTED_VALUE"""),"Joke.Response.text")</f>
        <v>Joke.Response.text</v>
      </c>
      <c r="B17" s="19" t="str">
        <f t="shared" si="1"/>
        <v/>
      </c>
      <c r="C17" s="19"/>
    </row>
    <row r="18" ht="15.75" customHeight="1">
      <c r="A18" s="64" t="str">
        <f>IFERROR(__xludf.DUMMYFUNCTION("""COMPUTED_VALUE"""),"Cardtype.text")</f>
        <v>Cardtype.text</v>
      </c>
      <c r="B18" s="19" t="str">
        <f t="shared" si="1"/>
        <v/>
      </c>
      <c r="C18" s="19"/>
    </row>
    <row r="19" ht="15.75" customHeight="1">
      <c r="A19" s="64" t="str">
        <f>IFERROR(__xludf.DUMMYFUNCTION("""COMPUTED_VALUE"""),"Cardtype.text")</f>
        <v>Cardtype.text</v>
      </c>
      <c r="B19" s="19" t="str">
        <f t="shared" si="1"/>
        <v/>
      </c>
      <c r="C19" s="19"/>
    </row>
    <row r="20" ht="15.75" customHeight="1">
      <c r="A20" s="64" t="str">
        <f>IFERROR(__xludf.DUMMYFUNCTION("""COMPUTED_VALUE"""),"ShowCards.text")</f>
        <v>ShowCards.text</v>
      </c>
      <c r="B20" s="19" t="str">
        <f t="shared" si="1"/>
        <v/>
      </c>
      <c r="C20" s="19"/>
    </row>
    <row r="21" ht="15.75" customHeight="1">
      <c r="A21" s="64" t="str">
        <f>IFERROR(__xludf.DUMMYFUNCTION("""COMPUTED_VALUE"""),"ShowCards.text")</f>
        <v>ShowCards.text</v>
      </c>
      <c r="B21" s="19" t="str">
        <f t="shared" si="1"/>
        <v/>
      </c>
      <c r="C21" s="19"/>
    </row>
    <row r="22" ht="15.75" customHeight="1">
      <c r="A22" s="64" t="str">
        <f>IFERROR(__xludf.DUMMYFUNCTION("""COMPUTED_VALUE"""),"")</f>
        <v/>
      </c>
      <c r="B22" s="19" t="str">
        <f t="shared" si="1"/>
        <v/>
      </c>
      <c r="C22" s="19"/>
    </row>
    <row r="23" ht="15.75" customHeight="1">
      <c r="A23" s="64" t="str">
        <f>IFERROR(__xludf.DUMMYFUNCTION("""COMPUTED_VALUE"""),"")</f>
        <v/>
      </c>
      <c r="B23" s="19" t="str">
        <f t="shared" si="1"/>
        <v/>
      </c>
      <c r="C23" s="19"/>
    </row>
    <row r="24" ht="15.75" customHeight="1">
      <c r="A24" s="64" t="str">
        <f>IFERROR(__xludf.DUMMYFUNCTION("""COMPUTED_VALUE"""),"")</f>
        <v/>
      </c>
      <c r="B24" s="19" t="str">
        <f t="shared" si="1"/>
        <v/>
      </c>
      <c r="C24" s="19"/>
    </row>
    <row r="25" ht="15.75" customHeight="1">
      <c r="A25" s="64" t="str">
        <f>IFERROR(__xludf.DUMMYFUNCTION("""COMPUTED_VALUE"""),"")</f>
        <v/>
      </c>
      <c r="B25" s="19" t="str">
        <f t="shared" si="1"/>
        <v/>
      </c>
      <c r="C25" s="19"/>
    </row>
    <row r="26" ht="15.75" customHeight="1">
      <c r="A26" s="64" t="str">
        <f>IFERROR(__xludf.DUMMYFUNCTION("""COMPUTED_VALUE"""),"")</f>
        <v/>
      </c>
      <c r="B26" s="19" t="str">
        <f t="shared" si="1"/>
        <v/>
      </c>
      <c r="C26" s="19"/>
    </row>
    <row r="27" ht="15.75" customHeight="1">
      <c r="A27" s="64" t="str">
        <f>IFERROR(__xludf.DUMMYFUNCTION("""COMPUTED_VALUE"""),"")</f>
        <v/>
      </c>
      <c r="B27" s="19" t="str">
        <f t="shared" si="1"/>
        <v/>
      </c>
      <c r="C27" s="19"/>
    </row>
    <row r="28" ht="15.75" customHeight="1">
      <c r="A28" s="64" t="str">
        <f>IFERROR(__xludf.DUMMYFUNCTION("""COMPUTED_VALUE"""),"")</f>
        <v/>
      </c>
      <c r="B28" s="19" t="str">
        <f t="shared" si="1"/>
        <v/>
      </c>
      <c r="C28" s="19"/>
    </row>
    <row r="29" ht="15.75" customHeight="1">
      <c r="A29" s="64" t="str">
        <f>IFERROR(__xludf.DUMMYFUNCTION("""COMPUTED_VALUE"""),"")</f>
        <v/>
      </c>
      <c r="B29" s="19" t="str">
        <f t="shared" si="1"/>
        <v/>
      </c>
      <c r="C29" s="19"/>
    </row>
    <row r="30" ht="15.75" customHeight="1">
      <c r="A30" s="64" t="str">
        <f>IFERROR(__xludf.DUMMYFUNCTION("""COMPUTED_VALUE"""),"")</f>
        <v/>
      </c>
      <c r="B30" s="19" t="str">
        <f t="shared" si="1"/>
        <v/>
      </c>
      <c r="C30" s="19"/>
    </row>
    <row r="31" ht="15.75" customHeight="1">
      <c r="A31" s="64" t="str">
        <f>IFERROR(__xludf.DUMMYFUNCTION("""COMPUTED_VALUE"""),"")</f>
        <v/>
      </c>
      <c r="B31" s="19" t="str">
        <f t="shared" si="1"/>
        <v/>
      </c>
      <c r="C31" s="19"/>
    </row>
    <row r="32" ht="15.75" customHeight="1">
      <c r="A32" s="64" t="str">
        <f>IFERROR(__xludf.DUMMYFUNCTION("""COMPUTED_VALUE"""),"")</f>
        <v/>
      </c>
      <c r="B32" s="19" t="str">
        <f t="shared" si="1"/>
        <v/>
      </c>
      <c r="C32" s="19"/>
    </row>
    <row r="33" ht="15.75" customHeight="1">
      <c r="A33" s="47" t="str">
        <f>IFERROR(__xludf.DUMMYFUNCTION("""COMPUTED_VALUE"""),"")</f>
        <v/>
      </c>
      <c r="B33" s="19" t="str">
        <f t="shared" si="1"/>
        <v/>
      </c>
      <c r="C33" s="19"/>
    </row>
    <row r="34" ht="15.75" customHeight="1">
      <c r="A34" s="47" t="str">
        <f>IFERROR(__xludf.DUMMYFUNCTION("""COMPUTED_VALUE"""),"")</f>
        <v/>
      </c>
      <c r="B34" s="19" t="str">
        <f t="shared" si="1"/>
        <v/>
      </c>
      <c r="C34" s="19"/>
    </row>
    <row r="35" ht="15.75" customHeight="1">
      <c r="A35" s="47" t="str">
        <f>IFERROR(__xludf.DUMMYFUNCTION("""COMPUTED_VALUE"""),"")</f>
        <v/>
      </c>
      <c r="B35" s="19" t="str">
        <f t="shared" si="1"/>
        <v/>
      </c>
      <c r="C35" s="19"/>
    </row>
    <row r="36" ht="15.75" customHeight="1">
      <c r="A36" s="47" t="str">
        <f>IFERROR(__xludf.DUMMYFUNCTION("""COMPUTED_VALUE"""),"")</f>
        <v/>
      </c>
      <c r="B36" s="19" t="str">
        <f t="shared" si="1"/>
        <v/>
      </c>
      <c r="C36" s="19"/>
    </row>
    <row r="37" ht="15.75" customHeight="1">
      <c r="A37" s="47" t="str">
        <f>IFERROR(__xludf.DUMMYFUNCTION("""COMPUTED_VALUE"""),"")</f>
        <v/>
      </c>
      <c r="B37" s="19" t="str">
        <f t="shared" si="1"/>
        <v/>
      </c>
      <c r="C37" s="19"/>
    </row>
    <row r="38" ht="15.75" customHeight="1">
      <c r="A38" s="47" t="str">
        <f>IFERROR(__xludf.DUMMYFUNCTION("""COMPUTED_VALUE"""),"")</f>
        <v/>
      </c>
      <c r="B38" s="19" t="str">
        <f t="shared" si="1"/>
        <v/>
      </c>
      <c r="C38" s="19"/>
    </row>
    <row r="39" ht="15.75" customHeight="1">
      <c r="A39" s="47" t="str">
        <f>IFERROR(__xludf.DUMMYFUNCTION("""COMPUTED_VALUE"""),"")</f>
        <v/>
      </c>
      <c r="B39" s="19" t="str">
        <f t="shared" si="1"/>
        <v/>
      </c>
      <c r="C39" s="19"/>
    </row>
    <row r="40" ht="15.75" customHeight="1">
      <c r="A40" s="47" t="str">
        <f>IFERROR(__xludf.DUMMYFUNCTION("""COMPUTED_VALUE"""),"")</f>
        <v/>
      </c>
      <c r="B40" s="19" t="str">
        <f t="shared" si="1"/>
        <v/>
      </c>
      <c r="C40" s="19"/>
    </row>
    <row r="41" ht="15.75" customHeight="1">
      <c r="A41" s="47" t="str">
        <f>IFERROR(__xludf.DUMMYFUNCTION("""COMPUTED_VALUE"""),"")</f>
        <v/>
      </c>
      <c r="B41" s="19" t="str">
        <f t="shared" si="1"/>
        <v/>
      </c>
      <c r="C41" s="19"/>
    </row>
    <row r="42" ht="15.75" customHeight="1">
      <c r="A42" s="47" t="str">
        <f>IFERROR(__xludf.DUMMYFUNCTION("""COMPUTED_VALUE"""),"")</f>
        <v/>
      </c>
      <c r="B42" s="19" t="str">
        <f t="shared" si="1"/>
        <v/>
      </c>
      <c r="C42" s="19"/>
    </row>
    <row r="43" ht="15.75" customHeight="1">
      <c r="A43" s="47" t="str">
        <f>IFERROR(__xludf.DUMMYFUNCTION("""COMPUTED_VALUE"""),"")</f>
        <v/>
      </c>
      <c r="B43" s="19" t="str">
        <f t="shared" si="1"/>
        <v/>
      </c>
      <c r="C43" s="19"/>
    </row>
    <row r="44" ht="15.75" customHeight="1">
      <c r="A44" s="47" t="str">
        <f>IFERROR(__xludf.DUMMYFUNCTION("""COMPUTED_VALUE"""),"")</f>
        <v/>
      </c>
      <c r="B44" s="19" t="str">
        <f t="shared" si="1"/>
        <v/>
      </c>
      <c r="C44" s="19"/>
    </row>
    <row r="45" ht="15.75" customHeight="1">
      <c r="A45" s="47" t="str">
        <f>IFERROR(__xludf.DUMMYFUNCTION("""COMPUTED_VALUE"""),"")</f>
        <v/>
      </c>
      <c r="B45" s="19" t="str">
        <f t="shared" si="1"/>
        <v/>
      </c>
      <c r="C45" s="19"/>
    </row>
    <row r="46" ht="15.75" customHeight="1">
      <c r="A46" s="47" t="str">
        <f>IFERROR(__xludf.DUMMYFUNCTION("""COMPUTED_VALUE"""),"")</f>
        <v/>
      </c>
      <c r="B46" s="19" t="str">
        <f t="shared" si="1"/>
        <v/>
      </c>
      <c r="C46" s="19"/>
    </row>
    <row r="47" ht="15.75" customHeight="1">
      <c r="A47" s="47" t="str">
        <f>IFERROR(__xludf.DUMMYFUNCTION("""COMPUTED_VALUE"""),"")</f>
        <v/>
      </c>
      <c r="B47" s="19" t="str">
        <f t="shared" si="1"/>
        <v/>
      </c>
      <c r="C47" s="19"/>
    </row>
    <row r="48" ht="15.75" customHeight="1">
      <c r="A48" s="47" t="str">
        <f>IFERROR(__xludf.DUMMYFUNCTION("""COMPUTED_VALUE"""),"")</f>
        <v/>
      </c>
      <c r="B48" s="19" t="str">
        <f t="shared" si="1"/>
        <v/>
      </c>
      <c r="C48" s="19"/>
    </row>
    <row r="49" ht="15.75" customHeight="1">
      <c r="A49" s="47" t="str">
        <f>IFERROR(__xludf.DUMMYFUNCTION("""COMPUTED_VALUE"""),"")</f>
        <v/>
      </c>
      <c r="B49" s="19" t="str">
        <f t="shared" si="1"/>
        <v/>
      </c>
      <c r="C49" s="19"/>
    </row>
    <row r="50" ht="15.75" customHeight="1">
      <c r="A50" s="64" t="str">
        <f>IFERROR(__xludf.DUMMYFUNCTION("""COMPUTED_VALUE"""),"")</f>
        <v/>
      </c>
      <c r="B50" s="19" t="str">
        <f t="shared" si="1"/>
        <v/>
      </c>
      <c r="C50" s="19"/>
    </row>
    <row r="51" ht="15.75" customHeight="1">
      <c r="A51" s="47" t="str">
        <f>IFERROR(__xludf.DUMMYFUNCTION("""COMPUTED_VALUE"""),"")</f>
        <v/>
      </c>
      <c r="B51" s="19" t="str">
        <f t="shared" si="1"/>
        <v/>
      </c>
      <c r="C51" s="19"/>
    </row>
    <row r="52" ht="15.75" customHeight="1">
      <c r="A52" s="47" t="str">
        <f>IFERROR(__xludf.DUMMYFUNCTION("""COMPUTED_VALUE"""),"")</f>
        <v/>
      </c>
      <c r="B52" s="19" t="str">
        <f t="shared" si="1"/>
        <v/>
      </c>
      <c r="C52" s="19"/>
    </row>
    <row r="53" ht="15.75" customHeight="1">
      <c r="A53" s="47" t="str">
        <f>IFERROR(__xludf.DUMMYFUNCTION("""COMPUTED_VALUE"""),"")</f>
        <v/>
      </c>
      <c r="B53" s="19" t="str">
        <f t="shared" si="1"/>
        <v/>
      </c>
      <c r="C53" s="19"/>
    </row>
    <row r="54" ht="15.75" customHeight="1">
      <c r="A54" s="47" t="str">
        <f>IFERROR(__xludf.DUMMYFUNCTION("""COMPUTED_VALUE"""),"")</f>
        <v/>
      </c>
      <c r="B54" s="19" t="str">
        <f t="shared" si="1"/>
        <v/>
      </c>
      <c r="C54" s="19"/>
    </row>
    <row r="55" ht="15.75" customHeight="1">
      <c r="A55" s="64" t="str">
        <f>IFERROR(__xludf.DUMMYFUNCTION("""COMPUTED_VALUE"""),"")</f>
        <v/>
      </c>
      <c r="B55" s="19" t="str">
        <f t="shared" si="1"/>
        <v/>
      </c>
      <c r="C55" s="19"/>
    </row>
    <row r="56" ht="15.75" customHeight="1">
      <c r="A56" s="64" t="str">
        <f>IFERROR(__xludf.DUMMYFUNCTION("""COMPUTED_VALUE"""),"")</f>
        <v/>
      </c>
      <c r="B56" s="19" t="str">
        <f t="shared" si="1"/>
        <v/>
      </c>
      <c r="C56" s="19"/>
    </row>
    <row r="57" ht="15.75" customHeight="1">
      <c r="A57" s="64" t="str">
        <f>IFERROR(__xludf.DUMMYFUNCTION("""COMPUTED_VALUE"""),"")</f>
        <v/>
      </c>
      <c r="B57" s="19" t="str">
        <f t="shared" si="1"/>
        <v/>
      </c>
      <c r="C57" s="19"/>
    </row>
    <row r="58" ht="15.75" customHeight="1">
      <c r="A58" s="64" t="str">
        <f>IFERROR(__xludf.DUMMYFUNCTION("""COMPUTED_VALUE"""),"")</f>
        <v/>
      </c>
      <c r="B58" s="19" t="str">
        <f t="shared" si="1"/>
        <v/>
      </c>
      <c r="C58" s="19"/>
    </row>
    <row r="59" ht="15.75" customHeight="1">
      <c r="A59" s="64" t="str">
        <f>IFERROR(__xludf.DUMMYFUNCTION("""COMPUTED_VALUE"""),"")</f>
        <v/>
      </c>
      <c r="B59" s="19" t="str">
        <f t="shared" si="1"/>
        <v/>
      </c>
      <c r="C59" s="19"/>
    </row>
    <row r="60" ht="15.75" customHeight="1">
      <c r="A60" s="64" t="str">
        <f>IFERROR(__xludf.DUMMYFUNCTION("""COMPUTED_VALUE"""),"")</f>
        <v/>
      </c>
      <c r="B60" s="19" t="str">
        <f t="shared" si="1"/>
        <v/>
      </c>
      <c r="C60" s="19"/>
    </row>
    <row r="61" ht="15.75" customHeight="1">
      <c r="A61" s="64" t="str">
        <f>IFERROR(__xludf.DUMMYFUNCTION("""COMPUTED_VALUE"""),"")</f>
        <v/>
      </c>
      <c r="B61" s="19" t="str">
        <f t="shared" si="1"/>
        <v/>
      </c>
      <c r="C61" s="19"/>
    </row>
    <row r="62" ht="15.75" customHeight="1">
      <c r="A62" s="64" t="str">
        <f>IFERROR(__xludf.DUMMYFUNCTION("""COMPUTED_VALUE"""),"")</f>
        <v/>
      </c>
      <c r="B62" s="19" t="str">
        <f t="shared" si="1"/>
        <v/>
      </c>
      <c r="C62" s="19"/>
    </row>
    <row r="63" ht="15.75" customHeight="1">
      <c r="A63" s="64" t="str">
        <f>IFERROR(__xludf.DUMMYFUNCTION("""COMPUTED_VALUE"""),"")</f>
        <v/>
      </c>
      <c r="B63" s="19" t="str">
        <f t="shared" si="1"/>
        <v/>
      </c>
      <c r="C63" s="19"/>
    </row>
    <row r="64" ht="15.75" customHeight="1">
      <c r="A64" s="64" t="str">
        <f>IFERROR(__xludf.DUMMYFUNCTION("""COMPUTED_VALUE"""),"")</f>
        <v/>
      </c>
      <c r="B64" s="19" t="str">
        <f t="shared" si="1"/>
        <v/>
      </c>
      <c r="C64" s="19"/>
    </row>
    <row r="65" ht="15.75" customHeight="1">
      <c r="A65" s="64" t="str">
        <f>IFERROR(__xludf.DUMMYFUNCTION("""COMPUTED_VALUE"""),"")</f>
        <v/>
      </c>
      <c r="B65" s="19" t="str">
        <f t="shared" si="1"/>
        <v/>
      </c>
      <c r="C65" s="19"/>
    </row>
    <row r="66" ht="15.75" customHeight="1">
      <c r="A66" s="64" t="str">
        <f>IFERROR(__xludf.DUMMYFUNCTION("""COMPUTED_VALUE"""),"")</f>
        <v/>
      </c>
      <c r="B66" s="19" t="str">
        <f t="shared" si="1"/>
        <v/>
      </c>
      <c r="C66" s="19"/>
    </row>
    <row r="67" ht="15.75" customHeight="1">
      <c r="A67" s="47" t="str">
        <f>IFERROR(__xludf.DUMMYFUNCTION("""COMPUTED_VALUE"""),"")</f>
        <v/>
      </c>
      <c r="B67" s="19" t="str">
        <f t="shared" si="1"/>
        <v/>
      </c>
      <c r="C67" s="19"/>
    </row>
    <row r="68" ht="15.75" customHeight="1">
      <c r="A68" s="64" t="str">
        <f>IFERROR(__xludf.DUMMYFUNCTION("""COMPUTED_VALUE"""),"")</f>
        <v/>
      </c>
      <c r="B68" s="19" t="str">
        <f t="shared" si="1"/>
        <v/>
      </c>
      <c r="C68" s="19"/>
    </row>
    <row r="69" ht="15.75" customHeight="1">
      <c r="A69" s="47" t="str">
        <f>IFERROR(__xludf.DUMMYFUNCTION("""COMPUTED_VALUE"""),"")</f>
        <v/>
      </c>
      <c r="B69" s="19" t="str">
        <f t="shared" si="1"/>
        <v/>
      </c>
      <c r="C69" s="19"/>
    </row>
    <row r="70" ht="15.75" customHeight="1">
      <c r="A70" s="47" t="str">
        <f>IFERROR(__xludf.DUMMYFUNCTION("""COMPUTED_VALUE"""),"")</f>
        <v/>
      </c>
      <c r="B70" s="19" t="str">
        <f t="shared" si="1"/>
        <v/>
      </c>
      <c r="C70" s="19"/>
    </row>
    <row r="71" ht="15.75" customHeight="1">
      <c r="A71" s="47" t="str">
        <f>IFERROR(__xludf.DUMMYFUNCTION("""COMPUTED_VALUE"""),"")</f>
        <v/>
      </c>
      <c r="B71" s="19" t="str">
        <f t="shared" si="1"/>
        <v/>
      </c>
      <c r="C71" s="70"/>
    </row>
    <row r="72" ht="15.75" customHeight="1">
      <c r="A72" s="47" t="str">
        <f>IFERROR(__xludf.DUMMYFUNCTION("""COMPUTED_VALUE"""),"")</f>
        <v/>
      </c>
      <c r="B72" s="19" t="str">
        <f t="shared" si="1"/>
        <v/>
      </c>
      <c r="C72" s="70"/>
    </row>
    <row r="73" ht="15.75" customHeight="1">
      <c r="A73" s="47" t="str">
        <f>IFERROR(__xludf.DUMMYFUNCTION("""COMPUTED_VALUE"""),"")</f>
        <v/>
      </c>
      <c r="B73" s="19" t="str">
        <f t="shared" si="1"/>
        <v/>
      </c>
      <c r="C73" s="70"/>
    </row>
    <row r="74" ht="15.75" customHeight="1">
      <c r="A74" s="47" t="str">
        <f>IFERROR(__xludf.DUMMYFUNCTION("""COMPUTED_VALUE"""),"")</f>
        <v/>
      </c>
      <c r="B74" s="19" t="str">
        <f t="shared" si="1"/>
        <v/>
      </c>
      <c r="C74" s="70"/>
    </row>
    <row r="75" ht="15.75" customHeight="1">
      <c r="A75" s="47" t="str">
        <f>IFERROR(__xludf.DUMMYFUNCTION("""COMPUTED_VALUE"""),"")</f>
        <v/>
      </c>
      <c r="B75" s="19" t="str">
        <f t="shared" si="1"/>
        <v/>
      </c>
      <c r="C75" s="70"/>
    </row>
    <row r="76" ht="15.75" customHeight="1">
      <c r="A76" s="47" t="str">
        <f>IFERROR(__xludf.DUMMYFUNCTION("""COMPUTED_VALUE"""),"")</f>
        <v/>
      </c>
      <c r="B76" s="19" t="str">
        <f t="shared" si="1"/>
        <v/>
      </c>
      <c r="C76" s="70"/>
    </row>
    <row r="77" ht="15.75" customHeight="1">
      <c r="A77" s="47" t="str">
        <f>IFERROR(__xludf.DUMMYFUNCTION("""COMPUTED_VALUE"""),"")</f>
        <v/>
      </c>
      <c r="B77" s="19" t="str">
        <f t="shared" si="1"/>
        <v/>
      </c>
      <c r="C77" s="70"/>
    </row>
    <row r="78" ht="15.75" customHeight="1">
      <c r="A78" s="47" t="str">
        <f>IFERROR(__xludf.DUMMYFUNCTION("""COMPUTED_VALUE"""),"")</f>
        <v/>
      </c>
      <c r="B78" s="19" t="str">
        <f t="shared" si="1"/>
        <v/>
      </c>
      <c r="C78" s="70"/>
    </row>
    <row r="79" ht="15.75" customHeight="1">
      <c r="A79" s="47" t="str">
        <f>IFERROR(__xludf.DUMMYFUNCTION("""COMPUTED_VALUE"""),"")</f>
        <v/>
      </c>
      <c r="B79" s="19" t="str">
        <f t="shared" si="1"/>
        <v/>
      </c>
      <c r="C79" s="70"/>
    </row>
    <row r="80" ht="15.75" customHeight="1">
      <c r="A80" s="47" t="str">
        <f>IFERROR(__xludf.DUMMYFUNCTION("""COMPUTED_VALUE"""),"")</f>
        <v/>
      </c>
      <c r="B80" s="19" t="str">
        <f t="shared" si="1"/>
        <v/>
      </c>
      <c r="C80" s="70"/>
    </row>
    <row r="81" ht="15.75" customHeight="1">
      <c r="A81" s="47" t="str">
        <f>IFERROR(__xludf.DUMMYFUNCTION("""COMPUTED_VALUE"""),"")</f>
        <v/>
      </c>
      <c r="B81" s="19" t="str">
        <f t="shared" si="1"/>
        <v/>
      </c>
      <c r="C81" s="70"/>
    </row>
    <row r="82" ht="15.75" customHeight="1">
      <c r="A82" s="47" t="str">
        <f>IFERROR(__xludf.DUMMYFUNCTION("""COMPUTED_VALUE"""),"")</f>
        <v/>
      </c>
      <c r="B82" s="19" t="str">
        <f t="shared" si="1"/>
        <v/>
      </c>
      <c r="C82" s="70"/>
    </row>
    <row r="83" ht="15.75" customHeight="1">
      <c r="A83" s="47" t="str">
        <f>IFERROR(__xludf.DUMMYFUNCTION("""COMPUTED_VALUE"""),"")</f>
        <v/>
      </c>
      <c r="B83" s="19" t="str">
        <f t="shared" si="1"/>
        <v/>
      </c>
      <c r="C83" s="70"/>
    </row>
    <row r="84" ht="15.75" customHeight="1">
      <c r="A84" s="47" t="str">
        <f>IFERROR(__xludf.DUMMYFUNCTION("""COMPUTED_VALUE"""),"")</f>
        <v/>
      </c>
      <c r="B84" s="19" t="str">
        <f t="shared" si="1"/>
        <v/>
      </c>
      <c r="C84" s="70"/>
    </row>
    <row r="85" ht="15.75" customHeight="1">
      <c r="A85" s="47" t="str">
        <f>IFERROR(__xludf.DUMMYFUNCTION("""COMPUTED_VALUE"""),"")</f>
        <v/>
      </c>
      <c r="B85" s="19" t="str">
        <f t="shared" si="1"/>
        <v/>
      </c>
      <c r="C85" s="70"/>
    </row>
    <row r="86" ht="15.75" customHeight="1">
      <c r="A86" s="47" t="str">
        <f>IFERROR(__xludf.DUMMYFUNCTION("""COMPUTED_VALUE"""),"")</f>
        <v/>
      </c>
      <c r="B86" s="19" t="str">
        <f t="shared" si="1"/>
        <v/>
      </c>
      <c r="C86" s="70"/>
    </row>
    <row r="87" ht="15.75" customHeight="1">
      <c r="A87" s="47" t="str">
        <f>IFERROR(__xludf.DUMMYFUNCTION("""COMPUTED_VALUE"""),"")</f>
        <v/>
      </c>
      <c r="B87" s="19" t="str">
        <f t="shared" si="1"/>
        <v/>
      </c>
      <c r="C87" s="70"/>
    </row>
    <row r="88" ht="15.75" customHeight="1">
      <c r="A88" s="47" t="str">
        <f>IFERROR(__xludf.DUMMYFUNCTION("""COMPUTED_VALUE"""),"")</f>
        <v/>
      </c>
      <c r="B88" s="19" t="str">
        <f t="shared" si="1"/>
        <v/>
      </c>
      <c r="C88" s="70"/>
    </row>
    <row r="89" ht="15.75" customHeight="1">
      <c r="A89" s="47" t="str">
        <f>IFERROR(__xludf.DUMMYFUNCTION("""COMPUTED_VALUE"""),"")</f>
        <v/>
      </c>
      <c r="B89" s="19" t="str">
        <f t="shared" si="1"/>
        <v/>
      </c>
      <c r="C89" s="70"/>
    </row>
    <row r="90" ht="15.75" customHeight="1">
      <c r="A90" s="47" t="str">
        <f>IFERROR(__xludf.DUMMYFUNCTION("""COMPUTED_VALUE"""),"")</f>
        <v/>
      </c>
      <c r="B90" s="19" t="str">
        <f t="shared" si="1"/>
        <v/>
      </c>
      <c r="C90" s="70"/>
    </row>
    <row r="91" ht="15.75" customHeight="1">
      <c r="A91" s="47" t="str">
        <f>IFERROR(__xludf.DUMMYFUNCTION("""COMPUTED_VALUE"""),"")</f>
        <v/>
      </c>
      <c r="B91" s="19" t="str">
        <f t="shared" si="1"/>
        <v/>
      </c>
      <c r="C91" s="70"/>
    </row>
    <row r="92" ht="15.75" customHeight="1">
      <c r="A92" s="47" t="str">
        <f>IFERROR(__xludf.DUMMYFUNCTION("""COMPUTED_VALUE"""),"")</f>
        <v/>
      </c>
      <c r="B92" s="19" t="str">
        <f t="shared" si="1"/>
        <v/>
      </c>
      <c r="C92" s="70"/>
    </row>
    <row r="93" ht="15.75" customHeight="1">
      <c r="A93" s="47" t="str">
        <f>IFERROR(__xludf.DUMMYFUNCTION("""COMPUTED_VALUE"""),"")</f>
        <v/>
      </c>
      <c r="B93" s="19" t="str">
        <f t="shared" si="1"/>
        <v/>
      </c>
      <c r="C93" s="70"/>
    </row>
    <row r="94" ht="15.75" customHeight="1">
      <c r="A94" s="47" t="str">
        <f>IFERROR(__xludf.DUMMYFUNCTION("""COMPUTED_VALUE"""),"")</f>
        <v/>
      </c>
      <c r="B94" s="19" t="str">
        <f t="shared" si="1"/>
        <v/>
      </c>
      <c r="C94" s="70"/>
    </row>
    <row r="95" ht="15.75" customHeight="1">
      <c r="A95" s="47" t="str">
        <f>IFERROR(__xludf.DUMMYFUNCTION("""COMPUTED_VALUE"""),"")</f>
        <v/>
      </c>
      <c r="B95" s="19" t="str">
        <f t="shared" si="1"/>
        <v/>
      </c>
      <c r="C95" s="70"/>
    </row>
    <row r="96" ht="15.75" customHeight="1">
      <c r="A96" s="47" t="str">
        <f>IFERROR(__xludf.DUMMYFUNCTION("""COMPUTED_VALUE"""),"")</f>
        <v/>
      </c>
      <c r="B96" s="19" t="str">
        <f t="shared" si="1"/>
        <v/>
      </c>
      <c r="C96" s="70"/>
    </row>
    <row r="97" ht="15.75" customHeight="1">
      <c r="A97" s="47" t="str">
        <f>IFERROR(__xludf.DUMMYFUNCTION("""COMPUTED_VALUE"""),"")</f>
        <v/>
      </c>
      <c r="B97" s="19" t="str">
        <f t="shared" si="1"/>
        <v/>
      </c>
      <c r="C97" s="70"/>
    </row>
    <row r="98" ht="15.75" customHeight="1">
      <c r="A98" s="47" t="str">
        <f>IFERROR(__xludf.DUMMYFUNCTION("""COMPUTED_VALUE"""),"")</f>
        <v/>
      </c>
      <c r="B98" s="19" t="str">
        <f t="shared" si="1"/>
        <v/>
      </c>
      <c r="C98" s="70"/>
    </row>
    <row r="99" ht="15.75" customHeight="1">
      <c r="A99" s="47" t="str">
        <f>IFERROR(__xludf.DUMMYFUNCTION("""COMPUTED_VALUE"""),"")</f>
        <v/>
      </c>
      <c r="B99" s="19" t="str">
        <f t="shared" si="1"/>
        <v/>
      </c>
      <c r="C99" s="70"/>
    </row>
    <row r="100" ht="15.75" customHeight="1">
      <c r="A100" s="47" t="str">
        <f>IFERROR(__xludf.DUMMYFUNCTION("""COMPUTED_VALUE"""),"")</f>
        <v/>
      </c>
      <c r="B100" s="19" t="str">
        <f t="shared" si="1"/>
        <v/>
      </c>
      <c r="C100" s="70"/>
    </row>
    <row r="101" ht="15.75" customHeight="1">
      <c r="A101" s="47" t="str">
        <f>IFERROR(__xludf.DUMMYFUNCTION("""COMPUTED_VALUE"""),"")</f>
        <v/>
      </c>
      <c r="B101" s="19" t="str">
        <f t="shared" si="1"/>
        <v/>
      </c>
      <c r="C101" s="70"/>
    </row>
    <row r="102" ht="15.75" customHeight="1">
      <c r="A102" s="47" t="str">
        <f>IFERROR(__xludf.DUMMYFUNCTION("""COMPUTED_VALUE"""),"")</f>
        <v/>
      </c>
      <c r="B102" s="19" t="str">
        <f t="shared" si="1"/>
        <v/>
      </c>
      <c r="C102" s="70"/>
    </row>
    <row r="103" ht="15.75" customHeight="1">
      <c r="A103" s="47" t="str">
        <f>IFERROR(__xludf.DUMMYFUNCTION("""COMPUTED_VALUE"""),"")</f>
        <v/>
      </c>
      <c r="B103" s="19" t="str">
        <f t="shared" si="1"/>
        <v/>
      </c>
      <c r="C103" s="70"/>
    </row>
    <row r="104" ht="15.75" customHeight="1">
      <c r="A104" s="47" t="str">
        <f>IFERROR(__xludf.DUMMYFUNCTION("""COMPUTED_VALUE"""),"")</f>
        <v/>
      </c>
      <c r="B104" s="19" t="str">
        <f t="shared" si="1"/>
        <v/>
      </c>
      <c r="C104" s="70"/>
    </row>
    <row r="105" ht="15.75" customHeight="1">
      <c r="A105" s="47" t="str">
        <f>IFERROR(__xludf.DUMMYFUNCTION("""COMPUTED_VALUE"""),"")</f>
        <v/>
      </c>
      <c r="B105" s="19" t="str">
        <f t="shared" si="1"/>
        <v/>
      </c>
      <c r="C105" s="70"/>
    </row>
    <row r="106" ht="15.75" customHeight="1">
      <c r="A106" s="47" t="str">
        <f>IFERROR(__xludf.DUMMYFUNCTION("""COMPUTED_VALUE"""),"")</f>
        <v/>
      </c>
      <c r="B106" s="19" t="str">
        <f t="shared" si="1"/>
        <v/>
      </c>
      <c r="C106" s="70"/>
    </row>
    <row r="107" ht="15.75" customHeight="1">
      <c r="A107" s="47" t="str">
        <f>IFERROR(__xludf.DUMMYFUNCTION("""COMPUTED_VALUE"""),"")</f>
        <v/>
      </c>
      <c r="B107" s="19" t="str">
        <f t="shared" si="1"/>
        <v/>
      </c>
      <c r="C107" s="70"/>
    </row>
    <row r="108" ht="15.75" customHeight="1">
      <c r="A108" s="47" t="str">
        <f>IFERROR(__xludf.DUMMYFUNCTION("""COMPUTED_VALUE"""),"")</f>
        <v/>
      </c>
      <c r="B108" s="19" t="str">
        <f t="shared" si="1"/>
        <v/>
      </c>
      <c r="C108" s="70"/>
    </row>
    <row r="109" ht="15.75" customHeight="1">
      <c r="A109" s="47" t="str">
        <f>IFERROR(__xludf.DUMMYFUNCTION("""COMPUTED_VALUE"""),"")</f>
        <v/>
      </c>
      <c r="B109" s="19" t="str">
        <f t="shared" si="1"/>
        <v/>
      </c>
      <c r="C109" s="70"/>
    </row>
    <row r="110" ht="15.75" customHeight="1">
      <c r="A110" s="47" t="str">
        <f>IFERROR(__xludf.DUMMYFUNCTION("""COMPUTED_VALUE"""),"")</f>
        <v/>
      </c>
      <c r="B110" s="19" t="str">
        <f t="shared" si="1"/>
        <v/>
      </c>
      <c r="C110" s="70"/>
    </row>
    <row r="111" ht="15.75" customHeight="1">
      <c r="A111" s="47" t="str">
        <f>IFERROR(__xludf.DUMMYFUNCTION("""COMPUTED_VALUE"""),"")</f>
        <v/>
      </c>
      <c r="B111" s="19" t="str">
        <f t="shared" si="1"/>
        <v/>
      </c>
      <c r="C111" s="70"/>
    </row>
    <row r="112" ht="15.75" customHeight="1">
      <c r="A112" s="47" t="str">
        <f>IFERROR(__xludf.DUMMYFUNCTION("""COMPUTED_VALUE"""),"")</f>
        <v/>
      </c>
      <c r="B112" s="19" t="str">
        <f t="shared" si="1"/>
        <v/>
      </c>
      <c r="C112" s="70"/>
    </row>
    <row r="113" ht="15.75" customHeight="1">
      <c r="A113" s="47" t="str">
        <f>IFERROR(__xludf.DUMMYFUNCTION("""COMPUTED_VALUE"""),"")</f>
        <v/>
      </c>
      <c r="B113" s="19" t="str">
        <f t="shared" si="1"/>
        <v/>
      </c>
      <c r="C113" s="70"/>
    </row>
    <row r="114" ht="15.75" customHeight="1">
      <c r="A114" s="47" t="str">
        <f>IFERROR(__xludf.DUMMYFUNCTION("""COMPUTED_VALUE"""),"")</f>
        <v/>
      </c>
      <c r="B114" s="19" t="str">
        <f t="shared" si="1"/>
        <v/>
      </c>
      <c r="C114" s="70"/>
    </row>
    <row r="115" ht="15.75" customHeight="1">
      <c r="A115" s="47" t="str">
        <f>IFERROR(__xludf.DUMMYFUNCTION("""COMPUTED_VALUE"""),"")</f>
        <v/>
      </c>
      <c r="B115" s="19" t="str">
        <f t="shared" si="1"/>
        <v/>
      </c>
      <c r="C115" s="70"/>
    </row>
    <row r="116" ht="15.75" customHeight="1">
      <c r="A116" s="47" t="str">
        <f>IFERROR(__xludf.DUMMYFUNCTION("""COMPUTED_VALUE"""),"")</f>
        <v/>
      </c>
      <c r="B116" s="19" t="str">
        <f t="shared" si="1"/>
        <v/>
      </c>
      <c r="C116" s="70"/>
    </row>
    <row r="117" ht="15.75" customHeight="1">
      <c r="A117" s="47" t="str">
        <f>IFERROR(__xludf.DUMMYFUNCTION("""COMPUTED_VALUE"""),"")</f>
        <v/>
      </c>
      <c r="B117" s="19" t="str">
        <f t="shared" si="1"/>
        <v/>
      </c>
      <c r="C117" s="70"/>
    </row>
    <row r="118" ht="15.75" customHeight="1">
      <c r="A118" s="47" t="str">
        <f>IFERROR(__xludf.DUMMYFUNCTION("""COMPUTED_VALUE"""),"")</f>
        <v/>
      </c>
      <c r="B118" s="19" t="str">
        <f t="shared" si="1"/>
        <v/>
      </c>
      <c r="C118" s="70"/>
    </row>
    <row r="119" ht="15.75" customHeight="1">
      <c r="A119" s="47" t="str">
        <f>IFERROR(__xludf.DUMMYFUNCTION("""COMPUTED_VALUE"""),"")</f>
        <v/>
      </c>
      <c r="B119" s="19" t="str">
        <f t="shared" si="1"/>
        <v/>
      </c>
      <c r="C119" s="70"/>
    </row>
    <row r="120" ht="15.75" customHeight="1">
      <c r="A120" s="47" t="str">
        <f>IFERROR(__xludf.DUMMYFUNCTION("""COMPUTED_VALUE"""),"")</f>
        <v/>
      </c>
      <c r="B120" s="19" t="str">
        <f t="shared" si="1"/>
        <v/>
      </c>
      <c r="C120" s="70"/>
    </row>
    <row r="121" ht="15.75" customHeight="1">
      <c r="A121" s="47" t="str">
        <f>IFERROR(__xludf.DUMMYFUNCTION("""COMPUTED_VALUE"""),"")</f>
        <v/>
      </c>
      <c r="B121" s="19" t="str">
        <f t="shared" si="1"/>
        <v/>
      </c>
      <c r="C121" s="70"/>
    </row>
    <row r="122" ht="15.75" customHeight="1">
      <c r="A122" s="47" t="str">
        <f>IFERROR(__xludf.DUMMYFUNCTION("""COMPUTED_VALUE"""),"")</f>
        <v/>
      </c>
      <c r="B122" s="19" t="str">
        <f t="shared" si="1"/>
        <v/>
      </c>
      <c r="C122" s="70"/>
    </row>
    <row r="123" ht="15.75" customHeight="1">
      <c r="A123" s="47" t="str">
        <f>IFERROR(__xludf.DUMMYFUNCTION("""COMPUTED_VALUE"""),"")</f>
        <v/>
      </c>
      <c r="B123" s="19" t="str">
        <f t="shared" si="1"/>
        <v/>
      </c>
      <c r="C123" s="70"/>
    </row>
    <row r="124" ht="15.75" customHeight="1">
      <c r="A124" s="47" t="str">
        <f>IFERROR(__xludf.DUMMYFUNCTION("""COMPUTED_VALUE"""),"")</f>
        <v/>
      </c>
      <c r="B124" s="19" t="str">
        <f t="shared" si="1"/>
        <v/>
      </c>
      <c r="C124" s="70"/>
    </row>
    <row r="125" ht="15.75" customHeight="1">
      <c r="A125" s="47" t="str">
        <f>IFERROR(__xludf.DUMMYFUNCTION("""COMPUTED_VALUE"""),"")</f>
        <v/>
      </c>
      <c r="B125" s="19" t="str">
        <f t="shared" si="1"/>
        <v/>
      </c>
      <c r="C125" s="70"/>
    </row>
    <row r="126" ht="15.75" customHeight="1">
      <c r="A126" s="47" t="str">
        <f>IFERROR(__xludf.DUMMYFUNCTION("""COMPUTED_VALUE"""),"")</f>
        <v/>
      </c>
      <c r="B126" s="19" t="str">
        <f t="shared" si="1"/>
        <v/>
      </c>
      <c r="C126" s="70"/>
    </row>
    <row r="127" ht="15.75" customHeight="1">
      <c r="A127" s="47" t="str">
        <f>IFERROR(__xludf.DUMMYFUNCTION("""COMPUTED_VALUE"""),"")</f>
        <v/>
      </c>
      <c r="B127" s="19" t="str">
        <f t="shared" si="1"/>
        <v/>
      </c>
      <c r="C127" s="70"/>
    </row>
    <row r="128" ht="15.75" customHeight="1">
      <c r="A128" s="47" t="str">
        <f>IFERROR(__xludf.DUMMYFUNCTION("""COMPUTED_VALUE"""),"")</f>
        <v/>
      </c>
      <c r="B128" s="19" t="str">
        <f t="shared" si="1"/>
        <v/>
      </c>
      <c r="C128" s="70"/>
    </row>
    <row r="129" ht="15.75" customHeight="1">
      <c r="A129" s="47" t="str">
        <f>IFERROR(__xludf.DUMMYFUNCTION("""COMPUTED_VALUE"""),"")</f>
        <v/>
      </c>
      <c r="B129" s="19" t="str">
        <f t="shared" si="1"/>
        <v/>
      </c>
      <c r="C129" s="70"/>
    </row>
    <row r="130" ht="15.75" customHeight="1">
      <c r="A130" s="47" t="str">
        <f>IFERROR(__xludf.DUMMYFUNCTION("""COMPUTED_VALUE"""),"")</f>
        <v/>
      </c>
      <c r="B130" s="19" t="str">
        <f t="shared" si="1"/>
        <v/>
      </c>
      <c r="C130" s="70"/>
    </row>
    <row r="131" ht="15.75" customHeight="1">
      <c r="A131" s="47" t="str">
        <f>IFERROR(__xludf.DUMMYFUNCTION("""COMPUTED_VALUE"""),"")</f>
        <v/>
      </c>
      <c r="B131" s="19" t="str">
        <f t="shared" si="1"/>
        <v/>
      </c>
      <c r="C131" s="70"/>
    </row>
    <row r="132" ht="15.75" customHeight="1">
      <c r="A132" s="47" t="str">
        <f>IFERROR(__xludf.DUMMYFUNCTION("""COMPUTED_VALUE"""),"")</f>
        <v/>
      </c>
      <c r="B132" s="19" t="str">
        <f t="shared" si="1"/>
        <v/>
      </c>
      <c r="C132" s="70"/>
    </row>
    <row r="133" ht="15.75" customHeight="1">
      <c r="A133" s="47" t="str">
        <f>IFERROR(__xludf.DUMMYFUNCTION("""COMPUTED_VALUE"""),"")</f>
        <v/>
      </c>
      <c r="B133" s="19" t="str">
        <f t="shared" si="1"/>
        <v/>
      </c>
      <c r="C133" s="70"/>
    </row>
    <row r="134" ht="15.75" customHeight="1">
      <c r="A134" s="47" t="str">
        <f>IFERROR(__xludf.DUMMYFUNCTION("""COMPUTED_VALUE"""),"")</f>
        <v/>
      </c>
      <c r="B134" s="19" t="str">
        <f t="shared" si="1"/>
        <v/>
      </c>
      <c r="C134" s="70"/>
    </row>
    <row r="135" ht="15.75" customHeight="1">
      <c r="A135" s="47" t="str">
        <f>IFERROR(__xludf.DUMMYFUNCTION("""COMPUTED_VALUE"""),"")</f>
        <v/>
      </c>
      <c r="B135" s="19" t="str">
        <f t="shared" si="1"/>
        <v/>
      </c>
      <c r="C135" s="70"/>
    </row>
    <row r="136" ht="15.75" customHeight="1">
      <c r="A136" s="47" t="str">
        <f>IFERROR(__xludf.DUMMYFUNCTION("""COMPUTED_VALUE"""),"")</f>
        <v/>
      </c>
      <c r="B136" s="19" t="str">
        <f t="shared" si="1"/>
        <v/>
      </c>
      <c r="C136" s="70"/>
    </row>
    <row r="137" ht="15.75" customHeight="1">
      <c r="A137" s="47" t="str">
        <f>IFERROR(__xludf.DUMMYFUNCTION("""COMPUTED_VALUE"""),"")</f>
        <v/>
      </c>
      <c r="B137" s="19" t="str">
        <f t="shared" si="1"/>
        <v/>
      </c>
      <c r="C137" s="70"/>
    </row>
    <row r="138" ht="15.75" customHeight="1">
      <c r="A138" s="47" t="str">
        <f>IFERROR(__xludf.DUMMYFUNCTION("""COMPUTED_VALUE"""),"")</f>
        <v/>
      </c>
      <c r="B138" s="19" t="str">
        <f t="shared" si="1"/>
        <v/>
      </c>
      <c r="C138" s="70"/>
    </row>
    <row r="139" ht="15.75" customHeight="1">
      <c r="A139" s="47" t="str">
        <f>IFERROR(__xludf.DUMMYFUNCTION("""COMPUTED_VALUE"""),"")</f>
        <v/>
      </c>
      <c r="B139" s="19" t="str">
        <f t="shared" si="1"/>
        <v/>
      </c>
      <c r="C139" s="70"/>
    </row>
    <row r="140" ht="15.75" customHeight="1">
      <c r="A140" s="47" t="str">
        <f>IFERROR(__xludf.DUMMYFUNCTION("""COMPUTED_VALUE"""),"")</f>
        <v/>
      </c>
      <c r="B140" s="19" t="str">
        <f t="shared" si="1"/>
        <v/>
      </c>
      <c r="C140" s="70"/>
    </row>
    <row r="141" ht="15.75" customHeight="1">
      <c r="A141" s="47" t="str">
        <f>IFERROR(__xludf.DUMMYFUNCTION("""COMPUTED_VALUE"""),"")</f>
        <v/>
      </c>
      <c r="B141" s="19" t="str">
        <f t="shared" si="1"/>
        <v/>
      </c>
      <c r="C141" s="70"/>
    </row>
    <row r="142" ht="15.75" customHeight="1">
      <c r="A142" s="47" t="str">
        <f>IFERROR(__xludf.DUMMYFUNCTION("""COMPUTED_VALUE"""),"")</f>
        <v/>
      </c>
      <c r="B142" s="19" t="str">
        <f t="shared" si="1"/>
        <v/>
      </c>
      <c r="C142" s="70"/>
    </row>
    <row r="143" ht="15.75" customHeight="1">
      <c r="A143" s="47" t="str">
        <f>IFERROR(__xludf.DUMMYFUNCTION("""COMPUTED_VALUE"""),"")</f>
        <v/>
      </c>
      <c r="B143" s="19" t="str">
        <f t="shared" si="1"/>
        <v/>
      </c>
      <c r="C143" s="70"/>
    </row>
    <row r="144" ht="15.75" customHeight="1">
      <c r="A144" s="47" t="str">
        <f>IFERROR(__xludf.DUMMYFUNCTION("""COMPUTED_VALUE"""),"")</f>
        <v/>
      </c>
      <c r="B144" s="19" t="str">
        <f t="shared" si="1"/>
        <v/>
      </c>
      <c r="C144" s="70"/>
    </row>
    <row r="145" ht="15.75" customHeight="1">
      <c r="A145" s="47" t="str">
        <f>IFERROR(__xludf.DUMMYFUNCTION("""COMPUTED_VALUE"""),"")</f>
        <v/>
      </c>
      <c r="B145" s="19" t="str">
        <f t="shared" si="1"/>
        <v/>
      </c>
      <c r="C145" s="70"/>
    </row>
    <row r="146" ht="15.75" customHeight="1">
      <c r="A146" s="47" t="str">
        <f>IFERROR(__xludf.DUMMYFUNCTION("""COMPUTED_VALUE"""),"")</f>
        <v/>
      </c>
      <c r="B146" s="19" t="str">
        <f t="shared" si="1"/>
        <v/>
      </c>
      <c r="C146" s="70"/>
    </row>
    <row r="147" ht="15.75" customHeight="1">
      <c r="A147" s="47" t="str">
        <f>IFERROR(__xludf.DUMMYFUNCTION("""COMPUTED_VALUE"""),"")</f>
        <v/>
      </c>
      <c r="B147" s="19" t="str">
        <f t="shared" si="1"/>
        <v/>
      </c>
      <c r="C147" s="70"/>
    </row>
    <row r="148" ht="15.75" customHeight="1">
      <c r="A148" s="47" t="str">
        <f>IFERROR(__xludf.DUMMYFUNCTION("""COMPUTED_VALUE"""),"")</f>
        <v/>
      </c>
      <c r="B148" s="19" t="str">
        <f t="shared" si="1"/>
        <v/>
      </c>
      <c r="C148" s="70"/>
    </row>
    <row r="149" ht="15.75" customHeight="1">
      <c r="A149" s="47" t="str">
        <f>IFERROR(__xludf.DUMMYFUNCTION("""COMPUTED_VALUE"""),"")</f>
        <v/>
      </c>
      <c r="B149" s="19" t="str">
        <f t="shared" si="1"/>
        <v/>
      </c>
      <c r="C149" s="70"/>
    </row>
    <row r="150" ht="15.75" customHeight="1">
      <c r="A150" s="47" t="str">
        <f>IFERROR(__xludf.DUMMYFUNCTION("""COMPUTED_VALUE"""),"")</f>
        <v/>
      </c>
      <c r="B150" s="19" t="str">
        <f t="shared" si="1"/>
        <v/>
      </c>
      <c r="C150" s="70"/>
    </row>
    <row r="151" ht="15.75" customHeight="1">
      <c r="A151" s="47" t="str">
        <f>IFERROR(__xludf.DUMMYFUNCTION("""COMPUTED_VALUE"""),"")</f>
        <v/>
      </c>
      <c r="B151" s="19" t="str">
        <f t="shared" si="1"/>
        <v/>
      </c>
      <c r="C151" s="70"/>
    </row>
    <row r="152" ht="15.75" customHeight="1">
      <c r="A152" s="47" t="str">
        <f>IFERROR(__xludf.DUMMYFUNCTION("""COMPUTED_VALUE"""),"")</f>
        <v/>
      </c>
      <c r="B152" s="19" t="str">
        <f t="shared" si="1"/>
        <v/>
      </c>
      <c r="C152" s="70"/>
    </row>
    <row r="153" ht="15.75" customHeight="1">
      <c r="A153" s="47" t="str">
        <f>IFERROR(__xludf.DUMMYFUNCTION("""COMPUTED_VALUE"""),"")</f>
        <v/>
      </c>
      <c r="B153" s="19" t="str">
        <f t="shared" si="1"/>
        <v/>
      </c>
      <c r="C153" s="70"/>
    </row>
    <row r="154" ht="15.75" customHeight="1">
      <c r="A154" s="47" t="str">
        <f>IFERROR(__xludf.DUMMYFUNCTION("""COMPUTED_VALUE"""),"")</f>
        <v/>
      </c>
      <c r="B154" s="19" t="str">
        <f t="shared" si="1"/>
        <v/>
      </c>
      <c r="C154" s="70"/>
    </row>
    <row r="155" ht="15.75" customHeight="1">
      <c r="A155" s="47" t="str">
        <f>IFERROR(__xludf.DUMMYFUNCTION("""COMPUTED_VALUE"""),"")</f>
        <v/>
      </c>
      <c r="B155" s="19" t="str">
        <f t="shared" si="1"/>
        <v/>
      </c>
      <c r="C155" s="70"/>
    </row>
    <row r="156" ht="15.75" customHeight="1">
      <c r="A156" s="47" t="str">
        <f>IFERROR(__xludf.DUMMYFUNCTION("""COMPUTED_VALUE"""),"")</f>
        <v/>
      </c>
      <c r="B156" s="19" t="str">
        <f t="shared" si="1"/>
        <v/>
      </c>
      <c r="C156" s="70"/>
    </row>
    <row r="157" ht="15.75" customHeight="1">
      <c r="A157" s="47" t="str">
        <f>IFERROR(__xludf.DUMMYFUNCTION("""COMPUTED_VALUE"""),"")</f>
        <v/>
      </c>
      <c r="B157" s="19" t="str">
        <f t="shared" si="1"/>
        <v/>
      </c>
      <c r="C157" s="70"/>
    </row>
    <row r="158" ht="15.75" customHeight="1">
      <c r="A158" s="47" t="str">
        <f>IFERROR(__xludf.DUMMYFUNCTION("""COMPUTED_VALUE"""),"")</f>
        <v/>
      </c>
      <c r="B158" s="19" t="str">
        <f t="shared" si="1"/>
        <v/>
      </c>
      <c r="C158" s="70"/>
    </row>
    <row r="159" ht="15.75" customHeight="1">
      <c r="A159" s="47" t="str">
        <f>IFERROR(__xludf.DUMMYFUNCTION("""COMPUTED_VALUE"""),"")</f>
        <v/>
      </c>
      <c r="B159" s="19" t="str">
        <f t="shared" si="1"/>
        <v/>
      </c>
      <c r="C159" s="70"/>
    </row>
    <row r="160" ht="15.75" customHeight="1">
      <c r="A160" s="47" t="str">
        <f>IFERROR(__xludf.DUMMYFUNCTION("""COMPUTED_VALUE"""),"")</f>
        <v/>
      </c>
      <c r="B160" s="70"/>
      <c r="C160" s="70"/>
    </row>
    <row r="161" ht="15.75" customHeight="1">
      <c r="A161" s="47" t="str">
        <f>IFERROR(__xludf.DUMMYFUNCTION("""COMPUTED_VALUE"""),"")</f>
        <v/>
      </c>
      <c r="B161" s="70"/>
      <c r="C161" s="70"/>
    </row>
    <row r="162" ht="15.75" customHeight="1">
      <c r="A162" s="47" t="str">
        <f>IFERROR(__xludf.DUMMYFUNCTION("""COMPUTED_VALUE"""),"")</f>
        <v/>
      </c>
      <c r="B162" s="70"/>
      <c r="C162" s="70"/>
    </row>
    <row r="163" ht="15.75" customHeight="1">
      <c r="A163" s="47" t="str">
        <f>IFERROR(__xludf.DUMMYFUNCTION("""COMPUTED_VALUE"""),"")</f>
        <v/>
      </c>
      <c r="B163" s="70"/>
      <c r="C163" s="70"/>
    </row>
    <row r="164" ht="15.75" customHeight="1">
      <c r="A164" s="47" t="str">
        <f>IFERROR(__xludf.DUMMYFUNCTION("""COMPUTED_VALUE"""),"")</f>
        <v/>
      </c>
      <c r="B164" s="70"/>
      <c r="C164" s="70"/>
    </row>
    <row r="165" ht="15.75" customHeight="1">
      <c r="A165" s="47" t="str">
        <f>IFERROR(__xludf.DUMMYFUNCTION("""COMPUTED_VALUE"""),"")</f>
        <v/>
      </c>
      <c r="B165" s="70"/>
      <c r="C165" s="70"/>
    </row>
    <row r="166" ht="15.75" customHeight="1">
      <c r="A166" s="47" t="str">
        <f>IFERROR(__xludf.DUMMYFUNCTION("""COMPUTED_VALUE"""),"")</f>
        <v/>
      </c>
      <c r="B166" s="70"/>
      <c r="C166" s="70"/>
    </row>
    <row r="167" ht="15.75" customHeight="1">
      <c r="A167" s="47" t="str">
        <f>IFERROR(__xludf.DUMMYFUNCTION("""COMPUTED_VALUE"""),"")</f>
        <v/>
      </c>
      <c r="B167" s="70"/>
      <c r="C167" s="70"/>
    </row>
    <row r="168" ht="15.75" customHeight="1">
      <c r="A168" s="47" t="str">
        <f>IFERROR(__xludf.DUMMYFUNCTION("""COMPUTED_VALUE"""),"")</f>
        <v/>
      </c>
      <c r="B168" s="70"/>
      <c r="C168" s="70"/>
    </row>
    <row r="169" ht="15.75" customHeight="1">
      <c r="A169" s="47" t="str">
        <f>IFERROR(__xludf.DUMMYFUNCTION("""COMPUTED_VALUE"""),"")</f>
        <v/>
      </c>
      <c r="B169" s="70"/>
      <c r="C169" s="70"/>
    </row>
    <row r="170" ht="15.75" customHeight="1">
      <c r="A170" s="47" t="str">
        <f>IFERROR(__xludf.DUMMYFUNCTION("""COMPUTED_VALUE"""),"")</f>
        <v/>
      </c>
      <c r="B170" s="70"/>
      <c r="C170" s="70"/>
    </row>
    <row r="171" ht="15.75" customHeight="1">
      <c r="A171" s="47" t="str">
        <f>IFERROR(__xludf.DUMMYFUNCTION("""COMPUTED_VALUE"""),"")</f>
        <v/>
      </c>
      <c r="B171" s="70"/>
      <c r="C171" s="70"/>
    </row>
    <row r="172" ht="15.75" customHeight="1">
      <c r="A172" s="47" t="str">
        <f>IFERROR(__xludf.DUMMYFUNCTION("""COMPUTED_VALUE"""),"")</f>
        <v/>
      </c>
      <c r="B172" s="70"/>
      <c r="C172" s="70"/>
    </row>
    <row r="173" ht="15.75" customHeight="1">
      <c r="A173" s="47" t="str">
        <f>IFERROR(__xludf.DUMMYFUNCTION("""COMPUTED_VALUE"""),"")</f>
        <v/>
      </c>
      <c r="B173" s="70"/>
      <c r="C173" s="70"/>
    </row>
    <row r="174" ht="15.75" customHeight="1">
      <c r="A174" s="47" t="str">
        <f>IFERROR(__xludf.DUMMYFUNCTION("""COMPUTED_VALUE"""),"")</f>
        <v/>
      </c>
      <c r="B174" s="70"/>
      <c r="C174" s="70"/>
    </row>
    <row r="175" ht="15.75" customHeight="1">
      <c r="A175" s="47" t="str">
        <f>IFERROR(__xludf.DUMMYFUNCTION("""COMPUTED_VALUE"""),"")</f>
        <v/>
      </c>
      <c r="B175" s="70"/>
      <c r="C175" s="70"/>
    </row>
    <row r="176" ht="15.75" customHeight="1">
      <c r="A176" s="47" t="str">
        <f>IFERROR(__xludf.DUMMYFUNCTION("""COMPUTED_VALUE"""),"")</f>
        <v/>
      </c>
      <c r="B176" s="70"/>
      <c r="C176" s="70"/>
    </row>
    <row r="177" ht="15.75" customHeight="1">
      <c r="A177" s="47" t="str">
        <f>IFERROR(__xludf.DUMMYFUNCTION("""COMPUTED_VALUE"""),"")</f>
        <v/>
      </c>
      <c r="B177" s="70"/>
      <c r="C177" s="70"/>
    </row>
    <row r="178" ht="15.75" customHeight="1">
      <c r="A178" s="47" t="str">
        <f>IFERROR(__xludf.DUMMYFUNCTION("""COMPUTED_VALUE"""),"")</f>
        <v/>
      </c>
      <c r="B178" s="70"/>
      <c r="C178" s="70"/>
    </row>
    <row r="179" ht="15.75" customHeight="1">
      <c r="A179" s="47" t="str">
        <f>IFERROR(__xludf.DUMMYFUNCTION("""COMPUTED_VALUE"""),"")</f>
        <v/>
      </c>
      <c r="B179" s="70"/>
      <c r="C179" s="70"/>
    </row>
    <row r="180" ht="15.75" customHeight="1">
      <c r="A180" s="47" t="str">
        <f>IFERROR(__xludf.DUMMYFUNCTION("""COMPUTED_VALUE"""),"")</f>
        <v/>
      </c>
      <c r="B180" s="70"/>
      <c r="C180" s="70"/>
    </row>
    <row r="181" ht="15.75" customHeight="1">
      <c r="A181" s="47" t="str">
        <f>IFERROR(__xludf.DUMMYFUNCTION("""COMPUTED_VALUE"""),"")</f>
        <v/>
      </c>
      <c r="B181" s="70"/>
      <c r="C181" s="70"/>
    </row>
    <row r="182" ht="15.75" customHeight="1">
      <c r="A182" s="47" t="str">
        <f>IFERROR(__xludf.DUMMYFUNCTION("""COMPUTED_VALUE"""),"")</f>
        <v/>
      </c>
      <c r="B182" s="70"/>
      <c r="C182" s="70"/>
    </row>
    <row r="183" ht="15.75" customHeight="1">
      <c r="A183" s="47" t="str">
        <f>IFERROR(__xludf.DUMMYFUNCTION("""COMPUTED_VALUE"""),"")</f>
        <v/>
      </c>
      <c r="B183" s="70"/>
      <c r="C183" s="70"/>
    </row>
    <row r="184" ht="15.75" customHeight="1">
      <c r="A184" s="47" t="str">
        <f>IFERROR(__xludf.DUMMYFUNCTION("""COMPUTED_VALUE"""),"")</f>
        <v/>
      </c>
      <c r="B184" s="70"/>
      <c r="C184" s="70"/>
    </row>
    <row r="185" ht="15.75" customHeight="1">
      <c r="A185" s="47" t="str">
        <f>IFERROR(__xludf.DUMMYFUNCTION("""COMPUTED_VALUE"""),"")</f>
        <v/>
      </c>
      <c r="B185" s="70"/>
      <c r="C185" s="70"/>
    </row>
    <row r="186" ht="15.75" customHeight="1">
      <c r="A186" s="47" t="str">
        <f>IFERROR(__xludf.DUMMYFUNCTION("""COMPUTED_VALUE"""),"")</f>
        <v/>
      </c>
      <c r="B186" s="70"/>
      <c r="C186" s="70"/>
    </row>
    <row r="187" ht="15.75" customHeight="1">
      <c r="A187" s="47" t="str">
        <f>IFERROR(__xludf.DUMMYFUNCTION("""COMPUTED_VALUE"""),"")</f>
        <v/>
      </c>
      <c r="B187" s="70"/>
      <c r="C187" s="70"/>
    </row>
    <row r="188" ht="15.75" customHeight="1">
      <c r="A188" s="47" t="str">
        <f>IFERROR(__xludf.DUMMYFUNCTION("""COMPUTED_VALUE"""),"")</f>
        <v/>
      </c>
      <c r="B188" s="70"/>
      <c r="C188" s="70"/>
    </row>
    <row r="189" ht="15.75" customHeight="1">
      <c r="A189" s="47" t="str">
        <f>IFERROR(__xludf.DUMMYFUNCTION("""COMPUTED_VALUE"""),"")</f>
        <v/>
      </c>
      <c r="B189" s="70"/>
      <c r="C189" s="70"/>
    </row>
    <row r="190" ht="15.75" customHeight="1">
      <c r="A190" s="47" t="str">
        <f>IFERROR(__xludf.DUMMYFUNCTION("""COMPUTED_VALUE"""),"")</f>
        <v/>
      </c>
      <c r="B190" s="70"/>
      <c r="C190" s="70"/>
    </row>
    <row r="191" ht="15.75" customHeight="1">
      <c r="A191" s="47" t="str">
        <f>IFERROR(__xludf.DUMMYFUNCTION("""COMPUTED_VALUE"""),"")</f>
        <v/>
      </c>
      <c r="B191" s="70"/>
      <c r="C191" s="70"/>
    </row>
    <row r="192" ht="15.75" customHeight="1">
      <c r="A192" s="47" t="str">
        <f>IFERROR(__xludf.DUMMYFUNCTION("""COMPUTED_VALUE"""),"")</f>
        <v/>
      </c>
      <c r="B192" s="70"/>
      <c r="C192" s="70"/>
    </row>
    <row r="193" ht="15.75" customHeight="1">
      <c r="A193" s="47" t="str">
        <f>IFERROR(__xludf.DUMMYFUNCTION("""COMPUTED_VALUE"""),"")</f>
        <v/>
      </c>
      <c r="B193" s="70"/>
      <c r="C193" s="70"/>
    </row>
    <row r="194" ht="15.75" customHeight="1">
      <c r="A194" s="47" t="str">
        <f>IFERROR(__xludf.DUMMYFUNCTION("""COMPUTED_VALUE"""),"")</f>
        <v/>
      </c>
      <c r="B194" s="70"/>
      <c r="C194" s="70"/>
    </row>
    <row r="195" ht="15.75" customHeight="1">
      <c r="A195" s="47" t="str">
        <f>IFERROR(__xludf.DUMMYFUNCTION("""COMPUTED_VALUE"""),"")</f>
        <v/>
      </c>
      <c r="B195" s="70"/>
      <c r="C195" s="70"/>
    </row>
    <row r="196" ht="15.75" customHeight="1">
      <c r="A196" s="47" t="str">
        <f>IFERROR(__xludf.DUMMYFUNCTION("""COMPUTED_VALUE"""),"")</f>
        <v/>
      </c>
      <c r="B196" s="70"/>
      <c r="C196" s="70"/>
    </row>
    <row r="197" ht="15.75" customHeight="1">
      <c r="A197" s="47" t="str">
        <f>IFERROR(__xludf.DUMMYFUNCTION("""COMPUTED_VALUE"""),"")</f>
        <v/>
      </c>
      <c r="B197" s="70"/>
      <c r="C197" s="70"/>
    </row>
    <row r="198" ht="15.75" customHeight="1">
      <c r="A198" s="47" t="str">
        <f>IFERROR(__xludf.DUMMYFUNCTION("""COMPUTED_VALUE"""),"")</f>
        <v/>
      </c>
      <c r="B198" s="70"/>
      <c r="C198" s="70"/>
    </row>
    <row r="199" ht="15.75" customHeight="1">
      <c r="A199" s="47" t="str">
        <f>IFERROR(__xludf.DUMMYFUNCTION("""COMPUTED_VALUE"""),"")</f>
        <v/>
      </c>
      <c r="B199" s="70"/>
      <c r="C199" s="70"/>
    </row>
    <row r="200" ht="15.75" customHeight="1">
      <c r="A200" s="47" t="str">
        <f>IFERROR(__xludf.DUMMYFUNCTION("""COMPUTED_VALUE"""),"")</f>
        <v/>
      </c>
      <c r="B200" s="70"/>
      <c r="C200" s="70"/>
    </row>
    <row r="201" ht="15.75" customHeight="1">
      <c r="A201" s="47" t="str">
        <f>IFERROR(__xludf.DUMMYFUNCTION("""COMPUTED_VALUE"""),"")</f>
        <v/>
      </c>
      <c r="B201" s="70"/>
      <c r="C201" s="70"/>
    </row>
    <row r="202" ht="15.75" customHeight="1">
      <c r="A202" s="47" t="str">
        <f>IFERROR(__xludf.DUMMYFUNCTION("""COMPUTED_VALUE"""),"")</f>
        <v/>
      </c>
      <c r="B202" s="70"/>
      <c r="C202" s="70"/>
    </row>
    <row r="203" ht="15.75" customHeight="1">
      <c r="A203" s="47" t="str">
        <f>IFERROR(__xludf.DUMMYFUNCTION("""COMPUTED_VALUE"""),"")</f>
        <v/>
      </c>
      <c r="B203" s="70"/>
      <c r="C203" s="70"/>
    </row>
    <row r="204" ht="15.75" customHeight="1">
      <c r="A204" s="47" t="str">
        <f>IFERROR(__xludf.DUMMYFUNCTION("""COMPUTED_VALUE"""),"")</f>
        <v/>
      </c>
      <c r="B204" s="70"/>
      <c r="C204" s="70"/>
    </row>
    <row r="205" ht="15.75" customHeight="1">
      <c r="A205" s="47" t="str">
        <f>IFERROR(__xludf.DUMMYFUNCTION("""COMPUTED_VALUE"""),"")</f>
        <v/>
      </c>
      <c r="B205" s="70"/>
      <c r="C205" s="70"/>
    </row>
    <row r="206" ht="15.75" customHeight="1">
      <c r="A206" s="47" t="str">
        <f>IFERROR(__xludf.DUMMYFUNCTION("""COMPUTED_VALUE"""),"")</f>
        <v/>
      </c>
      <c r="B206" s="70"/>
      <c r="C206" s="70"/>
    </row>
    <row r="207" ht="15.75" customHeight="1">
      <c r="A207" s="47" t="str">
        <f>IFERROR(__xludf.DUMMYFUNCTION("""COMPUTED_VALUE"""),"")</f>
        <v/>
      </c>
      <c r="B207" s="70"/>
      <c r="C207" s="70"/>
    </row>
    <row r="208" ht="15.75" customHeight="1">
      <c r="A208" s="47" t="str">
        <f>IFERROR(__xludf.DUMMYFUNCTION("""COMPUTED_VALUE"""),"")</f>
        <v/>
      </c>
      <c r="B208" s="70"/>
      <c r="C208" s="70"/>
    </row>
    <row r="209" ht="15.75" customHeight="1">
      <c r="A209" s="47" t="str">
        <f>IFERROR(__xludf.DUMMYFUNCTION("""COMPUTED_VALUE"""),"")</f>
        <v/>
      </c>
      <c r="B209" s="70"/>
      <c r="C209" s="70"/>
    </row>
    <row r="210" ht="15.75" customHeight="1">
      <c r="A210" s="47" t="str">
        <f>IFERROR(__xludf.DUMMYFUNCTION("""COMPUTED_VALUE"""),"")</f>
        <v/>
      </c>
      <c r="B210" s="70"/>
      <c r="C210" s="70"/>
    </row>
    <row r="211" ht="15.75" customHeight="1">
      <c r="A211" s="47" t="str">
        <f>IFERROR(__xludf.DUMMYFUNCTION("""COMPUTED_VALUE"""),"")</f>
        <v/>
      </c>
      <c r="B211" s="70"/>
      <c r="C211" s="70"/>
    </row>
    <row r="212" ht="15.75" customHeight="1">
      <c r="A212" s="47" t="str">
        <f>IFERROR(__xludf.DUMMYFUNCTION("""COMPUTED_VALUE"""),"")</f>
        <v/>
      </c>
      <c r="B212" s="70"/>
      <c r="C212" s="70"/>
    </row>
    <row r="213" ht="15.75" customHeight="1">
      <c r="A213" s="47" t="str">
        <f>IFERROR(__xludf.DUMMYFUNCTION("""COMPUTED_VALUE"""),"")</f>
        <v/>
      </c>
      <c r="B213" s="70"/>
      <c r="C213" s="70"/>
    </row>
    <row r="214" ht="15.75" customHeight="1">
      <c r="A214" s="47" t="str">
        <f>IFERROR(__xludf.DUMMYFUNCTION("""COMPUTED_VALUE"""),"")</f>
        <v/>
      </c>
      <c r="B214" s="70"/>
      <c r="C214" s="70"/>
    </row>
    <row r="215" ht="15.75" customHeight="1">
      <c r="A215" s="47" t="str">
        <f>IFERROR(__xludf.DUMMYFUNCTION("""COMPUTED_VALUE"""),"")</f>
        <v/>
      </c>
      <c r="B215" s="70"/>
      <c r="C215" s="70"/>
    </row>
    <row r="216" ht="15.75" customHeight="1">
      <c r="A216" s="47" t="str">
        <f>IFERROR(__xludf.DUMMYFUNCTION("""COMPUTED_VALUE"""),"")</f>
        <v/>
      </c>
      <c r="B216" s="70"/>
      <c r="C216" s="70"/>
    </row>
    <row r="217" ht="15.75" customHeight="1">
      <c r="A217" s="47" t="str">
        <f>IFERROR(__xludf.DUMMYFUNCTION("""COMPUTED_VALUE"""),"")</f>
        <v/>
      </c>
      <c r="B217" s="70"/>
      <c r="C217" s="70"/>
    </row>
    <row r="218" ht="15.75" customHeight="1">
      <c r="A218" s="47" t="str">
        <f>IFERROR(__xludf.DUMMYFUNCTION("""COMPUTED_VALUE"""),"")</f>
        <v/>
      </c>
      <c r="B218" s="70"/>
      <c r="C218" s="70"/>
    </row>
    <row r="219" ht="15.75" customHeight="1">
      <c r="A219" s="47" t="str">
        <f>IFERROR(__xludf.DUMMYFUNCTION("""COMPUTED_VALUE"""),"")</f>
        <v/>
      </c>
      <c r="B219" s="70"/>
      <c r="C219" s="70"/>
    </row>
    <row r="220" ht="15.75" customHeight="1">
      <c r="A220" s="47" t="str">
        <f>IFERROR(__xludf.DUMMYFUNCTION("""COMPUTED_VALUE"""),"")</f>
        <v/>
      </c>
      <c r="B220" s="70"/>
      <c r="C220" s="70"/>
    </row>
    <row r="221" ht="15.75" customHeight="1">
      <c r="A221" s="47" t="str">
        <f>IFERROR(__xludf.DUMMYFUNCTION("""COMPUTED_VALUE"""),"")</f>
        <v/>
      </c>
      <c r="B221" s="70"/>
      <c r="C221" s="70"/>
    </row>
    <row r="222" ht="15.75" customHeight="1">
      <c r="A222" s="47" t="str">
        <f>IFERROR(__xludf.DUMMYFUNCTION("""COMPUTED_VALUE"""),"")</f>
        <v/>
      </c>
      <c r="B222" s="70"/>
      <c r="C222" s="70"/>
    </row>
    <row r="223" ht="15.75" customHeight="1">
      <c r="A223" s="47" t="str">
        <f>IFERROR(__xludf.DUMMYFUNCTION("""COMPUTED_VALUE"""),"")</f>
        <v/>
      </c>
      <c r="B223" s="70"/>
      <c r="C223" s="70"/>
    </row>
    <row r="224" ht="15.75" customHeight="1">
      <c r="A224" s="47" t="str">
        <f>IFERROR(__xludf.DUMMYFUNCTION("""COMPUTED_VALUE"""),"")</f>
        <v/>
      </c>
      <c r="B224" s="70"/>
      <c r="C224" s="70"/>
    </row>
    <row r="225" ht="15.75" customHeight="1">
      <c r="A225" s="47" t="str">
        <f>IFERROR(__xludf.DUMMYFUNCTION("""COMPUTED_VALUE"""),"")</f>
        <v/>
      </c>
      <c r="B225" s="70"/>
      <c r="C225" s="70"/>
    </row>
    <row r="226" ht="15.75" customHeight="1">
      <c r="A226" s="47" t="str">
        <f>IFERROR(__xludf.DUMMYFUNCTION("""COMPUTED_VALUE"""),"")</f>
        <v/>
      </c>
      <c r="B226" s="70"/>
      <c r="C226" s="70"/>
    </row>
    <row r="227" ht="15.75" customHeight="1">
      <c r="A227" s="47" t="str">
        <f>IFERROR(__xludf.DUMMYFUNCTION("""COMPUTED_VALUE"""),"")</f>
        <v/>
      </c>
      <c r="B227" s="70"/>
      <c r="C227" s="70"/>
    </row>
    <row r="228" ht="15.75" customHeight="1">
      <c r="A228" s="47" t="str">
        <f>IFERROR(__xludf.DUMMYFUNCTION("""COMPUTED_VALUE"""),"")</f>
        <v/>
      </c>
      <c r="B228" s="70"/>
      <c r="C228" s="70"/>
    </row>
    <row r="229" ht="15.75" customHeight="1">
      <c r="A229" s="47" t="str">
        <f>IFERROR(__xludf.DUMMYFUNCTION("""COMPUTED_VALUE"""),"")</f>
        <v/>
      </c>
      <c r="B229" s="70"/>
      <c r="C229" s="70"/>
    </row>
    <row r="230" ht="15.75" customHeight="1">
      <c r="A230" s="47" t="str">
        <f>IFERROR(__xludf.DUMMYFUNCTION("""COMPUTED_VALUE"""),"")</f>
        <v/>
      </c>
      <c r="B230" s="70"/>
      <c r="C230" s="70"/>
    </row>
    <row r="231" ht="15.75" customHeight="1">
      <c r="A231" s="47" t="str">
        <f>IFERROR(__xludf.DUMMYFUNCTION("""COMPUTED_VALUE"""),"")</f>
        <v/>
      </c>
      <c r="B231" s="70"/>
      <c r="C231" s="70"/>
    </row>
    <row r="232" ht="15.75" customHeight="1">
      <c r="A232" s="47" t="str">
        <f>IFERROR(__xludf.DUMMYFUNCTION("""COMPUTED_VALUE"""),"")</f>
        <v/>
      </c>
      <c r="B232" s="70"/>
      <c r="C232" s="70"/>
    </row>
    <row r="233" ht="15.75" customHeight="1">
      <c r="A233" s="47" t="str">
        <f>IFERROR(__xludf.DUMMYFUNCTION("""COMPUTED_VALUE"""),"")</f>
        <v/>
      </c>
      <c r="B233" s="70"/>
      <c r="C233" s="70"/>
    </row>
    <row r="234" ht="15.75" customHeight="1">
      <c r="A234" s="47" t="str">
        <f>IFERROR(__xludf.DUMMYFUNCTION("""COMPUTED_VALUE"""),"")</f>
        <v/>
      </c>
      <c r="B234" s="70"/>
      <c r="C234" s="70"/>
    </row>
    <row r="235" ht="15.75" customHeight="1">
      <c r="A235" s="47" t="str">
        <f>IFERROR(__xludf.DUMMYFUNCTION("""COMPUTED_VALUE"""),"")</f>
        <v/>
      </c>
      <c r="B235" s="70"/>
      <c r="C235" s="70"/>
    </row>
    <row r="236" ht="15.75" customHeight="1">
      <c r="A236" s="47" t="str">
        <f>IFERROR(__xludf.DUMMYFUNCTION("""COMPUTED_VALUE"""),"")</f>
        <v/>
      </c>
      <c r="B236" s="70"/>
      <c r="C236" s="70"/>
    </row>
    <row r="237" ht="15.75" customHeight="1">
      <c r="A237" s="47" t="str">
        <f>IFERROR(__xludf.DUMMYFUNCTION("""COMPUTED_VALUE"""),"")</f>
        <v/>
      </c>
      <c r="B237" s="70"/>
      <c r="C237" s="70"/>
    </row>
    <row r="238" ht="15.75" customHeight="1">
      <c r="A238" s="47" t="str">
        <f>IFERROR(__xludf.DUMMYFUNCTION("""COMPUTED_VALUE"""),"")</f>
        <v/>
      </c>
      <c r="B238" s="70"/>
      <c r="C238" s="70"/>
    </row>
    <row r="239" ht="15.75" customHeight="1">
      <c r="A239" s="47" t="str">
        <f>IFERROR(__xludf.DUMMYFUNCTION("""COMPUTED_VALUE"""),"")</f>
        <v/>
      </c>
      <c r="B239" s="70"/>
      <c r="C239" s="70"/>
    </row>
    <row r="240" ht="15.75" customHeight="1">
      <c r="A240" s="47" t="str">
        <f>IFERROR(__xludf.DUMMYFUNCTION("""COMPUTED_VALUE"""),"")</f>
        <v/>
      </c>
      <c r="B240" s="70"/>
      <c r="C240" s="70"/>
    </row>
    <row r="241" ht="15.75" customHeight="1">
      <c r="A241" s="47" t="str">
        <f>IFERROR(__xludf.DUMMYFUNCTION("""COMPUTED_VALUE"""),"")</f>
        <v/>
      </c>
      <c r="B241" s="70"/>
      <c r="C241" s="70"/>
    </row>
    <row r="242" ht="15.75" customHeight="1">
      <c r="A242" s="47" t="str">
        <f>IFERROR(__xludf.DUMMYFUNCTION("""COMPUTED_VALUE"""),"")</f>
        <v/>
      </c>
      <c r="B242" s="70"/>
      <c r="C242" s="70"/>
    </row>
    <row r="243" ht="15.75" customHeight="1">
      <c r="A243" s="47" t="str">
        <f>IFERROR(__xludf.DUMMYFUNCTION("""COMPUTED_VALUE"""),"")</f>
        <v/>
      </c>
      <c r="B243" s="70"/>
      <c r="C243" s="70"/>
    </row>
    <row r="244" ht="15.75" customHeight="1">
      <c r="A244" s="47" t="str">
        <f>IFERROR(__xludf.DUMMYFUNCTION("""COMPUTED_VALUE"""),"")</f>
        <v/>
      </c>
      <c r="B244" s="70"/>
      <c r="C244" s="70"/>
    </row>
    <row r="245" ht="15.75" customHeight="1">
      <c r="A245" s="47" t="str">
        <f>IFERROR(__xludf.DUMMYFUNCTION("""COMPUTED_VALUE"""),"")</f>
        <v/>
      </c>
      <c r="B245" s="70"/>
      <c r="C245" s="70"/>
    </row>
    <row r="246" ht="15.75" customHeight="1">
      <c r="A246" s="47" t="str">
        <f>IFERROR(__xludf.DUMMYFUNCTION("""COMPUTED_VALUE"""),"")</f>
        <v/>
      </c>
      <c r="B246" s="70"/>
      <c r="C246" s="70"/>
    </row>
    <row r="247" ht="15.75" customHeight="1">
      <c r="A247" s="47" t="str">
        <f>IFERROR(__xludf.DUMMYFUNCTION("""COMPUTED_VALUE"""),"")</f>
        <v/>
      </c>
      <c r="B247" s="70"/>
      <c r="C247" s="70"/>
    </row>
    <row r="248" ht="15.75" customHeight="1">
      <c r="A248" s="47" t="str">
        <f>IFERROR(__xludf.DUMMYFUNCTION("""COMPUTED_VALUE"""),"")</f>
        <v/>
      </c>
      <c r="B248" s="70"/>
      <c r="C248" s="70"/>
    </row>
    <row r="249" ht="15.75" customHeight="1">
      <c r="A249" s="47" t="str">
        <f>IFERROR(__xludf.DUMMYFUNCTION("""COMPUTED_VALUE"""),"")</f>
        <v/>
      </c>
      <c r="B249" s="70"/>
      <c r="C249" s="70"/>
    </row>
    <row r="250" ht="15.75" customHeight="1">
      <c r="A250" s="47" t="str">
        <f>IFERROR(__xludf.DUMMYFUNCTION("""COMPUTED_VALUE"""),"")</f>
        <v/>
      </c>
      <c r="B250" s="70"/>
      <c r="C250" s="70"/>
    </row>
    <row r="251" ht="15.75" customHeight="1">
      <c r="A251" s="47" t="str">
        <f>IFERROR(__xludf.DUMMYFUNCTION("""COMPUTED_VALUE"""),"")</f>
        <v/>
      </c>
      <c r="B251" s="70"/>
      <c r="C251" s="70"/>
    </row>
    <row r="252" ht="15.75" customHeight="1">
      <c r="A252" s="47" t="str">
        <f>IFERROR(__xludf.DUMMYFUNCTION("""COMPUTED_VALUE"""),"")</f>
        <v/>
      </c>
      <c r="B252" s="70"/>
      <c r="C252" s="70"/>
    </row>
    <row r="253" ht="15.75" customHeight="1">
      <c r="A253" s="47" t="str">
        <f>IFERROR(__xludf.DUMMYFUNCTION("""COMPUTED_VALUE"""),"")</f>
        <v/>
      </c>
      <c r="B253" s="70"/>
      <c r="C253" s="70"/>
    </row>
    <row r="254" ht="15.75" customHeight="1">
      <c r="A254" s="47" t="str">
        <f>IFERROR(__xludf.DUMMYFUNCTION("""COMPUTED_VALUE"""),"")</f>
        <v/>
      </c>
      <c r="B254" s="70"/>
      <c r="C254" s="70"/>
    </row>
    <row r="255" ht="15.75" customHeight="1">
      <c r="A255" s="47" t="str">
        <f>IFERROR(__xludf.DUMMYFUNCTION("""COMPUTED_VALUE"""),"")</f>
        <v/>
      </c>
      <c r="B255" s="70"/>
      <c r="C255" s="70"/>
    </row>
    <row r="256" ht="15.75" customHeight="1">
      <c r="A256" s="47" t="str">
        <f>IFERROR(__xludf.DUMMYFUNCTION("""COMPUTED_VALUE"""),"")</f>
        <v/>
      </c>
      <c r="B256" s="70"/>
      <c r="C256" s="70"/>
    </row>
    <row r="257" ht="15.75" customHeight="1">
      <c r="A257" s="47" t="str">
        <f>IFERROR(__xludf.DUMMYFUNCTION("""COMPUTED_VALUE"""),"")</f>
        <v/>
      </c>
      <c r="B257" s="70"/>
      <c r="C257" s="70"/>
    </row>
    <row r="258" ht="15.75" customHeight="1">
      <c r="A258" s="47" t="str">
        <f>IFERROR(__xludf.DUMMYFUNCTION("""COMPUTED_VALUE"""),"")</f>
        <v/>
      </c>
      <c r="B258" s="70"/>
      <c r="C258" s="70"/>
    </row>
    <row r="259" ht="15.75" customHeight="1">
      <c r="A259" s="47" t="str">
        <f>IFERROR(__xludf.DUMMYFUNCTION("""COMPUTED_VALUE"""),"")</f>
        <v/>
      </c>
      <c r="B259" s="70"/>
      <c r="C259" s="70"/>
    </row>
    <row r="260" ht="15.75" customHeight="1">
      <c r="A260" s="47" t="str">
        <f>IFERROR(__xludf.DUMMYFUNCTION("""COMPUTED_VALUE"""),"")</f>
        <v/>
      </c>
      <c r="B260" s="70"/>
      <c r="C260" s="70"/>
    </row>
    <row r="261" ht="15.75" customHeight="1">
      <c r="A261" s="47" t="str">
        <f>IFERROR(__xludf.DUMMYFUNCTION("""COMPUTED_VALUE"""),"")</f>
        <v/>
      </c>
      <c r="B261" s="70"/>
      <c r="C261" s="70"/>
    </row>
    <row r="262" ht="15.75" customHeight="1">
      <c r="A262" s="47" t="str">
        <f>IFERROR(__xludf.DUMMYFUNCTION("""COMPUTED_VALUE"""),"")</f>
        <v/>
      </c>
      <c r="B262" s="70"/>
      <c r="C262" s="70"/>
    </row>
    <row r="263" ht="15.75" customHeight="1">
      <c r="A263" s="47" t="str">
        <f>IFERROR(__xludf.DUMMYFUNCTION("""COMPUTED_VALUE"""),"")</f>
        <v/>
      </c>
      <c r="B263" s="70"/>
      <c r="C263" s="70"/>
    </row>
    <row r="264" ht="15.75" customHeight="1">
      <c r="A264" s="47" t="str">
        <f>IFERROR(__xludf.DUMMYFUNCTION("""COMPUTED_VALUE"""),"")</f>
        <v/>
      </c>
      <c r="B264" s="70"/>
      <c r="C264" s="70"/>
    </row>
    <row r="265" ht="15.75" customHeight="1">
      <c r="A265" s="47" t="str">
        <f>IFERROR(__xludf.DUMMYFUNCTION("""COMPUTED_VALUE"""),"")</f>
        <v/>
      </c>
      <c r="B265" s="70"/>
      <c r="C265" s="70"/>
    </row>
    <row r="266" ht="15.75" customHeight="1">
      <c r="A266" s="47" t="str">
        <f>IFERROR(__xludf.DUMMYFUNCTION("""COMPUTED_VALUE"""),"")</f>
        <v/>
      </c>
      <c r="B266" s="70"/>
      <c r="C266" s="70"/>
    </row>
    <row r="267" ht="15.75" customHeight="1">
      <c r="A267" s="47" t="str">
        <f>IFERROR(__xludf.DUMMYFUNCTION("""COMPUTED_VALUE"""),"")</f>
        <v/>
      </c>
      <c r="B267" s="70"/>
      <c r="C267" s="70"/>
    </row>
    <row r="268" ht="15.75" customHeight="1">
      <c r="A268" s="47" t="str">
        <f>IFERROR(__xludf.DUMMYFUNCTION("""COMPUTED_VALUE"""),"")</f>
        <v/>
      </c>
      <c r="B268" s="70"/>
      <c r="C268" s="70"/>
    </row>
    <row r="269" ht="15.75" customHeight="1">
      <c r="A269" s="47" t="str">
        <f>IFERROR(__xludf.DUMMYFUNCTION("""COMPUTED_VALUE"""),"")</f>
        <v/>
      </c>
      <c r="B269" s="70"/>
      <c r="C269" s="70"/>
    </row>
    <row r="270" ht="15.75" customHeight="1">
      <c r="A270" s="47" t="str">
        <f>IFERROR(__xludf.DUMMYFUNCTION("""COMPUTED_VALUE"""),"")</f>
        <v/>
      </c>
      <c r="B270" s="70"/>
      <c r="C270" s="70"/>
    </row>
    <row r="271" ht="15.75" customHeight="1">
      <c r="A271" s="47" t="str">
        <f>IFERROR(__xludf.DUMMYFUNCTION("""COMPUTED_VALUE"""),"")</f>
        <v/>
      </c>
      <c r="B271" s="70"/>
      <c r="C271" s="70"/>
    </row>
    <row r="272" ht="15.75" customHeight="1">
      <c r="A272" s="47" t="str">
        <f>IFERROR(__xludf.DUMMYFUNCTION("""COMPUTED_VALUE"""),"")</f>
        <v/>
      </c>
      <c r="B272" s="70"/>
      <c r="C272" s="70"/>
    </row>
    <row r="273" ht="15.75" customHeight="1">
      <c r="A273" s="47" t="str">
        <f>IFERROR(__xludf.DUMMYFUNCTION("""COMPUTED_VALUE"""),"")</f>
        <v/>
      </c>
      <c r="B273" s="70"/>
      <c r="C273" s="70"/>
    </row>
    <row r="274" ht="15.75" customHeight="1">
      <c r="A274" s="47" t="str">
        <f>IFERROR(__xludf.DUMMYFUNCTION("""COMPUTED_VALUE"""),"")</f>
        <v/>
      </c>
      <c r="B274" s="70"/>
      <c r="C274" s="70"/>
    </row>
    <row r="275" ht="15.75" customHeight="1">
      <c r="A275" s="47" t="str">
        <f>IFERROR(__xludf.DUMMYFUNCTION("""COMPUTED_VALUE"""),"")</f>
        <v/>
      </c>
      <c r="B275" s="70"/>
      <c r="C275" s="70"/>
    </row>
    <row r="276" ht="15.75" customHeight="1">
      <c r="A276" s="47" t="str">
        <f>IFERROR(__xludf.DUMMYFUNCTION("""COMPUTED_VALUE"""),"")</f>
        <v/>
      </c>
      <c r="B276" s="70"/>
      <c r="C276" s="70"/>
    </row>
    <row r="277" ht="15.75" customHeight="1">
      <c r="A277" s="47" t="str">
        <f>IFERROR(__xludf.DUMMYFUNCTION("""COMPUTED_VALUE"""),"")</f>
        <v/>
      </c>
      <c r="B277" s="70"/>
      <c r="C277" s="70"/>
    </row>
    <row r="278" ht="15.75" customHeight="1">
      <c r="A278" s="47" t="str">
        <f>IFERROR(__xludf.DUMMYFUNCTION("""COMPUTED_VALUE"""),"")</f>
        <v/>
      </c>
      <c r="B278" s="70"/>
      <c r="C278" s="70"/>
    </row>
    <row r="279" ht="15.75" customHeight="1">
      <c r="A279" s="47" t="str">
        <f>IFERROR(__xludf.DUMMYFUNCTION("""COMPUTED_VALUE"""),"")</f>
        <v/>
      </c>
      <c r="B279" s="70"/>
      <c r="C279" s="70"/>
    </row>
    <row r="280" ht="15.75" customHeight="1">
      <c r="A280" s="47" t="str">
        <f>IFERROR(__xludf.DUMMYFUNCTION("""COMPUTED_VALUE"""),"")</f>
        <v/>
      </c>
      <c r="B280" s="70"/>
      <c r="C280" s="70"/>
    </row>
    <row r="281" ht="15.75" customHeight="1">
      <c r="A281" s="47" t="str">
        <f>IFERROR(__xludf.DUMMYFUNCTION("""COMPUTED_VALUE"""),"")</f>
        <v/>
      </c>
      <c r="B281" s="70"/>
      <c r="C281" s="70"/>
    </row>
    <row r="282" ht="15.75" customHeight="1">
      <c r="A282" s="47" t="str">
        <f>IFERROR(__xludf.DUMMYFUNCTION("""COMPUTED_VALUE"""),"")</f>
        <v/>
      </c>
      <c r="B282" s="70"/>
      <c r="C282" s="70"/>
    </row>
    <row r="283" ht="15.75" customHeight="1">
      <c r="A283" s="47" t="str">
        <f>IFERROR(__xludf.DUMMYFUNCTION("""COMPUTED_VALUE"""),"")</f>
        <v/>
      </c>
      <c r="B283" s="70"/>
      <c r="C283" s="70"/>
    </row>
    <row r="284" ht="15.75" customHeight="1">
      <c r="A284" s="47" t="str">
        <f>IFERROR(__xludf.DUMMYFUNCTION("""COMPUTED_VALUE"""),"")</f>
        <v/>
      </c>
      <c r="B284" s="70"/>
      <c r="C284" s="70"/>
    </row>
    <row r="285" ht="15.75" customHeight="1">
      <c r="A285" s="47" t="str">
        <f>IFERROR(__xludf.DUMMYFUNCTION("""COMPUTED_VALUE"""),"")</f>
        <v/>
      </c>
      <c r="B285" s="70"/>
      <c r="C285" s="70"/>
    </row>
    <row r="286" ht="15.75" customHeight="1">
      <c r="A286" s="47" t="str">
        <f>IFERROR(__xludf.DUMMYFUNCTION("""COMPUTED_VALUE"""),"")</f>
        <v/>
      </c>
      <c r="B286" s="70"/>
      <c r="C286" s="70"/>
    </row>
    <row r="287" ht="15.75" customHeight="1">
      <c r="A287" s="47" t="str">
        <f>IFERROR(__xludf.DUMMYFUNCTION("""COMPUTED_VALUE"""),"")</f>
        <v/>
      </c>
      <c r="B287" s="70"/>
      <c r="C287" s="70"/>
    </row>
    <row r="288" ht="15.75" customHeight="1">
      <c r="A288" s="47" t="str">
        <f>IFERROR(__xludf.DUMMYFUNCTION("""COMPUTED_VALUE"""),"")</f>
        <v/>
      </c>
      <c r="B288" s="70"/>
      <c r="C288" s="70"/>
    </row>
    <row r="289" ht="15.75" customHeight="1">
      <c r="A289" s="47" t="str">
        <f>IFERROR(__xludf.DUMMYFUNCTION("""COMPUTED_VALUE"""),"")</f>
        <v/>
      </c>
      <c r="B289" s="70"/>
      <c r="C289" s="70"/>
    </row>
    <row r="290" ht="15.75" customHeight="1">
      <c r="A290" s="47" t="str">
        <f>IFERROR(__xludf.DUMMYFUNCTION("""COMPUTED_VALUE"""),"")</f>
        <v/>
      </c>
      <c r="B290" s="70"/>
      <c r="C290" s="70"/>
    </row>
    <row r="291" ht="15.75" customHeight="1">
      <c r="A291" s="47" t="str">
        <f>IFERROR(__xludf.DUMMYFUNCTION("""COMPUTED_VALUE"""),"")</f>
        <v/>
      </c>
      <c r="B291" s="70"/>
      <c r="C291" s="70"/>
    </row>
    <row r="292" ht="15.75" customHeight="1">
      <c r="A292" s="47" t="str">
        <f>IFERROR(__xludf.DUMMYFUNCTION("""COMPUTED_VALUE"""),"")</f>
        <v/>
      </c>
      <c r="B292" s="70"/>
      <c r="C292" s="70"/>
    </row>
    <row r="293" ht="15.75" customHeight="1">
      <c r="A293" s="47" t="str">
        <f>IFERROR(__xludf.DUMMYFUNCTION("""COMPUTED_VALUE"""),"")</f>
        <v/>
      </c>
      <c r="B293" s="70"/>
      <c r="C293" s="70"/>
    </row>
    <row r="294" ht="15.75" customHeight="1">
      <c r="A294" s="47" t="str">
        <f>IFERROR(__xludf.DUMMYFUNCTION("""COMPUTED_VALUE"""),"")</f>
        <v/>
      </c>
      <c r="B294" s="70"/>
      <c r="C294" s="70"/>
    </row>
    <row r="295" ht="15.75" customHeight="1">
      <c r="A295" s="47" t="str">
        <f>IFERROR(__xludf.DUMMYFUNCTION("""COMPUTED_VALUE"""),"")</f>
        <v/>
      </c>
      <c r="B295" s="70"/>
      <c r="C295" s="70"/>
    </row>
    <row r="296" ht="15.75" customHeight="1">
      <c r="A296" s="47" t="str">
        <f>IFERROR(__xludf.DUMMYFUNCTION("""COMPUTED_VALUE"""),"")</f>
        <v/>
      </c>
      <c r="B296" s="70"/>
      <c r="C296" s="70"/>
    </row>
    <row r="297" ht="15.75" customHeight="1">
      <c r="A297" s="47" t="str">
        <f>IFERROR(__xludf.DUMMYFUNCTION("""COMPUTED_VALUE"""),"")</f>
        <v/>
      </c>
      <c r="B297" s="70"/>
      <c r="C297" s="70"/>
    </row>
    <row r="298" ht="15.75" customHeight="1">
      <c r="A298" s="47" t="str">
        <f>IFERROR(__xludf.DUMMYFUNCTION("""COMPUTED_VALUE"""),"")</f>
        <v/>
      </c>
      <c r="B298" s="70"/>
      <c r="C298" s="70"/>
    </row>
    <row r="299" ht="15.75" customHeight="1">
      <c r="A299" s="47" t="str">
        <f>IFERROR(__xludf.DUMMYFUNCTION("""COMPUTED_VALUE"""),"")</f>
        <v/>
      </c>
      <c r="B299" s="70"/>
      <c r="C299" s="70"/>
    </row>
    <row r="300" ht="15.75" customHeight="1">
      <c r="A300" s="47" t="str">
        <f>IFERROR(__xludf.DUMMYFUNCTION("""COMPUTED_VALUE"""),"")</f>
        <v/>
      </c>
      <c r="B300" s="70"/>
      <c r="C300" s="70"/>
    </row>
    <row r="301" ht="15.75" customHeight="1">
      <c r="A301" s="47" t="str">
        <f>IFERROR(__xludf.DUMMYFUNCTION("""COMPUTED_VALUE"""),"")</f>
        <v/>
      </c>
      <c r="B301" s="70"/>
      <c r="C301" s="70"/>
    </row>
    <row r="302" ht="15.75" customHeight="1">
      <c r="A302" s="47" t="str">
        <f>IFERROR(__xludf.DUMMYFUNCTION("""COMPUTED_VALUE"""),"")</f>
        <v/>
      </c>
      <c r="B302" s="70"/>
      <c r="C302" s="70"/>
    </row>
    <row r="303" ht="15.75" customHeight="1">
      <c r="A303" s="47" t="str">
        <f>IFERROR(__xludf.DUMMYFUNCTION("""COMPUTED_VALUE"""),"")</f>
        <v/>
      </c>
      <c r="B303" s="70"/>
      <c r="C303" s="70"/>
    </row>
    <row r="304" ht="15.75" customHeight="1">
      <c r="A304" s="47" t="str">
        <f>IFERROR(__xludf.DUMMYFUNCTION("""COMPUTED_VALUE"""),"")</f>
        <v/>
      </c>
      <c r="B304" s="70"/>
      <c r="C304" s="70"/>
    </row>
    <row r="305" ht="15.75" customHeight="1">
      <c r="A305" s="47" t="str">
        <f>IFERROR(__xludf.DUMMYFUNCTION("""COMPUTED_VALUE"""),"")</f>
        <v/>
      </c>
      <c r="B305" s="70"/>
      <c r="C305" s="70"/>
    </row>
    <row r="306" ht="15.75" customHeight="1">
      <c r="A306" s="47" t="str">
        <f>IFERROR(__xludf.DUMMYFUNCTION("""COMPUTED_VALUE"""),"")</f>
        <v/>
      </c>
      <c r="B306" s="70"/>
      <c r="C306" s="70"/>
    </row>
    <row r="307" ht="15.75" customHeight="1">
      <c r="A307" s="47" t="str">
        <f>IFERROR(__xludf.DUMMYFUNCTION("""COMPUTED_VALUE"""),"")</f>
        <v/>
      </c>
      <c r="B307" s="70"/>
      <c r="C307" s="70"/>
    </row>
    <row r="308" ht="15.75" customHeight="1">
      <c r="A308" s="47" t="str">
        <f>IFERROR(__xludf.DUMMYFUNCTION("""COMPUTED_VALUE"""),"")</f>
        <v/>
      </c>
      <c r="B308" s="70"/>
      <c r="C308" s="70"/>
    </row>
    <row r="309" ht="15.75" customHeight="1">
      <c r="A309" s="47" t="str">
        <f>IFERROR(__xludf.DUMMYFUNCTION("""COMPUTED_VALUE"""),"")</f>
        <v/>
      </c>
      <c r="B309" s="70"/>
      <c r="C309" s="70"/>
    </row>
    <row r="310" ht="15.75" customHeight="1">
      <c r="A310" s="47" t="str">
        <f>IFERROR(__xludf.DUMMYFUNCTION("""COMPUTED_VALUE"""),"")</f>
        <v/>
      </c>
      <c r="B310" s="70"/>
      <c r="C310" s="70"/>
    </row>
    <row r="311" ht="15.75" customHeight="1">
      <c r="A311" s="47" t="str">
        <f>IFERROR(__xludf.DUMMYFUNCTION("""COMPUTED_VALUE"""),"")</f>
        <v/>
      </c>
      <c r="B311" s="70"/>
      <c r="C311" s="70"/>
    </row>
    <row r="312" ht="15.75" customHeight="1">
      <c r="A312" s="47" t="str">
        <f>IFERROR(__xludf.DUMMYFUNCTION("""COMPUTED_VALUE"""),"")</f>
        <v/>
      </c>
      <c r="B312" s="70"/>
      <c r="C312" s="70"/>
    </row>
    <row r="313" ht="15.75" customHeight="1">
      <c r="A313" s="47" t="str">
        <f>IFERROR(__xludf.DUMMYFUNCTION("""COMPUTED_VALUE"""),"")</f>
        <v/>
      </c>
      <c r="B313" s="70"/>
      <c r="C313" s="70"/>
    </row>
    <row r="314" ht="15.75" customHeight="1">
      <c r="A314" s="47" t="str">
        <f>IFERROR(__xludf.DUMMYFUNCTION("""COMPUTED_VALUE"""),"")</f>
        <v/>
      </c>
      <c r="B314" s="70"/>
      <c r="C314" s="70"/>
    </row>
    <row r="315" ht="15.75" customHeight="1">
      <c r="A315" s="47" t="str">
        <f>IFERROR(__xludf.DUMMYFUNCTION("""COMPUTED_VALUE"""),"")</f>
        <v/>
      </c>
      <c r="B315" s="70"/>
      <c r="C315" s="70"/>
    </row>
    <row r="316" ht="15.75" customHeight="1">
      <c r="A316" s="47" t="str">
        <f>IFERROR(__xludf.DUMMYFUNCTION("""COMPUTED_VALUE"""),"")</f>
        <v/>
      </c>
      <c r="B316" s="70"/>
      <c r="C316" s="70"/>
    </row>
    <row r="317" ht="15.75" customHeight="1">
      <c r="A317" s="47" t="str">
        <f>IFERROR(__xludf.DUMMYFUNCTION("""COMPUTED_VALUE"""),"")</f>
        <v/>
      </c>
      <c r="B317" s="70"/>
      <c r="C317" s="70"/>
    </row>
    <row r="318" ht="15.75" customHeight="1">
      <c r="A318" s="47" t="str">
        <f>IFERROR(__xludf.DUMMYFUNCTION("""COMPUTED_VALUE"""),"")</f>
        <v/>
      </c>
      <c r="B318" s="70"/>
      <c r="C318" s="70"/>
    </row>
    <row r="319" ht="15.75" customHeight="1">
      <c r="A319" s="47" t="str">
        <f>IFERROR(__xludf.DUMMYFUNCTION("""COMPUTED_VALUE"""),"")</f>
        <v/>
      </c>
      <c r="B319" s="70"/>
      <c r="C319" s="70"/>
    </row>
    <row r="320" ht="15.75" customHeight="1">
      <c r="A320" s="47" t="str">
        <f>IFERROR(__xludf.DUMMYFUNCTION("""COMPUTED_VALUE"""),"")</f>
        <v/>
      </c>
      <c r="B320" s="70"/>
      <c r="C320" s="70"/>
    </row>
    <row r="321" ht="15.75" customHeight="1">
      <c r="A321" s="47" t="str">
        <f>IFERROR(__xludf.DUMMYFUNCTION("""COMPUTED_VALUE"""),"")</f>
        <v/>
      </c>
      <c r="B321" s="70"/>
      <c r="C321" s="70"/>
    </row>
    <row r="322" ht="15.75" customHeight="1">
      <c r="A322" s="47" t="str">
        <f>IFERROR(__xludf.DUMMYFUNCTION("""COMPUTED_VALUE"""),"")</f>
        <v/>
      </c>
      <c r="B322" s="70"/>
      <c r="C322" s="70"/>
    </row>
    <row r="323" ht="15.75" customHeight="1">
      <c r="A323" s="47" t="str">
        <f>IFERROR(__xludf.DUMMYFUNCTION("""COMPUTED_VALUE"""),"")</f>
        <v/>
      </c>
      <c r="B323" s="70"/>
      <c r="C323" s="70"/>
    </row>
    <row r="324" ht="15.75" customHeight="1">
      <c r="A324" s="47" t="str">
        <f>IFERROR(__xludf.DUMMYFUNCTION("""COMPUTED_VALUE"""),"")</f>
        <v/>
      </c>
      <c r="B324" s="70"/>
      <c r="C324" s="70"/>
    </row>
    <row r="325" ht="15.75" customHeight="1">
      <c r="A325" s="47" t="str">
        <f>IFERROR(__xludf.DUMMYFUNCTION("""COMPUTED_VALUE"""),"")</f>
        <v/>
      </c>
      <c r="B325" s="70"/>
      <c r="C325" s="70"/>
    </row>
    <row r="326" ht="15.75" customHeight="1">
      <c r="A326" s="47" t="str">
        <f>IFERROR(__xludf.DUMMYFUNCTION("""COMPUTED_VALUE"""),"")</f>
        <v/>
      </c>
      <c r="B326" s="70"/>
      <c r="C326" s="70"/>
    </row>
    <row r="327" ht="15.75" customHeight="1">
      <c r="A327" s="47" t="str">
        <f>IFERROR(__xludf.DUMMYFUNCTION("""COMPUTED_VALUE"""),"")</f>
        <v/>
      </c>
      <c r="B327" s="70"/>
      <c r="C327" s="70"/>
    </row>
    <row r="328" ht="15.75" customHeight="1">
      <c r="A328" s="47" t="str">
        <f>IFERROR(__xludf.DUMMYFUNCTION("""COMPUTED_VALUE"""),"")</f>
        <v/>
      </c>
      <c r="B328" s="70"/>
      <c r="C328" s="70"/>
    </row>
    <row r="329" ht="15.75" customHeight="1">
      <c r="A329" s="47" t="str">
        <f>IFERROR(__xludf.DUMMYFUNCTION("""COMPUTED_VALUE"""),"")</f>
        <v/>
      </c>
      <c r="B329" s="70"/>
      <c r="C329" s="70"/>
    </row>
    <row r="330" ht="15.75" customHeight="1">
      <c r="A330" s="47" t="str">
        <f>IFERROR(__xludf.DUMMYFUNCTION("""COMPUTED_VALUE"""),"")</f>
        <v/>
      </c>
      <c r="B330" s="70"/>
      <c r="C330" s="70"/>
    </row>
    <row r="331" ht="15.75" customHeight="1">
      <c r="A331" s="47" t="str">
        <f>IFERROR(__xludf.DUMMYFUNCTION("""COMPUTED_VALUE"""),"")</f>
        <v/>
      </c>
      <c r="B331" s="70"/>
      <c r="C331" s="70"/>
    </row>
    <row r="332" ht="15.75" customHeight="1">
      <c r="A332" s="47" t="str">
        <f>IFERROR(__xludf.DUMMYFUNCTION("""COMPUTED_VALUE"""),"")</f>
        <v/>
      </c>
      <c r="B332" s="70"/>
      <c r="C332" s="70"/>
    </row>
    <row r="333" ht="15.75" customHeight="1">
      <c r="A333" s="47" t="str">
        <f>IFERROR(__xludf.DUMMYFUNCTION("""COMPUTED_VALUE"""),"")</f>
        <v/>
      </c>
      <c r="B333" s="70"/>
      <c r="C333" s="70"/>
    </row>
    <row r="334" ht="15.75" customHeight="1">
      <c r="A334" s="47" t="str">
        <f>IFERROR(__xludf.DUMMYFUNCTION("""COMPUTED_VALUE"""),"")</f>
        <v/>
      </c>
      <c r="B334" s="70"/>
      <c r="C334" s="70"/>
    </row>
    <row r="335" ht="15.75" customHeight="1">
      <c r="A335" s="47" t="str">
        <f>IFERROR(__xludf.DUMMYFUNCTION("""COMPUTED_VALUE"""),"")</f>
        <v/>
      </c>
      <c r="B335" s="70"/>
      <c r="C335" s="70"/>
    </row>
    <row r="336" ht="15.75" customHeight="1">
      <c r="A336" s="47" t="str">
        <f>IFERROR(__xludf.DUMMYFUNCTION("""COMPUTED_VALUE"""),"")</f>
        <v/>
      </c>
      <c r="B336" s="70"/>
      <c r="C336" s="70"/>
    </row>
    <row r="337" ht="15.75" customHeight="1">
      <c r="A337" s="47" t="str">
        <f>IFERROR(__xludf.DUMMYFUNCTION("""COMPUTED_VALUE"""),"")</f>
        <v/>
      </c>
      <c r="B337" s="70"/>
      <c r="C337" s="70"/>
    </row>
    <row r="338" ht="15.75" customHeight="1">
      <c r="A338" s="47" t="str">
        <f>IFERROR(__xludf.DUMMYFUNCTION("""COMPUTED_VALUE"""),"")</f>
        <v/>
      </c>
      <c r="B338" s="70"/>
      <c r="C338" s="70"/>
    </row>
    <row r="339" ht="15.75" customHeight="1">
      <c r="A339" s="47" t="str">
        <f>IFERROR(__xludf.DUMMYFUNCTION("""COMPUTED_VALUE"""),"")</f>
        <v/>
      </c>
      <c r="B339" s="70"/>
      <c r="C339" s="70"/>
    </row>
    <row r="340" ht="15.75" customHeight="1">
      <c r="A340" s="47" t="str">
        <f>IFERROR(__xludf.DUMMYFUNCTION("""COMPUTED_VALUE"""),"")</f>
        <v/>
      </c>
      <c r="B340" s="70"/>
      <c r="C340" s="70"/>
    </row>
    <row r="341" ht="15.75" customHeight="1">
      <c r="A341" s="47" t="str">
        <f>IFERROR(__xludf.DUMMYFUNCTION("""COMPUTED_VALUE"""),"")</f>
        <v/>
      </c>
      <c r="B341" s="70"/>
      <c r="C341" s="70"/>
    </row>
    <row r="342" ht="15.75" customHeight="1">
      <c r="A342" s="47" t="str">
        <f>IFERROR(__xludf.DUMMYFUNCTION("""COMPUTED_VALUE"""),"")</f>
        <v/>
      </c>
      <c r="B342" s="70"/>
      <c r="C342" s="70"/>
    </row>
    <row r="343" ht="15.75" customHeight="1">
      <c r="A343" s="47" t="str">
        <f>IFERROR(__xludf.DUMMYFUNCTION("""COMPUTED_VALUE"""),"")</f>
        <v/>
      </c>
      <c r="B343" s="70"/>
      <c r="C343" s="70"/>
    </row>
    <row r="344" ht="15.75" customHeight="1">
      <c r="A344" s="47" t="str">
        <f>IFERROR(__xludf.DUMMYFUNCTION("""COMPUTED_VALUE"""),"")</f>
        <v/>
      </c>
      <c r="B344" s="70"/>
      <c r="C344" s="70"/>
    </row>
    <row r="345" ht="15.75" customHeight="1">
      <c r="A345" s="47" t="str">
        <f>IFERROR(__xludf.DUMMYFUNCTION("""COMPUTED_VALUE"""),"")</f>
        <v/>
      </c>
      <c r="B345" s="70"/>
      <c r="C345" s="70"/>
    </row>
    <row r="346" ht="15.75" customHeight="1">
      <c r="A346" s="47" t="str">
        <f>IFERROR(__xludf.DUMMYFUNCTION("""COMPUTED_VALUE"""),"")</f>
        <v/>
      </c>
      <c r="B346" s="70"/>
      <c r="C346" s="70"/>
    </row>
    <row r="347" ht="15.75" customHeight="1">
      <c r="A347" s="47" t="str">
        <f>IFERROR(__xludf.DUMMYFUNCTION("""COMPUTED_VALUE"""),"")</f>
        <v/>
      </c>
      <c r="B347" s="70"/>
      <c r="C347" s="70"/>
    </row>
    <row r="348" ht="15.75" customHeight="1">
      <c r="A348" s="47" t="str">
        <f>IFERROR(__xludf.DUMMYFUNCTION("""COMPUTED_VALUE"""),"")</f>
        <v/>
      </c>
      <c r="B348" s="70"/>
      <c r="C348" s="70"/>
    </row>
    <row r="349" ht="15.75" customHeight="1">
      <c r="A349" s="47" t="str">
        <f>IFERROR(__xludf.DUMMYFUNCTION("""COMPUTED_VALUE"""),"")</f>
        <v/>
      </c>
      <c r="B349" s="70"/>
      <c r="C349" s="70"/>
    </row>
    <row r="350" ht="15.75" customHeight="1">
      <c r="A350" s="47" t="str">
        <f>IFERROR(__xludf.DUMMYFUNCTION("""COMPUTED_VALUE"""),"")</f>
        <v/>
      </c>
      <c r="B350" s="70"/>
      <c r="C350" s="70"/>
    </row>
    <row r="351" ht="15.75" customHeight="1">
      <c r="A351" s="47" t="str">
        <f>IFERROR(__xludf.DUMMYFUNCTION("""COMPUTED_VALUE"""),"")</f>
        <v/>
      </c>
      <c r="B351" s="70"/>
      <c r="C351" s="70"/>
    </row>
    <row r="352" ht="15.75" customHeight="1">
      <c r="A352" s="47" t="str">
        <f>IFERROR(__xludf.DUMMYFUNCTION("""COMPUTED_VALUE"""),"")</f>
        <v/>
      </c>
      <c r="B352" s="70"/>
      <c r="C352" s="70"/>
    </row>
    <row r="353" ht="15.75" customHeight="1">
      <c r="A353" s="47" t="str">
        <f>IFERROR(__xludf.DUMMYFUNCTION("""COMPUTED_VALUE"""),"")</f>
        <v/>
      </c>
      <c r="B353" s="70"/>
      <c r="C353" s="70"/>
    </row>
    <row r="354" ht="15.75" customHeight="1">
      <c r="A354" s="47" t="str">
        <f>IFERROR(__xludf.DUMMYFUNCTION("""COMPUTED_VALUE"""),"")</f>
        <v/>
      </c>
      <c r="B354" s="70"/>
      <c r="C354" s="70"/>
    </row>
    <row r="355" ht="15.75" customHeight="1">
      <c r="A355" s="47" t="str">
        <f>IFERROR(__xludf.DUMMYFUNCTION("""COMPUTED_VALUE"""),"")</f>
        <v/>
      </c>
      <c r="B355" s="70"/>
      <c r="C355" s="70"/>
    </row>
    <row r="356" ht="15.75" customHeight="1">
      <c r="A356" s="47" t="str">
        <f>IFERROR(__xludf.DUMMYFUNCTION("""COMPUTED_VALUE"""),"")</f>
        <v/>
      </c>
      <c r="B356" s="70"/>
      <c r="C356" s="70"/>
    </row>
    <row r="357" ht="15.75" customHeight="1">
      <c r="A357" s="47" t="str">
        <f>IFERROR(__xludf.DUMMYFUNCTION("""COMPUTED_VALUE"""),"")</f>
        <v/>
      </c>
      <c r="B357" s="70"/>
      <c r="C357" s="70"/>
    </row>
    <row r="358" ht="15.75" customHeight="1">
      <c r="A358" s="47" t="str">
        <f>IFERROR(__xludf.DUMMYFUNCTION("""COMPUTED_VALUE"""),"")</f>
        <v/>
      </c>
      <c r="B358" s="70"/>
      <c r="C358" s="70"/>
    </row>
    <row r="359" ht="15.75" customHeight="1">
      <c r="A359" s="47" t="str">
        <f>IFERROR(__xludf.DUMMYFUNCTION("""COMPUTED_VALUE"""),"")</f>
        <v/>
      </c>
      <c r="B359" s="70"/>
      <c r="C359" s="70"/>
    </row>
    <row r="360" ht="15.75" customHeight="1">
      <c r="A360" s="82" t="str">
        <f>IFERROR(__xludf.DUMMYFUNCTION("""COMPUTED_VALUE"""),"")</f>
        <v/>
      </c>
    </row>
    <row r="361" ht="15.75" customHeight="1">
      <c r="A361" s="82" t="str">
        <f>IFERROR(__xludf.DUMMYFUNCTION("""COMPUTED_VALUE"""),"")</f>
        <v/>
      </c>
    </row>
    <row r="362" ht="15.75" customHeight="1">
      <c r="A362" s="82" t="str">
        <f>IFERROR(__xludf.DUMMYFUNCTION("""COMPUTED_VALUE"""),"")</f>
        <v/>
      </c>
    </row>
    <row r="363" ht="15.75" customHeight="1">
      <c r="A363" s="82" t="str">
        <f>IFERROR(__xludf.DUMMYFUNCTION("""COMPUTED_VALUE"""),"")</f>
        <v/>
      </c>
    </row>
    <row r="364" ht="15.75" customHeight="1">
      <c r="A364" s="82" t="str">
        <f>IFERROR(__xludf.DUMMYFUNCTION("""COMPUTED_VALUE"""),"")</f>
        <v/>
      </c>
    </row>
    <row r="365" ht="15.75" customHeight="1">
      <c r="A365" s="82" t="str">
        <f>IFERROR(__xludf.DUMMYFUNCTION("""COMPUTED_VALUE"""),"")</f>
        <v/>
      </c>
    </row>
    <row r="366" ht="15.75" customHeight="1">
      <c r="A366" s="82" t="str">
        <f>IFERROR(__xludf.DUMMYFUNCTION("""COMPUTED_VALUE"""),"")</f>
        <v/>
      </c>
    </row>
    <row r="367" ht="15.75" customHeight="1">
      <c r="A367" s="82" t="str">
        <f>IFERROR(__xludf.DUMMYFUNCTION("""COMPUTED_VALUE"""),"")</f>
        <v/>
      </c>
    </row>
    <row r="368" ht="15.75" customHeight="1">
      <c r="A368" s="82" t="str">
        <f>IFERROR(__xludf.DUMMYFUNCTION("""COMPUTED_VALUE"""),"")</f>
        <v/>
      </c>
    </row>
    <row r="369" ht="15.75" customHeight="1">
      <c r="A369" s="82" t="str">
        <f>IFERROR(__xludf.DUMMYFUNCTION("""COMPUTED_VALUE"""),"")</f>
        <v/>
      </c>
    </row>
    <row r="370" ht="15.75" customHeight="1">
      <c r="A370" s="82" t="str">
        <f>IFERROR(__xludf.DUMMYFUNCTION("""COMPUTED_VALUE"""),"")</f>
        <v/>
      </c>
    </row>
    <row r="371" ht="15.75" customHeight="1">
      <c r="A371" s="82" t="str">
        <f>IFERROR(__xludf.DUMMYFUNCTION("""COMPUTED_VALUE"""),"")</f>
        <v/>
      </c>
    </row>
    <row r="372" ht="15.75" customHeight="1">
      <c r="A372" s="82" t="str">
        <f>IFERROR(__xludf.DUMMYFUNCTION("""COMPUTED_VALUE"""),"")</f>
        <v/>
      </c>
    </row>
    <row r="373" ht="15.75" customHeight="1">
      <c r="A373" s="82" t="str">
        <f>IFERROR(__xludf.DUMMYFUNCTION("""COMPUTED_VALUE"""),"")</f>
        <v/>
      </c>
    </row>
    <row r="374" ht="15.75" customHeight="1">
      <c r="A374" s="82" t="str">
        <f>IFERROR(__xludf.DUMMYFUNCTION("""COMPUTED_VALUE"""),"")</f>
        <v/>
      </c>
    </row>
    <row r="375" ht="15.75" customHeight="1">
      <c r="A375" s="82" t="str">
        <f>IFERROR(__xludf.DUMMYFUNCTION("""COMPUTED_VALUE"""),"")</f>
        <v/>
      </c>
    </row>
    <row r="376" ht="15.75" customHeight="1">
      <c r="A376" s="82" t="str">
        <f>IFERROR(__xludf.DUMMYFUNCTION("""COMPUTED_VALUE"""),"")</f>
        <v/>
      </c>
    </row>
    <row r="377" ht="15.75" customHeight="1">
      <c r="A377" s="82" t="str">
        <f>IFERROR(__xludf.DUMMYFUNCTION("""COMPUTED_VALUE"""),"")</f>
        <v/>
      </c>
    </row>
    <row r="378" ht="15.75" customHeight="1">
      <c r="A378" s="82" t="str">
        <f>IFERROR(__xludf.DUMMYFUNCTION("""COMPUTED_VALUE"""),"")</f>
        <v/>
      </c>
    </row>
    <row r="379" ht="15.75" customHeight="1">
      <c r="A379" s="82" t="str">
        <f>IFERROR(__xludf.DUMMYFUNCTION("""COMPUTED_VALUE"""),"")</f>
        <v/>
      </c>
    </row>
    <row r="380" ht="15.75" customHeight="1">
      <c r="A380" s="82" t="str">
        <f>IFERROR(__xludf.DUMMYFUNCTION("""COMPUTED_VALUE"""),"")</f>
        <v/>
      </c>
    </row>
    <row r="381" ht="15.75" customHeight="1">
      <c r="A381" s="82" t="str">
        <f>IFERROR(__xludf.DUMMYFUNCTION("""COMPUTED_VALUE"""),"")</f>
        <v/>
      </c>
    </row>
    <row r="382" ht="15.75" customHeight="1">
      <c r="A382" s="82" t="str">
        <f>IFERROR(__xludf.DUMMYFUNCTION("""COMPUTED_VALUE"""),"")</f>
        <v/>
      </c>
    </row>
    <row r="383" ht="15.75" customHeight="1">
      <c r="A383" s="82" t="str">
        <f>IFERROR(__xludf.DUMMYFUNCTION("""COMPUTED_VALUE"""),"")</f>
        <v/>
      </c>
    </row>
    <row r="384" ht="15.75" customHeight="1">
      <c r="A384" s="82" t="str">
        <f>IFERROR(__xludf.DUMMYFUNCTION("""COMPUTED_VALUE"""),"")</f>
        <v/>
      </c>
    </row>
    <row r="385" ht="15.75" customHeight="1">
      <c r="A385" s="82" t="str">
        <f>IFERROR(__xludf.DUMMYFUNCTION("""COMPUTED_VALUE"""),"")</f>
        <v/>
      </c>
    </row>
    <row r="386" ht="15.75" customHeight="1">
      <c r="A386" s="82" t="str">
        <f>IFERROR(__xludf.DUMMYFUNCTION("""COMPUTED_VALUE"""),"")</f>
        <v/>
      </c>
    </row>
    <row r="387" ht="15.75" customHeight="1">
      <c r="A387" s="82" t="str">
        <f>IFERROR(__xludf.DUMMYFUNCTION("""COMPUTED_VALUE"""),"")</f>
        <v/>
      </c>
    </row>
    <row r="388" ht="15.75" customHeight="1">
      <c r="A388" s="82" t="str">
        <f>IFERROR(__xludf.DUMMYFUNCTION("""COMPUTED_VALUE"""),"")</f>
        <v/>
      </c>
    </row>
    <row r="389" ht="15.75" customHeight="1">
      <c r="A389" s="82" t="str">
        <f>IFERROR(__xludf.DUMMYFUNCTION("""COMPUTED_VALUE"""),"")</f>
        <v/>
      </c>
    </row>
    <row r="390" ht="15.75" customHeight="1">
      <c r="A390" s="82" t="str">
        <f>IFERROR(__xludf.DUMMYFUNCTION("""COMPUTED_VALUE"""),"")</f>
        <v/>
      </c>
    </row>
    <row r="391" ht="15.75" customHeight="1">
      <c r="A391" s="82" t="str">
        <f>IFERROR(__xludf.DUMMYFUNCTION("""COMPUTED_VALUE"""),"")</f>
        <v/>
      </c>
    </row>
    <row r="392" ht="15.75" customHeight="1">
      <c r="A392" s="82" t="str">
        <f>IFERROR(__xludf.DUMMYFUNCTION("""COMPUTED_VALUE"""),"")</f>
        <v/>
      </c>
    </row>
    <row r="393" ht="15.75" customHeight="1">
      <c r="A393" s="82" t="str">
        <f>IFERROR(__xludf.DUMMYFUNCTION("""COMPUTED_VALUE"""),"")</f>
        <v/>
      </c>
    </row>
    <row r="394" ht="15.75" customHeight="1">
      <c r="A394" s="82" t="str">
        <f>IFERROR(__xludf.DUMMYFUNCTION("""COMPUTED_VALUE"""),"")</f>
        <v/>
      </c>
    </row>
    <row r="395" ht="15.75" customHeight="1">
      <c r="A395" s="82" t="str">
        <f>IFERROR(__xludf.DUMMYFUNCTION("""COMPUTED_VALUE"""),"")</f>
        <v/>
      </c>
    </row>
    <row r="396" ht="15.75" customHeight="1">
      <c r="A396" s="82" t="str">
        <f>IFERROR(__xludf.DUMMYFUNCTION("""COMPUTED_VALUE"""),"")</f>
        <v/>
      </c>
    </row>
    <row r="397" ht="15.75" customHeight="1">
      <c r="A397" s="82" t="str">
        <f>IFERROR(__xludf.DUMMYFUNCTION("""COMPUTED_VALUE"""),"")</f>
        <v/>
      </c>
    </row>
    <row r="398" ht="15.75" customHeight="1">
      <c r="A398" s="82" t="str">
        <f>IFERROR(__xludf.DUMMYFUNCTION("""COMPUTED_VALUE"""),"")</f>
        <v/>
      </c>
    </row>
    <row r="399" ht="15.75" customHeight="1">
      <c r="A399" s="82" t="str">
        <f>IFERROR(__xludf.DUMMYFUNCTION("""COMPUTED_VALUE"""),"")</f>
        <v/>
      </c>
    </row>
    <row r="400" ht="15.75" customHeight="1">
      <c r="A400" s="82" t="str">
        <f>IFERROR(__xludf.DUMMYFUNCTION("""COMPUTED_VALUE"""),"")</f>
        <v/>
      </c>
    </row>
    <row r="401" ht="15.75" customHeight="1">
      <c r="A401" s="82" t="str">
        <f>IFERROR(__xludf.DUMMYFUNCTION("""COMPUTED_VALUE"""),"")</f>
        <v/>
      </c>
    </row>
    <row r="402" ht="15.75" customHeight="1">
      <c r="A402" s="82" t="str">
        <f>IFERROR(__xludf.DUMMYFUNCTION("""COMPUTED_VALUE"""),"")</f>
        <v/>
      </c>
    </row>
    <row r="403" ht="15.75" customHeight="1">
      <c r="A403" s="82" t="str">
        <f>IFERROR(__xludf.DUMMYFUNCTION("""COMPUTED_VALUE"""),"")</f>
        <v/>
      </c>
    </row>
    <row r="404" ht="15.75" customHeight="1">
      <c r="A404" s="82" t="str">
        <f>IFERROR(__xludf.DUMMYFUNCTION("""COMPUTED_VALUE"""),"")</f>
        <v/>
      </c>
    </row>
    <row r="405" ht="15.75" customHeight="1">
      <c r="A405" s="82" t="str">
        <f>IFERROR(__xludf.DUMMYFUNCTION("""COMPUTED_VALUE"""),"")</f>
        <v/>
      </c>
    </row>
    <row r="406" ht="15.75" customHeight="1">
      <c r="A406" s="82" t="str">
        <f>IFERROR(__xludf.DUMMYFUNCTION("""COMPUTED_VALUE"""),"")</f>
        <v/>
      </c>
    </row>
    <row r="407" ht="15.75" customHeight="1">
      <c r="A407" s="82" t="str">
        <f>IFERROR(__xludf.DUMMYFUNCTION("""COMPUTED_VALUE"""),"")</f>
        <v/>
      </c>
    </row>
    <row r="408" ht="15.75" customHeight="1">
      <c r="A408" s="82" t="str">
        <f>IFERROR(__xludf.DUMMYFUNCTION("""COMPUTED_VALUE"""),"")</f>
        <v/>
      </c>
    </row>
    <row r="409" ht="15.75" customHeight="1">
      <c r="A409" s="82" t="str">
        <f>IFERROR(__xludf.DUMMYFUNCTION("""COMPUTED_VALUE"""),"")</f>
        <v/>
      </c>
    </row>
    <row r="410" ht="15.75" customHeight="1">
      <c r="A410" s="82" t="str">
        <f>IFERROR(__xludf.DUMMYFUNCTION("""COMPUTED_VALUE"""),"")</f>
        <v/>
      </c>
    </row>
    <row r="411" ht="15.75" customHeight="1">
      <c r="A411" s="82" t="str">
        <f>IFERROR(__xludf.DUMMYFUNCTION("""COMPUTED_VALUE"""),"")</f>
        <v/>
      </c>
    </row>
    <row r="412" ht="15.75" customHeight="1">
      <c r="A412" s="82" t="str">
        <f>IFERROR(__xludf.DUMMYFUNCTION("""COMPUTED_VALUE"""),"")</f>
        <v/>
      </c>
    </row>
    <row r="413" ht="15.75" customHeight="1">
      <c r="A413" s="82" t="str">
        <f>IFERROR(__xludf.DUMMYFUNCTION("""COMPUTED_VALUE"""),"")</f>
        <v/>
      </c>
    </row>
    <row r="414" ht="15.75" customHeight="1">
      <c r="A414" s="82" t="str">
        <f>IFERROR(__xludf.DUMMYFUNCTION("""COMPUTED_VALUE"""),"")</f>
        <v/>
      </c>
    </row>
    <row r="415" ht="15.75" customHeight="1">
      <c r="A415" s="82" t="str">
        <f>IFERROR(__xludf.DUMMYFUNCTION("""COMPUTED_VALUE"""),"")</f>
        <v/>
      </c>
    </row>
    <row r="416" ht="15.75" customHeight="1">
      <c r="A416" s="82" t="str">
        <f>IFERROR(__xludf.DUMMYFUNCTION("""COMPUTED_VALUE"""),"")</f>
        <v/>
      </c>
    </row>
    <row r="417" ht="15.75" customHeight="1">
      <c r="A417" s="82" t="str">
        <f>IFERROR(__xludf.DUMMYFUNCTION("""COMPUTED_VALUE"""),"")</f>
        <v/>
      </c>
    </row>
    <row r="418" ht="15.75" customHeight="1">
      <c r="A418" s="82" t="str">
        <f>IFERROR(__xludf.DUMMYFUNCTION("""COMPUTED_VALUE"""),"")</f>
        <v/>
      </c>
    </row>
    <row r="419" ht="15.75" customHeight="1">
      <c r="A419" s="82" t="str">
        <f>IFERROR(__xludf.DUMMYFUNCTION("""COMPUTED_VALUE"""),"")</f>
        <v/>
      </c>
    </row>
    <row r="420" ht="15.75" customHeight="1">
      <c r="A420" s="82" t="str">
        <f>IFERROR(__xludf.DUMMYFUNCTION("""COMPUTED_VALUE"""),"")</f>
        <v/>
      </c>
    </row>
    <row r="421" ht="15.75" customHeight="1">
      <c r="A421" s="82" t="str">
        <f>IFERROR(__xludf.DUMMYFUNCTION("""COMPUTED_VALUE"""),"")</f>
        <v/>
      </c>
    </row>
    <row r="422" ht="15.75" customHeight="1">
      <c r="A422" s="82" t="str">
        <f>IFERROR(__xludf.DUMMYFUNCTION("""COMPUTED_VALUE"""),"")</f>
        <v/>
      </c>
    </row>
    <row r="423" ht="15.75" customHeight="1">
      <c r="A423" s="82" t="str">
        <f>IFERROR(__xludf.DUMMYFUNCTION("""COMPUTED_VALUE"""),"")</f>
        <v/>
      </c>
    </row>
    <row r="424" ht="15.75" customHeight="1">
      <c r="A424" s="82" t="str">
        <f>IFERROR(__xludf.DUMMYFUNCTION("""COMPUTED_VALUE"""),"")</f>
        <v/>
      </c>
    </row>
    <row r="425" ht="15.75" customHeight="1">
      <c r="A425" s="82" t="str">
        <f>IFERROR(__xludf.DUMMYFUNCTION("""COMPUTED_VALUE"""),"")</f>
        <v/>
      </c>
    </row>
    <row r="426" ht="15.75" customHeight="1">
      <c r="A426" s="82" t="str">
        <f>IFERROR(__xludf.DUMMYFUNCTION("""COMPUTED_VALUE"""),"")</f>
        <v/>
      </c>
    </row>
    <row r="427" ht="15.75" customHeight="1">
      <c r="A427" s="82" t="str">
        <f>IFERROR(__xludf.DUMMYFUNCTION("""COMPUTED_VALUE"""),"")</f>
        <v/>
      </c>
    </row>
    <row r="428" ht="15.75" customHeight="1">
      <c r="A428" s="82" t="str">
        <f>IFERROR(__xludf.DUMMYFUNCTION("""COMPUTED_VALUE"""),"")</f>
        <v/>
      </c>
    </row>
    <row r="429" ht="15.75" customHeight="1">
      <c r="A429" s="82" t="str">
        <f>IFERROR(__xludf.DUMMYFUNCTION("""COMPUTED_VALUE"""),"")</f>
        <v/>
      </c>
    </row>
    <row r="430" ht="15.75" customHeight="1">
      <c r="A430" s="82" t="str">
        <f>IFERROR(__xludf.DUMMYFUNCTION("""COMPUTED_VALUE"""),"")</f>
        <v/>
      </c>
    </row>
    <row r="431" ht="15.75" customHeight="1">
      <c r="A431" s="82" t="str">
        <f>IFERROR(__xludf.DUMMYFUNCTION("""COMPUTED_VALUE"""),"")</f>
        <v/>
      </c>
    </row>
    <row r="432" ht="15.75" customHeight="1">
      <c r="A432" s="82" t="str">
        <f>IFERROR(__xludf.DUMMYFUNCTION("""COMPUTED_VALUE"""),"")</f>
        <v/>
      </c>
    </row>
    <row r="433" ht="15.75" customHeight="1">
      <c r="A433" s="82" t="str">
        <f>IFERROR(__xludf.DUMMYFUNCTION("""COMPUTED_VALUE"""),"")</f>
        <v/>
      </c>
    </row>
    <row r="434" ht="15.75" customHeight="1">
      <c r="A434" s="82" t="str">
        <f>IFERROR(__xludf.DUMMYFUNCTION("""COMPUTED_VALUE"""),"")</f>
        <v/>
      </c>
    </row>
    <row r="435" ht="15.75" customHeight="1">
      <c r="A435" s="82" t="str">
        <f>IFERROR(__xludf.DUMMYFUNCTION("""COMPUTED_VALUE"""),"")</f>
        <v/>
      </c>
    </row>
    <row r="436" ht="15.75" customHeight="1">
      <c r="A436" s="82" t="str">
        <f>IFERROR(__xludf.DUMMYFUNCTION("""COMPUTED_VALUE"""),"")</f>
        <v/>
      </c>
    </row>
    <row r="437" ht="15.75" customHeight="1">
      <c r="A437" s="82" t="str">
        <f>IFERROR(__xludf.DUMMYFUNCTION("""COMPUTED_VALUE"""),"")</f>
        <v/>
      </c>
    </row>
    <row r="438" ht="15.75" customHeight="1">
      <c r="A438" s="82" t="str">
        <f>IFERROR(__xludf.DUMMYFUNCTION("""COMPUTED_VALUE"""),"")</f>
        <v/>
      </c>
    </row>
    <row r="439" ht="15.75" customHeight="1">
      <c r="A439" s="82" t="str">
        <f>IFERROR(__xludf.DUMMYFUNCTION("""COMPUTED_VALUE"""),"")</f>
        <v/>
      </c>
    </row>
    <row r="440" ht="15.75" customHeight="1">
      <c r="A440" s="82" t="str">
        <f>IFERROR(__xludf.DUMMYFUNCTION("""COMPUTED_VALUE"""),"")</f>
        <v/>
      </c>
    </row>
    <row r="441" ht="15.75" customHeight="1">
      <c r="A441" s="82" t="str">
        <f>IFERROR(__xludf.DUMMYFUNCTION("""COMPUTED_VALUE"""),"")</f>
        <v/>
      </c>
    </row>
    <row r="442" ht="15.75" customHeight="1">
      <c r="A442" s="82" t="str">
        <f>IFERROR(__xludf.DUMMYFUNCTION("""COMPUTED_VALUE"""),"")</f>
        <v/>
      </c>
    </row>
    <row r="443" ht="15.75" customHeight="1">
      <c r="A443" s="82" t="str">
        <f>IFERROR(__xludf.DUMMYFUNCTION("""COMPUTED_VALUE"""),"")</f>
        <v/>
      </c>
    </row>
    <row r="444" ht="15.75" customHeight="1">
      <c r="A444" s="82" t="str">
        <f>IFERROR(__xludf.DUMMYFUNCTION("""COMPUTED_VALUE"""),"")</f>
        <v/>
      </c>
    </row>
    <row r="445" ht="15.75" customHeight="1">
      <c r="A445" s="82" t="str">
        <f>IFERROR(__xludf.DUMMYFUNCTION("""COMPUTED_VALUE"""),"")</f>
        <v/>
      </c>
    </row>
    <row r="446" ht="15.75" customHeight="1">
      <c r="A446" s="82" t="str">
        <f>IFERROR(__xludf.DUMMYFUNCTION("""COMPUTED_VALUE"""),"")</f>
        <v/>
      </c>
    </row>
    <row r="447" ht="15.75" customHeight="1">
      <c r="A447" s="82" t="str">
        <f>IFERROR(__xludf.DUMMYFUNCTION("""COMPUTED_VALUE"""),"")</f>
        <v/>
      </c>
    </row>
    <row r="448" ht="15.75" customHeight="1">
      <c r="A448" s="82" t="str">
        <f>IFERROR(__xludf.DUMMYFUNCTION("""COMPUTED_VALUE"""),"")</f>
        <v/>
      </c>
    </row>
    <row r="449" ht="15.75" customHeight="1">
      <c r="A449" s="82" t="str">
        <f>IFERROR(__xludf.DUMMYFUNCTION("""COMPUTED_VALUE"""),"")</f>
        <v/>
      </c>
    </row>
    <row r="450" ht="15.75" customHeight="1">
      <c r="A450" s="82" t="str">
        <f>IFERROR(__xludf.DUMMYFUNCTION("""COMPUTED_VALUE"""),"")</f>
        <v/>
      </c>
    </row>
    <row r="451" ht="15.75" customHeight="1">
      <c r="A451" s="82" t="str">
        <f>IFERROR(__xludf.DUMMYFUNCTION("""COMPUTED_VALUE"""),"")</f>
        <v/>
      </c>
    </row>
    <row r="452" ht="15.75" customHeight="1">
      <c r="A452" s="82" t="str">
        <f>IFERROR(__xludf.DUMMYFUNCTION("""COMPUTED_VALUE"""),"")</f>
        <v/>
      </c>
    </row>
    <row r="453" ht="15.75" customHeight="1">
      <c r="A453" s="82" t="str">
        <f>IFERROR(__xludf.DUMMYFUNCTION("""COMPUTED_VALUE"""),"")</f>
        <v/>
      </c>
    </row>
    <row r="454" ht="15.75" customHeight="1">
      <c r="A454" s="82" t="str">
        <f>IFERROR(__xludf.DUMMYFUNCTION("""COMPUTED_VALUE"""),"")</f>
        <v/>
      </c>
    </row>
    <row r="455" ht="15.75" customHeight="1">
      <c r="A455" s="82" t="str">
        <f>IFERROR(__xludf.DUMMYFUNCTION("""COMPUTED_VALUE"""),"")</f>
        <v/>
      </c>
    </row>
    <row r="456" ht="15.75" customHeight="1">
      <c r="A456" s="82" t="str">
        <f>IFERROR(__xludf.DUMMYFUNCTION("""COMPUTED_VALUE"""),"")</f>
        <v/>
      </c>
    </row>
    <row r="457" ht="15.75" customHeight="1">
      <c r="A457" s="82" t="str">
        <f>IFERROR(__xludf.DUMMYFUNCTION("""COMPUTED_VALUE"""),"")</f>
        <v/>
      </c>
    </row>
    <row r="458" ht="15.75" customHeight="1">
      <c r="A458" s="82" t="str">
        <f>IFERROR(__xludf.DUMMYFUNCTION("""COMPUTED_VALUE"""),"")</f>
        <v/>
      </c>
    </row>
    <row r="459" ht="15.75" customHeight="1">
      <c r="A459" s="82" t="str">
        <f>IFERROR(__xludf.DUMMYFUNCTION("""COMPUTED_VALUE"""),"")</f>
        <v/>
      </c>
    </row>
    <row r="460" ht="15.75" customHeight="1">
      <c r="A460" s="82" t="str">
        <f>IFERROR(__xludf.DUMMYFUNCTION("""COMPUTED_VALUE"""),"")</f>
        <v/>
      </c>
    </row>
    <row r="461" ht="15.75" customHeight="1">
      <c r="A461" s="82" t="str">
        <f>IFERROR(__xludf.DUMMYFUNCTION("""COMPUTED_VALUE"""),"")</f>
        <v/>
      </c>
    </row>
    <row r="462" ht="15.75" customHeight="1">
      <c r="A462" s="82" t="str">
        <f>IFERROR(__xludf.DUMMYFUNCTION("""COMPUTED_VALUE"""),"")</f>
        <v/>
      </c>
    </row>
    <row r="463" ht="15.75" customHeight="1">
      <c r="A463" s="82" t="str">
        <f>IFERROR(__xludf.DUMMYFUNCTION("""COMPUTED_VALUE"""),"")</f>
        <v/>
      </c>
    </row>
    <row r="464" ht="15.75" customHeight="1">
      <c r="A464" s="82" t="str">
        <f>IFERROR(__xludf.DUMMYFUNCTION("""COMPUTED_VALUE"""),"")</f>
        <v/>
      </c>
    </row>
    <row r="465" ht="15.75" customHeight="1">
      <c r="A465" s="82" t="str">
        <f>IFERROR(__xludf.DUMMYFUNCTION("""COMPUTED_VALUE"""),"")</f>
        <v/>
      </c>
    </row>
    <row r="466" ht="15.75" customHeight="1">
      <c r="A466" s="82" t="str">
        <f>IFERROR(__xludf.DUMMYFUNCTION("""COMPUTED_VALUE"""),"")</f>
        <v/>
      </c>
    </row>
    <row r="467" ht="15.75" customHeight="1">
      <c r="A467" s="82" t="str">
        <f>IFERROR(__xludf.DUMMYFUNCTION("""COMPUTED_VALUE"""),"")</f>
        <v/>
      </c>
    </row>
    <row r="468" ht="15.75" customHeight="1">
      <c r="A468" s="82" t="str">
        <f>IFERROR(__xludf.DUMMYFUNCTION("""COMPUTED_VALUE"""),"")</f>
        <v/>
      </c>
    </row>
    <row r="469" ht="15.75" customHeight="1">
      <c r="A469" s="82" t="str">
        <f>IFERROR(__xludf.DUMMYFUNCTION("""COMPUTED_VALUE"""),"")</f>
        <v/>
      </c>
    </row>
    <row r="470" ht="15.75" customHeight="1">
      <c r="A470" s="82" t="str">
        <f>IFERROR(__xludf.DUMMYFUNCTION("""COMPUTED_VALUE"""),"")</f>
        <v/>
      </c>
    </row>
    <row r="471" ht="15.75" customHeight="1">
      <c r="A471" s="82" t="str">
        <f>IFERROR(__xludf.DUMMYFUNCTION("""COMPUTED_VALUE"""),"")</f>
        <v/>
      </c>
    </row>
    <row r="472" ht="15.75" customHeight="1">
      <c r="A472" s="82" t="str">
        <f>IFERROR(__xludf.DUMMYFUNCTION("""COMPUTED_VALUE"""),"")</f>
        <v/>
      </c>
    </row>
    <row r="473" ht="15.75" customHeight="1">
      <c r="A473" s="82" t="str">
        <f>IFERROR(__xludf.DUMMYFUNCTION("""COMPUTED_VALUE"""),"")</f>
        <v/>
      </c>
    </row>
    <row r="474" ht="15.75" customHeight="1">
      <c r="A474" s="82" t="str">
        <f>IFERROR(__xludf.DUMMYFUNCTION("""COMPUTED_VALUE"""),"")</f>
        <v/>
      </c>
    </row>
    <row r="475" ht="15.75" customHeight="1">
      <c r="A475" s="82" t="str">
        <f>IFERROR(__xludf.DUMMYFUNCTION("""COMPUTED_VALUE"""),"")</f>
        <v/>
      </c>
    </row>
    <row r="476" ht="15.75" customHeight="1">
      <c r="A476" s="82" t="str">
        <f>IFERROR(__xludf.DUMMYFUNCTION("""COMPUTED_VALUE"""),"")</f>
        <v/>
      </c>
    </row>
    <row r="477" ht="15.75" customHeight="1">
      <c r="A477" s="82" t="str">
        <f>IFERROR(__xludf.DUMMYFUNCTION("""COMPUTED_VALUE"""),"")</f>
        <v/>
      </c>
    </row>
    <row r="478" ht="15.75" customHeight="1">
      <c r="A478" s="82" t="str">
        <f>IFERROR(__xludf.DUMMYFUNCTION("""COMPUTED_VALUE"""),"")</f>
        <v/>
      </c>
    </row>
    <row r="479" ht="15.75" customHeight="1">
      <c r="A479" s="82" t="str">
        <f>IFERROR(__xludf.DUMMYFUNCTION("""COMPUTED_VALUE"""),"")</f>
        <v/>
      </c>
    </row>
    <row r="480" ht="15.75" customHeight="1">
      <c r="A480" s="82" t="str">
        <f>IFERROR(__xludf.DUMMYFUNCTION("""COMPUTED_VALUE"""),"")</f>
        <v/>
      </c>
    </row>
    <row r="481" ht="15.75" customHeight="1">
      <c r="A481" s="82" t="str">
        <f>IFERROR(__xludf.DUMMYFUNCTION("""COMPUTED_VALUE"""),"")</f>
        <v/>
      </c>
    </row>
    <row r="482" ht="15.75" customHeight="1">
      <c r="A482" s="82" t="str">
        <f>IFERROR(__xludf.DUMMYFUNCTION("""COMPUTED_VALUE"""),"")</f>
        <v/>
      </c>
    </row>
    <row r="483" ht="15.75" customHeight="1">
      <c r="A483" s="82" t="str">
        <f>IFERROR(__xludf.DUMMYFUNCTION("""COMPUTED_VALUE"""),"")</f>
        <v/>
      </c>
    </row>
    <row r="484" ht="15.75" customHeight="1">
      <c r="A484" s="82" t="str">
        <f>IFERROR(__xludf.DUMMYFUNCTION("""COMPUTED_VALUE"""),"")</f>
        <v/>
      </c>
    </row>
    <row r="485" ht="15.75" customHeight="1">
      <c r="A485" s="82" t="str">
        <f>IFERROR(__xludf.DUMMYFUNCTION("""COMPUTED_VALUE"""),"")</f>
        <v/>
      </c>
    </row>
    <row r="486" ht="15.75" customHeight="1">
      <c r="A486" s="82" t="str">
        <f>IFERROR(__xludf.DUMMYFUNCTION("""COMPUTED_VALUE"""),"")</f>
        <v/>
      </c>
    </row>
    <row r="487" ht="15.75" customHeight="1">
      <c r="A487" s="82" t="str">
        <f>IFERROR(__xludf.DUMMYFUNCTION("""COMPUTED_VALUE"""),"")</f>
        <v/>
      </c>
    </row>
    <row r="488" ht="15.75" customHeight="1">
      <c r="A488" s="82" t="str">
        <f>IFERROR(__xludf.DUMMYFUNCTION("""COMPUTED_VALUE"""),"")</f>
        <v/>
      </c>
    </row>
    <row r="489" ht="15.75" customHeight="1">
      <c r="A489" s="82" t="str">
        <f>IFERROR(__xludf.DUMMYFUNCTION("""COMPUTED_VALUE"""),"")</f>
        <v/>
      </c>
    </row>
    <row r="490" ht="15.75" customHeight="1">
      <c r="A490" s="82" t="str">
        <f>IFERROR(__xludf.DUMMYFUNCTION("""COMPUTED_VALUE"""),"")</f>
        <v/>
      </c>
    </row>
    <row r="491" ht="15.75" customHeight="1">
      <c r="A491" s="82" t="str">
        <f>IFERROR(__xludf.DUMMYFUNCTION("""COMPUTED_VALUE"""),"")</f>
        <v/>
      </c>
    </row>
    <row r="492" ht="15.75" customHeight="1">
      <c r="A492" s="82" t="str">
        <f>IFERROR(__xludf.DUMMYFUNCTION("""COMPUTED_VALUE"""),"")</f>
        <v/>
      </c>
    </row>
    <row r="493" ht="15.75" customHeight="1">
      <c r="A493" s="82" t="str">
        <f>IFERROR(__xludf.DUMMYFUNCTION("""COMPUTED_VALUE"""),"")</f>
        <v/>
      </c>
    </row>
    <row r="494" ht="15.75" customHeight="1">
      <c r="A494" s="82" t="str">
        <f>IFERROR(__xludf.DUMMYFUNCTION("""COMPUTED_VALUE"""),"")</f>
        <v/>
      </c>
    </row>
    <row r="495" ht="15.75" customHeight="1">
      <c r="A495" s="82" t="str">
        <f>IFERROR(__xludf.DUMMYFUNCTION("""COMPUTED_VALUE"""),"")</f>
        <v/>
      </c>
    </row>
    <row r="496" ht="15.75" customHeight="1">
      <c r="A496" s="82" t="str">
        <f>IFERROR(__xludf.DUMMYFUNCTION("""COMPUTED_VALUE"""),"")</f>
        <v/>
      </c>
    </row>
    <row r="497" ht="15.75" customHeight="1">
      <c r="A497" s="82" t="str">
        <f>IFERROR(__xludf.DUMMYFUNCTION("""COMPUTED_VALUE"""),"")</f>
        <v/>
      </c>
    </row>
    <row r="498" ht="15.75" customHeight="1">
      <c r="A498" s="82" t="str">
        <f>IFERROR(__xludf.DUMMYFUNCTION("""COMPUTED_VALUE"""),"")</f>
        <v/>
      </c>
    </row>
    <row r="499" ht="15.75" customHeight="1">
      <c r="A499" s="82" t="str">
        <f>IFERROR(__xludf.DUMMYFUNCTION("""COMPUTED_VALUE"""),"")</f>
        <v/>
      </c>
    </row>
    <row r="500" ht="15.75" customHeight="1">
      <c r="A500" s="82" t="str">
        <f>IFERROR(__xludf.DUMMYFUNCTION("""COMPUTED_VALUE"""),"")</f>
        <v/>
      </c>
    </row>
    <row r="501" ht="15.75" customHeight="1">
      <c r="A501" s="82" t="str">
        <f>IFERROR(__xludf.DUMMYFUNCTION("""COMPUTED_VALUE"""),"")</f>
        <v/>
      </c>
    </row>
    <row r="502" ht="15.75" customHeight="1">
      <c r="A502" s="82" t="str">
        <f>IFERROR(__xludf.DUMMYFUNCTION("""COMPUTED_VALUE"""),"")</f>
        <v/>
      </c>
    </row>
    <row r="503" ht="15.75" customHeight="1">
      <c r="A503" s="82" t="str">
        <f>IFERROR(__xludf.DUMMYFUNCTION("""COMPUTED_VALUE"""),"")</f>
        <v/>
      </c>
    </row>
    <row r="504" ht="15.75" customHeight="1">
      <c r="A504" s="82" t="str">
        <f>IFERROR(__xludf.DUMMYFUNCTION("""COMPUTED_VALUE"""),"")</f>
        <v/>
      </c>
    </row>
    <row r="505" ht="15.75" customHeight="1">
      <c r="A505" s="82" t="str">
        <f>IFERROR(__xludf.DUMMYFUNCTION("""COMPUTED_VALUE"""),"")</f>
        <v/>
      </c>
    </row>
    <row r="506" ht="15.75" customHeight="1">
      <c r="A506" s="82" t="str">
        <f>IFERROR(__xludf.DUMMYFUNCTION("""COMPUTED_VALUE"""),"")</f>
        <v/>
      </c>
    </row>
    <row r="507" ht="15.75" customHeight="1">
      <c r="A507" s="82" t="str">
        <f>IFERROR(__xludf.DUMMYFUNCTION("""COMPUTED_VALUE"""),"")</f>
        <v/>
      </c>
    </row>
    <row r="508" ht="15.75" customHeight="1">
      <c r="A508" s="82" t="str">
        <f>IFERROR(__xludf.DUMMYFUNCTION("""COMPUTED_VALUE"""),"")</f>
        <v/>
      </c>
    </row>
    <row r="509" ht="15.75" customHeight="1">
      <c r="A509" s="82" t="str">
        <f>IFERROR(__xludf.DUMMYFUNCTION("""COMPUTED_VALUE"""),"")</f>
        <v/>
      </c>
    </row>
    <row r="510" ht="15.75" customHeight="1">
      <c r="A510" s="82" t="str">
        <f>IFERROR(__xludf.DUMMYFUNCTION("""COMPUTED_VALUE"""),"")</f>
        <v/>
      </c>
    </row>
    <row r="511" ht="15.75" customHeight="1">
      <c r="A511" s="82" t="str">
        <f>IFERROR(__xludf.DUMMYFUNCTION("""COMPUTED_VALUE"""),"")</f>
        <v/>
      </c>
    </row>
    <row r="512" ht="15.75" customHeight="1">
      <c r="A512" s="82" t="str">
        <f>IFERROR(__xludf.DUMMYFUNCTION("""COMPUTED_VALUE"""),"")</f>
        <v/>
      </c>
    </row>
    <row r="513" ht="15.75" customHeight="1">
      <c r="A513" s="82" t="str">
        <f>IFERROR(__xludf.DUMMYFUNCTION("""COMPUTED_VALUE"""),"")</f>
        <v/>
      </c>
    </row>
    <row r="514" ht="15.75" customHeight="1">
      <c r="A514" s="82" t="str">
        <f>IFERROR(__xludf.DUMMYFUNCTION("""COMPUTED_VALUE"""),"")</f>
        <v/>
      </c>
    </row>
    <row r="515" ht="15.75" customHeight="1">
      <c r="A515" s="82" t="str">
        <f>IFERROR(__xludf.DUMMYFUNCTION("""COMPUTED_VALUE"""),"")</f>
        <v/>
      </c>
    </row>
    <row r="516" ht="15.75" customHeight="1">
      <c r="A516" s="82" t="str">
        <f>IFERROR(__xludf.DUMMYFUNCTION("""COMPUTED_VALUE"""),"")</f>
        <v/>
      </c>
    </row>
    <row r="517" ht="15.75" customHeight="1">
      <c r="A517" s="82" t="str">
        <f>IFERROR(__xludf.DUMMYFUNCTION("""COMPUTED_VALUE"""),"")</f>
        <v/>
      </c>
    </row>
    <row r="518" ht="15.75" customHeight="1">
      <c r="A518" s="82" t="str">
        <f>IFERROR(__xludf.DUMMYFUNCTION("""COMPUTED_VALUE"""),"")</f>
        <v/>
      </c>
    </row>
    <row r="519" ht="15.75" customHeight="1">
      <c r="A519" s="82" t="str">
        <f>IFERROR(__xludf.DUMMYFUNCTION("""COMPUTED_VALUE"""),"")</f>
        <v/>
      </c>
    </row>
    <row r="520" ht="15.75" customHeight="1">
      <c r="A520" s="82" t="str">
        <f>IFERROR(__xludf.DUMMYFUNCTION("""COMPUTED_VALUE"""),"")</f>
        <v/>
      </c>
    </row>
    <row r="521" ht="15.75" customHeight="1">
      <c r="A521" s="82" t="str">
        <f>IFERROR(__xludf.DUMMYFUNCTION("""COMPUTED_VALUE"""),"")</f>
        <v/>
      </c>
    </row>
    <row r="522" ht="15.75" customHeight="1">
      <c r="A522" s="82" t="str">
        <f>IFERROR(__xludf.DUMMYFUNCTION("""COMPUTED_VALUE"""),"")</f>
        <v/>
      </c>
    </row>
    <row r="523" ht="15.75" customHeight="1">
      <c r="A523" s="82" t="str">
        <f>IFERROR(__xludf.DUMMYFUNCTION("""COMPUTED_VALUE"""),"")</f>
        <v/>
      </c>
    </row>
    <row r="524" ht="15.75" customHeight="1">
      <c r="A524" s="82" t="str">
        <f>IFERROR(__xludf.DUMMYFUNCTION("""COMPUTED_VALUE"""),"")</f>
        <v/>
      </c>
    </row>
    <row r="525" ht="15.75" customHeight="1">
      <c r="A525" s="82" t="str">
        <f>IFERROR(__xludf.DUMMYFUNCTION("""COMPUTED_VALUE"""),"")</f>
        <v/>
      </c>
    </row>
    <row r="526" ht="15.75" customHeight="1">
      <c r="A526" s="82" t="str">
        <f>IFERROR(__xludf.DUMMYFUNCTION("""COMPUTED_VALUE"""),"")</f>
        <v/>
      </c>
    </row>
    <row r="527" ht="15.75" customHeight="1">
      <c r="A527" s="82" t="str">
        <f>IFERROR(__xludf.DUMMYFUNCTION("""COMPUTED_VALUE"""),"")</f>
        <v/>
      </c>
    </row>
    <row r="528" ht="15.75" customHeight="1">
      <c r="A528" s="82" t="str">
        <f>IFERROR(__xludf.DUMMYFUNCTION("""COMPUTED_VALUE"""),"")</f>
        <v/>
      </c>
    </row>
    <row r="529" ht="15.75" customHeight="1">
      <c r="A529" s="82" t="str">
        <f>IFERROR(__xludf.DUMMYFUNCTION("""COMPUTED_VALUE"""),"")</f>
        <v/>
      </c>
    </row>
    <row r="530" ht="15.75" customHeight="1">
      <c r="A530" s="82" t="str">
        <f>IFERROR(__xludf.DUMMYFUNCTION("""COMPUTED_VALUE"""),"")</f>
        <v/>
      </c>
    </row>
    <row r="531" ht="15.75" customHeight="1">
      <c r="A531" s="82" t="str">
        <f>IFERROR(__xludf.DUMMYFUNCTION("""COMPUTED_VALUE"""),"")</f>
        <v/>
      </c>
    </row>
    <row r="532" ht="15.75" customHeight="1">
      <c r="A532" s="82" t="str">
        <f>IFERROR(__xludf.DUMMYFUNCTION("""COMPUTED_VALUE"""),"")</f>
        <v/>
      </c>
    </row>
    <row r="533" ht="15.75" customHeight="1">
      <c r="A533" s="82" t="str">
        <f>IFERROR(__xludf.DUMMYFUNCTION("""COMPUTED_VALUE"""),"")</f>
        <v/>
      </c>
    </row>
    <row r="534" ht="15.75" customHeight="1">
      <c r="A534" s="82" t="str">
        <f>IFERROR(__xludf.DUMMYFUNCTION("""COMPUTED_VALUE"""),"")</f>
        <v/>
      </c>
    </row>
    <row r="535" ht="15.75" customHeight="1">
      <c r="A535" s="82" t="str">
        <f>IFERROR(__xludf.DUMMYFUNCTION("""COMPUTED_VALUE"""),"")</f>
        <v/>
      </c>
    </row>
    <row r="536" ht="15.75" customHeight="1">
      <c r="A536" s="82" t="str">
        <f>IFERROR(__xludf.DUMMYFUNCTION("""COMPUTED_VALUE"""),"")</f>
        <v/>
      </c>
    </row>
    <row r="537" ht="15.75" customHeight="1">
      <c r="A537" s="82" t="str">
        <f>IFERROR(__xludf.DUMMYFUNCTION("""COMPUTED_VALUE"""),"")</f>
        <v/>
      </c>
    </row>
    <row r="538" ht="15.75" customHeight="1">
      <c r="A538" s="82" t="str">
        <f>IFERROR(__xludf.DUMMYFUNCTION("""COMPUTED_VALUE"""),"")</f>
        <v/>
      </c>
    </row>
    <row r="539" ht="15.75" customHeight="1">
      <c r="A539" s="82" t="str">
        <f>IFERROR(__xludf.DUMMYFUNCTION("""COMPUTED_VALUE"""),"")</f>
        <v/>
      </c>
    </row>
    <row r="540" ht="15.75" customHeight="1">
      <c r="A540" s="82" t="str">
        <f>IFERROR(__xludf.DUMMYFUNCTION("""COMPUTED_VALUE"""),"")</f>
        <v/>
      </c>
    </row>
    <row r="541" ht="15.75" customHeight="1">
      <c r="A541" s="82" t="str">
        <f>IFERROR(__xludf.DUMMYFUNCTION("""COMPUTED_VALUE"""),"")</f>
        <v/>
      </c>
    </row>
    <row r="542" ht="15.75" customHeight="1">
      <c r="A542" s="82" t="str">
        <f>IFERROR(__xludf.DUMMYFUNCTION("""COMPUTED_VALUE"""),"")</f>
        <v/>
      </c>
    </row>
    <row r="543" ht="15.75" customHeight="1">
      <c r="A543" s="82" t="str">
        <f>IFERROR(__xludf.DUMMYFUNCTION("""COMPUTED_VALUE"""),"")</f>
        <v/>
      </c>
    </row>
    <row r="544" ht="15.75" customHeight="1">
      <c r="A544" s="82" t="str">
        <f>IFERROR(__xludf.DUMMYFUNCTION("""COMPUTED_VALUE"""),"")</f>
        <v/>
      </c>
    </row>
    <row r="545" ht="15.75" customHeight="1">
      <c r="A545" s="82" t="str">
        <f>IFERROR(__xludf.DUMMYFUNCTION("""COMPUTED_VALUE"""),"")</f>
        <v/>
      </c>
    </row>
    <row r="546" ht="15.75" customHeight="1">
      <c r="A546" s="82" t="str">
        <f>IFERROR(__xludf.DUMMYFUNCTION("""COMPUTED_VALUE"""),"")</f>
        <v/>
      </c>
    </row>
    <row r="547" ht="15.75" customHeight="1">
      <c r="A547" s="82" t="str">
        <f>IFERROR(__xludf.DUMMYFUNCTION("""COMPUTED_VALUE"""),"")</f>
        <v/>
      </c>
    </row>
    <row r="548" ht="15.75" customHeight="1">
      <c r="A548" s="82" t="str">
        <f>IFERROR(__xludf.DUMMYFUNCTION("""COMPUTED_VALUE"""),"")</f>
        <v/>
      </c>
    </row>
    <row r="549" ht="15.75" customHeight="1">
      <c r="A549" s="82" t="str">
        <f>IFERROR(__xludf.DUMMYFUNCTION("""COMPUTED_VALUE"""),"")</f>
        <v/>
      </c>
    </row>
    <row r="550" ht="15.75" customHeight="1">
      <c r="A550" s="82" t="str">
        <f>IFERROR(__xludf.DUMMYFUNCTION("""COMPUTED_VALUE"""),"")</f>
        <v/>
      </c>
    </row>
    <row r="551" ht="15.75" customHeight="1">
      <c r="A551" s="82" t="str">
        <f>IFERROR(__xludf.DUMMYFUNCTION("""COMPUTED_VALUE"""),"")</f>
        <v/>
      </c>
    </row>
    <row r="552" ht="15.75" customHeight="1">
      <c r="A552" s="82" t="str">
        <f>IFERROR(__xludf.DUMMYFUNCTION("""COMPUTED_VALUE"""),"")</f>
        <v/>
      </c>
    </row>
    <row r="553" ht="15.75" customHeight="1">
      <c r="A553" s="82" t="str">
        <f>IFERROR(__xludf.DUMMYFUNCTION("""COMPUTED_VALUE"""),"")</f>
        <v/>
      </c>
    </row>
    <row r="554" ht="15.75" customHeight="1">
      <c r="A554" s="82" t="str">
        <f>IFERROR(__xludf.DUMMYFUNCTION("""COMPUTED_VALUE"""),"")</f>
        <v/>
      </c>
    </row>
    <row r="555" ht="15.75" customHeight="1">
      <c r="A555" s="82" t="str">
        <f>IFERROR(__xludf.DUMMYFUNCTION("""COMPUTED_VALUE"""),"")</f>
        <v/>
      </c>
    </row>
    <row r="556" ht="15.75" customHeight="1">
      <c r="A556" s="82" t="str">
        <f>IFERROR(__xludf.DUMMYFUNCTION("""COMPUTED_VALUE"""),"")</f>
        <v/>
      </c>
    </row>
    <row r="557" ht="15.75" customHeight="1">
      <c r="A557" s="82" t="str">
        <f>IFERROR(__xludf.DUMMYFUNCTION("""COMPUTED_VALUE"""),"")</f>
        <v/>
      </c>
    </row>
    <row r="558" ht="15.75" customHeight="1">
      <c r="A558" s="82" t="str">
        <f>IFERROR(__xludf.DUMMYFUNCTION("""COMPUTED_VALUE"""),"")</f>
        <v/>
      </c>
    </row>
    <row r="559" ht="15.75" customHeight="1">
      <c r="A559" s="82" t="str">
        <f>IFERROR(__xludf.DUMMYFUNCTION("""COMPUTED_VALUE"""),"")</f>
        <v/>
      </c>
    </row>
    <row r="560" ht="15.75" customHeight="1">
      <c r="A560" s="82" t="str">
        <f>IFERROR(__xludf.DUMMYFUNCTION("""COMPUTED_VALUE"""),"")</f>
        <v/>
      </c>
    </row>
    <row r="561" ht="15.75" customHeight="1">
      <c r="A561" s="82" t="str">
        <f>IFERROR(__xludf.DUMMYFUNCTION("""COMPUTED_VALUE"""),"")</f>
        <v/>
      </c>
    </row>
    <row r="562" ht="15.75" customHeight="1">
      <c r="A562" s="82" t="str">
        <f>IFERROR(__xludf.DUMMYFUNCTION("""COMPUTED_VALUE"""),"")</f>
        <v/>
      </c>
    </row>
    <row r="563" ht="15.75" customHeight="1">
      <c r="A563" s="82" t="str">
        <f>IFERROR(__xludf.DUMMYFUNCTION("""COMPUTED_VALUE"""),"")</f>
        <v/>
      </c>
    </row>
    <row r="564" ht="15.75" customHeight="1">
      <c r="A564" s="82" t="str">
        <f>IFERROR(__xludf.DUMMYFUNCTION("""COMPUTED_VALUE"""),"")</f>
        <v/>
      </c>
    </row>
    <row r="565" ht="15.75" customHeight="1">
      <c r="A565" s="82" t="str">
        <f>IFERROR(__xludf.DUMMYFUNCTION("""COMPUTED_VALUE"""),"")</f>
        <v/>
      </c>
    </row>
    <row r="566" ht="15.75" customHeight="1">
      <c r="A566" s="82" t="str">
        <f>IFERROR(__xludf.DUMMYFUNCTION("""COMPUTED_VALUE"""),"")</f>
        <v/>
      </c>
    </row>
    <row r="567" ht="15.75" customHeight="1">
      <c r="A567" s="82" t="str">
        <f>IFERROR(__xludf.DUMMYFUNCTION("""COMPUTED_VALUE"""),"")</f>
        <v/>
      </c>
    </row>
    <row r="568" ht="15.75" customHeight="1">
      <c r="A568" s="82" t="str">
        <f>IFERROR(__xludf.DUMMYFUNCTION("""COMPUTED_VALUE"""),"")</f>
        <v/>
      </c>
    </row>
    <row r="569" ht="15.75" customHeight="1">
      <c r="A569" s="82" t="str">
        <f>IFERROR(__xludf.DUMMYFUNCTION("""COMPUTED_VALUE"""),"")</f>
        <v/>
      </c>
    </row>
    <row r="570" ht="15.75" customHeight="1">
      <c r="A570" s="82" t="str">
        <f>IFERROR(__xludf.DUMMYFUNCTION("""COMPUTED_VALUE"""),"")</f>
        <v/>
      </c>
    </row>
    <row r="571" ht="15.75" customHeight="1">
      <c r="A571" s="82" t="str">
        <f>IFERROR(__xludf.DUMMYFUNCTION("""COMPUTED_VALUE"""),"")</f>
        <v/>
      </c>
    </row>
    <row r="572" ht="15.75" customHeight="1">
      <c r="A572" s="82" t="str">
        <f>IFERROR(__xludf.DUMMYFUNCTION("""COMPUTED_VALUE"""),"")</f>
        <v/>
      </c>
    </row>
    <row r="573" ht="15.75" customHeight="1">
      <c r="A573" s="82" t="str">
        <f>IFERROR(__xludf.DUMMYFUNCTION("""COMPUTED_VALUE"""),"")</f>
        <v/>
      </c>
    </row>
    <row r="574" ht="15.75" customHeight="1">
      <c r="A574" s="82" t="str">
        <f>IFERROR(__xludf.DUMMYFUNCTION("""COMPUTED_VALUE"""),"")</f>
        <v/>
      </c>
    </row>
    <row r="575" ht="15.75" customHeight="1">
      <c r="A575" s="82" t="str">
        <f>IFERROR(__xludf.DUMMYFUNCTION("""COMPUTED_VALUE"""),"")</f>
        <v/>
      </c>
    </row>
    <row r="576" ht="15.75" customHeight="1">
      <c r="A576" s="82" t="str">
        <f>IFERROR(__xludf.DUMMYFUNCTION("""COMPUTED_VALUE"""),"")</f>
        <v/>
      </c>
    </row>
    <row r="577" ht="15.75" customHeight="1">
      <c r="A577" s="82" t="str">
        <f>IFERROR(__xludf.DUMMYFUNCTION("""COMPUTED_VALUE"""),"")</f>
        <v/>
      </c>
    </row>
    <row r="578" ht="15.75" customHeight="1">
      <c r="A578" s="82" t="str">
        <f>IFERROR(__xludf.DUMMYFUNCTION("""COMPUTED_VALUE"""),"")</f>
        <v/>
      </c>
    </row>
    <row r="579" ht="15.75" customHeight="1">
      <c r="A579" s="82" t="str">
        <f>IFERROR(__xludf.DUMMYFUNCTION("""COMPUTED_VALUE"""),"")</f>
        <v/>
      </c>
    </row>
    <row r="580" ht="15.75" customHeight="1">
      <c r="A580" s="82" t="str">
        <f>IFERROR(__xludf.DUMMYFUNCTION("""COMPUTED_VALUE"""),"")</f>
        <v/>
      </c>
    </row>
    <row r="581" ht="15.75" customHeight="1">
      <c r="A581" s="82" t="str">
        <f>IFERROR(__xludf.DUMMYFUNCTION("""COMPUTED_VALUE"""),"")</f>
        <v/>
      </c>
    </row>
    <row r="582" ht="15.75" customHeight="1">
      <c r="A582" s="82" t="str">
        <f>IFERROR(__xludf.DUMMYFUNCTION("""COMPUTED_VALUE"""),"")</f>
        <v/>
      </c>
    </row>
    <row r="583" ht="15.75" customHeight="1">
      <c r="A583" s="82" t="str">
        <f>IFERROR(__xludf.DUMMYFUNCTION("""COMPUTED_VALUE"""),"")</f>
        <v/>
      </c>
    </row>
    <row r="584" ht="15.75" customHeight="1">
      <c r="A584" s="82" t="str">
        <f>IFERROR(__xludf.DUMMYFUNCTION("""COMPUTED_VALUE"""),"")</f>
        <v/>
      </c>
    </row>
    <row r="585" ht="15.75" customHeight="1">
      <c r="A585" s="82" t="str">
        <f>IFERROR(__xludf.DUMMYFUNCTION("""COMPUTED_VALUE"""),"")</f>
        <v/>
      </c>
    </row>
    <row r="586" ht="15.75" customHeight="1">
      <c r="A586" s="82" t="str">
        <f>IFERROR(__xludf.DUMMYFUNCTION("""COMPUTED_VALUE"""),"")</f>
        <v/>
      </c>
    </row>
    <row r="587" ht="15.75" customHeight="1">
      <c r="A587" s="82" t="str">
        <f>IFERROR(__xludf.DUMMYFUNCTION("""COMPUTED_VALUE"""),"")</f>
        <v/>
      </c>
    </row>
    <row r="588" ht="15.75" customHeight="1">
      <c r="A588" s="82" t="str">
        <f>IFERROR(__xludf.DUMMYFUNCTION("""COMPUTED_VALUE"""),"")</f>
        <v/>
      </c>
    </row>
    <row r="589" ht="15.75" customHeight="1">
      <c r="A589" s="82" t="str">
        <f>IFERROR(__xludf.DUMMYFUNCTION("""COMPUTED_VALUE"""),"")</f>
        <v/>
      </c>
    </row>
    <row r="590" ht="15.75" customHeight="1">
      <c r="A590" s="82" t="str">
        <f>IFERROR(__xludf.DUMMYFUNCTION("""COMPUTED_VALUE"""),"")</f>
        <v/>
      </c>
    </row>
    <row r="591" ht="15.75" customHeight="1">
      <c r="A591" s="82" t="str">
        <f>IFERROR(__xludf.DUMMYFUNCTION("""COMPUTED_VALUE"""),"")</f>
        <v/>
      </c>
    </row>
    <row r="592" ht="15.75" customHeight="1">
      <c r="A592" s="82" t="str">
        <f>IFERROR(__xludf.DUMMYFUNCTION("""COMPUTED_VALUE"""),"")</f>
        <v/>
      </c>
    </row>
    <row r="593" ht="15.75" customHeight="1">
      <c r="A593" s="82" t="str">
        <f>IFERROR(__xludf.DUMMYFUNCTION("""COMPUTED_VALUE"""),"")</f>
        <v/>
      </c>
    </row>
    <row r="594" ht="15.75" customHeight="1">
      <c r="A594" s="82" t="str">
        <f>IFERROR(__xludf.DUMMYFUNCTION("""COMPUTED_VALUE"""),"")</f>
        <v/>
      </c>
    </row>
    <row r="595" ht="15.75" customHeight="1">
      <c r="A595" s="82" t="str">
        <f>IFERROR(__xludf.DUMMYFUNCTION("""COMPUTED_VALUE"""),"")</f>
        <v/>
      </c>
    </row>
    <row r="596" ht="15.75" customHeight="1">
      <c r="A596" s="82" t="str">
        <f>IFERROR(__xludf.DUMMYFUNCTION("""COMPUTED_VALUE"""),"")</f>
        <v/>
      </c>
    </row>
    <row r="597" ht="15.75" customHeight="1">
      <c r="A597" s="82" t="str">
        <f>IFERROR(__xludf.DUMMYFUNCTION("""COMPUTED_VALUE"""),"")</f>
        <v/>
      </c>
    </row>
    <row r="598" ht="15.75" customHeight="1">
      <c r="A598" s="82" t="str">
        <f>IFERROR(__xludf.DUMMYFUNCTION("""COMPUTED_VALUE"""),"")</f>
        <v/>
      </c>
    </row>
    <row r="599" ht="15.75" customHeight="1">
      <c r="A599" s="82" t="str">
        <f>IFERROR(__xludf.DUMMYFUNCTION("""COMPUTED_VALUE"""),"")</f>
        <v/>
      </c>
    </row>
    <row r="600" ht="15.75" customHeight="1">
      <c r="A600" s="82" t="str">
        <f>IFERROR(__xludf.DUMMYFUNCTION("""COMPUTED_VALUE"""),"")</f>
        <v/>
      </c>
    </row>
    <row r="601" ht="15.75" customHeight="1">
      <c r="A601" s="82" t="str">
        <f>IFERROR(__xludf.DUMMYFUNCTION("""COMPUTED_VALUE"""),"")</f>
        <v/>
      </c>
    </row>
    <row r="602" ht="15.75" customHeight="1">
      <c r="A602" s="82" t="str">
        <f>IFERROR(__xludf.DUMMYFUNCTION("""COMPUTED_VALUE"""),"")</f>
        <v/>
      </c>
    </row>
    <row r="603" ht="15.75" customHeight="1">
      <c r="A603" s="82" t="str">
        <f>IFERROR(__xludf.DUMMYFUNCTION("""COMPUTED_VALUE"""),"")</f>
        <v/>
      </c>
    </row>
    <row r="604" ht="15.75" customHeight="1">
      <c r="A604" s="82" t="str">
        <f>IFERROR(__xludf.DUMMYFUNCTION("""COMPUTED_VALUE"""),"")</f>
        <v/>
      </c>
    </row>
    <row r="605" ht="15.75" customHeight="1">
      <c r="A605" s="82" t="str">
        <f>IFERROR(__xludf.DUMMYFUNCTION("""COMPUTED_VALUE"""),"")</f>
        <v/>
      </c>
    </row>
    <row r="606" ht="15.75" customHeight="1">
      <c r="A606" s="82" t="str">
        <f>IFERROR(__xludf.DUMMYFUNCTION("""COMPUTED_VALUE"""),"")</f>
        <v/>
      </c>
    </row>
    <row r="607" ht="15.75" customHeight="1">
      <c r="A607" s="82" t="str">
        <f>IFERROR(__xludf.DUMMYFUNCTION("""COMPUTED_VALUE"""),"")</f>
        <v/>
      </c>
    </row>
    <row r="608" ht="15.75" customHeight="1">
      <c r="A608" s="82" t="str">
        <f>IFERROR(__xludf.DUMMYFUNCTION("""COMPUTED_VALUE"""),"")</f>
        <v/>
      </c>
    </row>
    <row r="609" ht="15.75" customHeight="1">
      <c r="A609" s="82" t="str">
        <f>IFERROR(__xludf.DUMMYFUNCTION("""COMPUTED_VALUE"""),"")</f>
        <v/>
      </c>
    </row>
    <row r="610" ht="15.75" customHeight="1">
      <c r="A610" s="82" t="str">
        <f>IFERROR(__xludf.DUMMYFUNCTION("""COMPUTED_VALUE"""),"")</f>
        <v/>
      </c>
    </row>
    <row r="611" ht="15.75" customHeight="1">
      <c r="A611" s="82" t="str">
        <f>IFERROR(__xludf.DUMMYFUNCTION("""COMPUTED_VALUE"""),"")</f>
        <v/>
      </c>
    </row>
    <row r="612" ht="15.75" customHeight="1">
      <c r="A612" s="82" t="str">
        <f>IFERROR(__xludf.DUMMYFUNCTION("""COMPUTED_VALUE"""),"")</f>
        <v/>
      </c>
    </row>
    <row r="613" ht="15.75" customHeight="1">
      <c r="A613" s="82" t="str">
        <f>IFERROR(__xludf.DUMMYFUNCTION("""COMPUTED_VALUE"""),"")</f>
        <v/>
      </c>
    </row>
    <row r="614" ht="15.75" customHeight="1">
      <c r="A614" s="82" t="str">
        <f>IFERROR(__xludf.DUMMYFUNCTION("""COMPUTED_VALUE"""),"")</f>
        <v/>
      </c>
    </row>
    <row r="615" ht="15.75" customHeight="1">
      <c r="A615" s="82" t="str">
        <f>IFERROR(__xludf.DUMMYFUNCTION("""COMPUTED_VALUE"""),"")</f>
        <v/>
      </c>
    </row>
    <row r="616" ht="15.75" customHeight="1">
      <c r="A616" s="82" t="str">
        <f>IFERROR(__xludf.DUMMYFUNCTION("""COMPUTED_VALUE"""),"")</f>
        <v/>
      </c>
    </row>
    <row r="617" ht="15.75" customHeight="1">
      <c r="A617" s="82" t="str">
        <f>IFERROR(__xludf.DUMMYFUNCTION("""COMPUTED_VALUE"""),"")</f>
        <v/>
      </c>
    </row>
    <row r="618" ht="15.75" customHeight="1">
      <c r="A618" s="82" t="str">
        <f>IFERROR(__xludf.DUMMYFUNCTION("""COMPUTED_VALUE"""),"")</f>
        <v/>
      </c>
    </row>
    <row r="619" ht="15.75" customHeight="1">
      <c r="A619" s="82" t="str">
        <f>IFERROR(__xludf.DUMMYFUNCTION("""COMPUTED_VALUE"""),"")</f>
        <v/>
      </c>
    </row>
    <row r="620" ht="15.75" customHeight="1">
      <c r="A620" s="82" t="str">
        <f>IFERROR(__xludf.DUMMYFUNCTION("""COMPUTED_VALUE"""),"")</f>
        <v/>
      </c>
    </row>
    <row r="621" ht="15.75" customHeight="1">
      <c r="A621" s="82" t="str">
        <f>IFERROR(__xludf.DUMMYFUNCTION("""COMPUTED_VALUE"""),"")</f>
        <v/>
      </c>
    </row>
    <row r="622" ht="15.75" customHeight="1">
      <c r="A622" s="82" t="str">
        <f>IFERROR(__xludf.DUMMYFUNCTION("""COMPUTED_VALUE"""),"")</f>
        <v/>
      </c>
    </row>
    <row r="623" ht="15.75" customHeight="1">
      <c r="A623" s="82" t="str">
        <f>IFERROR(__xludf.DUMMYFUNCTION("""COMPUTED_VALUE"""),"")</f>
        <v/>
      </c>
    </row>
    <row r="624" ht="15.75" customHeight="1">
      <c r="A624" s="82" t="str">
        <f>IFERROR(__xludf.DUMMYFUNCTION("""COMPUTED_VALUE"""),"")</f>
        <v/>
      </c>
    </row>
    <row r="625" ht="15.75" customHeight="1">
      <c r="A625" s="82" t="str">
        <f>IFERROR(__xludf.DUMMYFUNCTION("""COMPUTED_VALUE"""),"")</f>
        <v/>
      </c>
    </row>
    <row r="626" ht="15.75" customHeight="1">
      <c r="A626" s="82" t="str">
        <f>IFERROR(__xludf.DUMMYFUNCTION("""COMPUTED_VALUE"""),"")</f>
        <v/>
      </c>
    </row>
    <row r="627" ht="15.75" customHeight="1">
      <c r="A627" s="82" t="str">
        <f>IFERROR(__xludf.DUMMYFUNCTION("""COMPUTED_VALUE"""),"")</f>
        <v/>
      </c>
    </row>
    <row r="628" ht="15.75" customHeight="1">
      <c r="A628" s="82" t="str">
        <f>IFERROR(__xludf.DUMMYFUNCTION("""COMPUTED_VALUE"""),"")</f>
        <v/>
      </c>
    </row>
    <row r="629" ht="15.75" customHeight="1">
      <c r="A629" s="82" t="str">
        <f>IFERROR(__xludf.DUMMYFUNCTION("""COMPUTED_VALUE"""),"")</f>
        <v/>
      </c>
    </row>
    <row r="630" ht="15.75" customHeight="1">
      <c r="A630" s="82" t="str">
        <f>IFERROR(__xludf.DUMMYFUNCTION("""COMPUTED_VALUE"""),"")</f>
        <v/>
      </c>
    </row>
    <row r="631" ht="15.75" customHeight="1">
      <c r="A631" s="82" t="str">
        <f>IFERROR(__xludf.DUMMYFUNCTION("""COMPUTED_VALUE"""),"")</f>
        <v/>
      </c>
    </row>
    <row r="632" ht="15.75" customHeight="1">
      <c r="A632" s="82" t="str">
        <f>IFERROR(__xludf.DUMMYFUNCTION("""COMPUTED_VALUE"""),"")</f>
        <v/>
      </c>
    </row>
    <row r="633" ht="15.75" customHeight="1">
      <c r="A633" s="82" t="str">
        <f>IFERROR(__xludf.DUMMYFUNCTION("""COMPUTED_VALUE"""),"")</f>
        <v/>
      </c>
    </row>
    <row r="634" ht="15.75" customHeight="1">
      <c r="A634" s="82" t="str">
        <f>IFERROR(__xludf.DUMMYFUNCTION("""COMPUTED_VALUE"""),"")</f>
        <v/>
      </c>
    </row>
    <row r="635" ht="15.75" customHeight="1">
      <c r="A635" s="82" t="str">
        <f>IFERROR(__xludf.DUMMYFUNCTION("""COMPUTED_VALUE"""),"")</f>
        <v/>
      </c>
    </row>
    <row r="636" ht="15.75" customHeight="1">
      <c r="A636" s="82" t="str">
        <f>IFERROR(__xludf.DUMMYFUNCTION("""COMPUTED_VALUE"""),"")</f>
        <v/>
      </c>
    </row>
    <row r="637" ht="15.75" customHeight="1">
      <c r="A637" s="82" t="str">
        <f>IFERROR(__xludf.DUMMYFUNCTION("""COMPUTED_VALUE"""),"")</f>
        <v/>
      </c>
    </row>
    <row r="638" ht="15.75" customHeight="1">
      <c r="A638" s="82" t="str">
        <f>IFERROR(__xludf.DUMMYFUNCTION("""COMPUTED_VALUE"""),"")</f>
        <v/>
      </c>
    </row>
    <row r="639" ht="15.75" customHeight="1">
      <c r="A639" s="82" t="str">
        <f>IFERROR(__xludf.DUMMYFUNCTION("""COMPUTED_VALUE"""),"")</f>
        <v/>
      </c>
    </row>
    <row r="640" ht="15.75" customHeight="1">
      <c r="A640" s="82" t="str">
        <f>IFERROR(__xludf.DUMMYFUNCTION("""COMPUTED_VALUE"""),"")</f>
        <v/>
      </c>
    </row>
    <row r="641" ht="15.75" customHeight="1">
      <c r="A641" s="82" t="str">
        <f>IFERROR(__xludf.DUMMYFUNCTION("""COMPUTED_VALUE"""),"")</f>
        <v/>
      </c>
    </row>
    <row r="642" ht="15.75" customHeight="1">
      <c r="A642" s="82" t="str">
        <f>IFERROR(__xludf.DUMMYFUNCTION("""COMPUTED_VALUE"""),"")</f>
        <v/>
      </c>
    </row>
    <row r="643" ht="15.75" customHeight="1">
      <c r="A643" s="82" t="str">
        <f>IFERROR(__xludf.DUMMYFUNCTION("""COMPUTED_VALUE"""),"")</f>
        <v/>
      </c>
    </row>
    <row r="644" ht="15.75" customHeight="1">
      <c r="A644" s="82" t="str">
        <f>IFERROR(__xludf.DUMMYFUNCTION("""COMPUTED_VALUE"""),"")</f>
        <v/>
      </c>
    </row>
    <row r="645" ht="15.75" customHeight="1">
      <c r="A645" s="82" t="str">
        <f>IFERROR(__xludf.DUMMYFUNCTION("""COMPUTED_VALUE"""),"")</f>
        <v/>
      </c>
    </row>
    <row r="646" ht="15.75" customHeight="1">
      <c r="A646" s="82" t="str">
        <f>IFERROR(__xludf.DUMMYFUNCTION("""COMPUTED_VALUE"""),"")</f>
        <v/>
      </c>
    </row>
    <row r="647" ht="15.75" customHeight="1">
      <c r="A647" s="82" t="str">
        <f>IFERROR(__xludf.DUMMYFUNCTION("""COMPUTED_VALUE"""),"")</f>
        <v/>
      </c>
    </row>
    <row r="648" ht="15.75" customHeight="1">
      <c r="A648" s="82" t="str">
        <f>IFERROR(__xludf.DUMMYFUNCTION("""COMPUTED_VALUE"""),"")</f>
        <v/>
      </c>
    </row>
    <row r="649" ht="15.75" customHeight="1">
      <c r="A649" s="82" t="str">
        <f>IFERROR(__xludf.DUMMYFUNCTION("""COMPUTED_VALUE"""),"")</f>
        <v/>
      </c>
    </row>
    <row r="650" ht="15.75" customHeight="1">
      <c r="A650" s="82" t="str">
        <f>IFERROR(__xludf.DUMMYFUNCTION("""COMPUTED_VALUE"""),"")</f>
        <v/>
      </c>
    </row>
    <row r="651" ht="15.75" customHeight="1">
      <c r="A651" s="82" t="str">
        <f>IFERROR(__xludf.DUMMYFUNCTION("""COMPUTED_VALUE"""),"")</f>
        <v/>
      </c>
    </row>
    <row r="652" ht="15.75" customHeight="1">
      <c r="A652" s="82" t="str">
        <f>IFERROR(__xludf.DUMMYFUNCTION("""COMPUTED_VALUE"""),"")</f>
        <v/>
      </c>
    </row>
    <row r="653" ht="15.75" customHeight="1">
      <c r="A653" s="82" t="str">
        <f>IFERROR(__xludf.DUMMYFUNCTION("""COMPUTED_VALUE"""),"")</f>
        <v/>
      </c>
    </row>
    <row r="654" ht="15.75" customHeight="1">
      <c r="A654" s="82" t="str">
        <f>IFERROR(__xludf.DUMMYFUNCTION("""COMPUTED_VALUE"""),"")</f>
        <v/>
      </c>
    </row>
    <row r="655" ht="15.75" customHeight="1">
      <c r="A655" s="82" t="str">
        <f>IFERROR(__xludf.DUMMYFUNCTION("""COMPUTED_VALUE"""),"")</f>
        <v/>
      </c>
    </row>
    <row r="656" ht="15.75" customHeight="1">
      <c r="A656" s="82" t="str">
        <f>IFERROR(__xludf.DUMMYFUNCTION("""COMPUTED_VALUE"""),"")</f>
        <v/>
      </c>
    </row>
    <row r="657" ht="15.75" customHeight="1">
      <c r="A657" s="82" t="str">
        <f>IFERROR(__xludf.DUMMYFUNCTION("""COMPUTED_VALUE"""),"")</f>
        <v/>
      </c>
    </row>
    <row r="658" ht="15.75" customHeight="1">
      <c r="A658" s="82" t="str">
        <f>IFERROR(__xludf.DUMMYFUNCTION("""COMPUTED_VALUE"""),"")</f>
        <v/>
      </c>
    </row>
    <row r="659" ht="15.75" customHeight="1">
      <c r="A659" s="82" t="str">
        <f>IFERROR(__xludf.DUMMYFUNCTION("""COMPUTED_VALUE"""),"")</f>
        <v/>
      </c>
    </row>
    <row r="660" ht="15.75" customHeight="1">
      <c r="A660" s="82" t="str">
        <f>IFERROR(__xludf.DUMMYFUNCTION("""COMPUTED_VALUE"""),"")</f>
        <v/>
      </c>
    </row>
    <row r="661" ht="15.75" customHeight="1">
      <c r="A661" s="82" t="str">
        <f>IFERROR(__xludf.DUMMYFUNCTION("""COMPUTED_VALUE"""),"")</f>
        <v/>
      </c>
    </row>
    <row r="662" ht="15.75" customHeight="1">
      <c r="A662" s="82" t="str">
        <f>IFERROR(__xludf.DUMMYFUNCTION("""COMPUTED_VALUE"""),"")</f>
        <v/>
      </c>
    </row>
    <row r="663" ht="15.75" customHeight="1">
      <c r="A663" s="82" t="str">
        <f>IFERROR(__xludf.DUMMYFUNCTION("""COMPUTED_VALUE"""),"")</f>
        <v/>
      </c>
    </row>
    <row r="664" ht="15.75" customHeight="1">
      <c r="A664" s="82" t="str">
        <f>IFERROR(__xludf.DUMMYFUNCTION("""COMPUTED_VALUE"""),"")</f>
        <v/>
      </c>
    </row>
    <row r="665" ht="15.75" customHeight="1">
      <c r="A665" s="82" t="str">
        <f>IFERROR(__xludf.DUMMYFUNCTION("""COMPUTED_VALUE"""),"")</f>
        <v/>
      </c>
    </row>
    <row r="666" ht="15.75" customHeight="1">
      <c r="A666" s="82" t="str">
        <f>IFERROR(__xludf.DUMMYFUNCTION("""COMPUTED_VALUE"""),"")</f>
        <v/>
      </c>
    </row>
    <row r="667" ht="15.75" customHeight="1">
      <c r="A667" s="82" t="str">
        <f>IFERROR(__xludf.DUMMYFUNCTION("""COMPUTED_VALUE"""),"")</f>
        <v/>
      </c>
    </row>
    <row r="668" ht="15.75" customHeight="1">
      <c r="A668" s="82" t="str">
        <f>IFERROR(__xludf.DUMMYFUNCTION("""COMPUTED_VALUE"""),"")</f>
        <v/>
      </c>
    </row>
    <row r="669" ht="15.75" customHeight="1">
      <c r="A669" s="82" t="str">
        <f>IFERROR(__xludf.DUMMYFUNCTION("""COMPUTED_VALUE"""),"")</f>
        <v/>
      </c>
    </row>
    <row r="670" ht="15.75" customHeight="1">
      <c r="A670" s="82" t="str">
        <f>IFERROR(__xludf.DUMMYFUNCTION("""COMPUTED_VALUE"""),"")</f>
        <v/>
      </c>
    </row>
    <row r="671" ht="15.75" customHeight="1">
      <c r="A671" s="82" t="str">
        <f>IFERROR(__xludf.DUMMYFUNCTION("""COMPUTED_VALUE"""),"")</f>
        <v/>
      </c>
    </row>
    <row r="672" ht="15.75" customHeight="1">
      <c r="A672" s="82" t="str">
        <f>IFERROR(__xludf.DUMMYFUNCTION("""COMPUTED_VALUE"""),"")</f>
        <v/>
      </c>
    </row>
    <row r="673" ht="15.75" customHeight="1">
      <c r="A673" s="82" t="str">
        <f>IFERROR(__xludf.DUMMYFUNCTION("""COMPUTED_VALUE"""),"")</f>
        <v/>
      </c>
    </row>
    <row r="674" ht="15.75" customHeight="1">
      <c r="A674" s="82" t="str">
        <f>IFERROR(__xludf.DUMMYFUNCTION("""COMPUTED_VALUE"""),"")</f>
        <v/>
      </c>
    </row>
    <row r="675" ht="15.75" customHeight="1">
      <c r="A675" s="82" t="str">
        <f>IFERROR(__xludf.DUMMYFUNCTION("""COMPUTED_VALUE"""),"")</f>
        <v/>
      </c>
    </row>
    <row r="676" ht="15.75" customHeight="1">
      <c r="A676" s="82" t="str">
        <f>IFERROR(__xludf.DUMMYFUNCTION("""COMPUTED_VALUE"""),"")</f>
        <v/>
      </c>
    </row>
    <row r="677" ht="15.75" customHeight="1">
      <c r="A677" s="82" t="str">
        <f>IFERROR(__xludf.DUMMYFUNCTION("""COMPUTED_VALUE"""),"")</f>
        <v/>
      </c>
    </row>
    <row r="678" ht="15.75" customHeight="1">
      <c r="A678" s="82" t="str">
        <f>IFERROR(__xludf.DUMMYFUNCTION("""COMPUTED_VALUE"""),"")</f>
        <v/>
      </c>
    </row>
    <row r="679" ht="15.75" customHeight="1">
      <c r="A679" s="82" t="str">
        <f>IFERROR(__xludf.DUMMYFUNCTION("""COMPUTED_VALUE"""),"")</f>
        <v/>
      </c>
    </row>
    <row r="680" ht="15.75" customHeight="1">
      <c r="A680" s="82" t="str">
        <f>IFERROR(__xludf.DUMMYFUNCTION("""COMPUTED_VALUE"""),"")</f>
        <v/>
      </c>
    </row>
    <row r="681" ht="15.75" customHeight="1">
      <c r="A681" s="82" t="str">
        <f>IFERROR(__xludf.DUMMYFUNCTION("""COMPUTED_VALUE"""),"")</f>
        <v/>
      </c>
    </row>
    <row r="682" ht="15.75" customHeight="1">
      <c r="A682" s="82" t="str">
        <f>IFERROR(__xludf.DUMMYFUNCTION("""COMPUTED_VALUE"""),"")</f>
        <v/>
      </c>
    </row>
    <row r="683" ht="15.75" customHeight="1">
      <c r="A683" s="82" t="str">
        <f>IFERROR(__xludf.DUMMYFUNCTION("""COMPUTED_VALUE"""),"")</f>
        <v/>
      </c>
    </row>
    <row r="684" ht="15.75" customHeight="1">
      <c r="A684" s="82" t="str">
        <f>IFERROR(__xludf.DUMMYFUNCTION("""COMPUTED_VALUE"""),"")</f>
        <v/>
      </c>
    </row>
    <row r="685" ht="15.75" customHeight="1">
      <c r="A685" s="82" t="str">
        <f>IFERROR(__xludf.DUMMYFUNCTION("""COMPUTED_VALUE"""),"")</f>
        <v/>
      </c>
    </row>
    <row r="686" ht="15.75" customHeight="1">
      <c r="A686" s="82" t="str">
        <f>IFERROR(__xludf.DUMMYFUNCTION("""COMPUTED_VALUE"""),"")</f>
        <v/>
      </c>
    </row>
    <row r="687" ht="15.75" customHeight="1">
      <c r="A687" s="82" t="str">
        <f>IFERROR(__xludf.DUMMYFUNCTION("""COMPUTED_VALUE"""),"")</f>
        <v/>
      </c>
    </row>
    <row r="688" ht="15.75" customHeight="1">
      <c r="A688" s="82" t="str">
        <f>IFERROR(__xludf.DUMMYFUNCTION("""COMPUTED_VALUE"""),"")</f>
        <v/>
      </c>
    </row>
    <row r="689" ht="15.75" customHeight="1">
      <c r="A689" s="82" t="str">
        <f>IFERROR(__xludf.DUMMYFUNCTION("""COMPUTED_VALUE"""),"")</f>
        <v/>
      </c>
    </row>
    <row r="690" ht="15.75" customHeight="1">
      <c r="A690" s="82" t="str">
        <f>IFERROR(__xludf.DUMMYFUNCTION("""COMPUTED_VALUE"""),"")</f>
        <v/>
      </c>
    </row>
    <row r="691" ht="15.75" customHeight="1">
      <c r="A691" s="82" t="str">
        <f>IFERROR(__xludf.DUMMYFUNCTION("""COMPUTED_VALUE"""),"")</f>
        <v/>
      </c>
    </row>
    <row r="692" ht="15.75" customHeight="1">
      <c r="A692" s="82" t="str">
        <f>IFERROR(__xludf.DUMMYFUNCTION("""COMPUTED_VALUE"""),"")</f>
        <v/>
      </c>
    </row>
    <row r="693" ht="15.75" customHeight="1">
      <c r="A693" s="82" t="str">
        <f>IFERROR(__xludf.DUMMYFUNCTION("""COMPUTED_VALUE"""),"")</f>
        <v/>
      </c>
    </row>
    <row r="694" ht="15.75" customHeight="1">
      <c r="A694" s="82" t="str">
        <f>IFERROR(__xludf.DUMMYFUNCTION("""COMPUTED_VALUE"""),"")</f>
        <v/>
      </c>
    </row>
    <row r="695" ht="15.75" customHeight="1">
      <c r="A695" s="82" t="str">
        <f>IFERROR(__xludf.DUMMYFUNCTION("""COMPUTED_VALUE"""),"")</f>
        <v/>
      </c>
    </row>
    <row r="696" ht="15.75" customHeight="1">
      <c r="A696" s="82" t="str">
        <f>IFERROR(__xludf.DUMMYFUNCTION("""COMPUTED_VALUE"""),"")</f>
        <v/>
      </c>
    </row>
    <row r="697" ht="15.75" customHeight="1">
      <c r="A697" s="82" t="str">
        <f>IFERROR(__xludf.DUMMYFUNCTION("""COMPUTED_VALUE"""),"")</f>
        <v/>
      </c>
    </row>
    <row r="698" ht="15.75" customHeight="1">
      <c r="A698" s="82" t="str">
        <f>IFERROR(__xludf.DUMMYFUNCTION("""COMPUTED_VALUE"""),"")</f>
        <v/>
      </c>
    </row>
    <row r="699" ht="15.75" customHeight="1">
      <c r="A699" s="82" t="str">
        <f>IFERROR(__xludf.DUMMYFUNCTION("""COMPUTED_VALUE"""),"")</f>
        <v/>
      </c>
    </row>
    <row r="700" ht="15.75" customHeight="1">
      <c r="A700" s="82" t="str">
        <f>IFERROR(__xludf.DUMMYFUNCTION("""COMPUTED_VALUE"""),"")</f>
        <v/>
      </c>
    </row>
    <row r="701" ht="15.75" customHeight="1">
      <c r="A701" s="82" t="str">
        <f>IFERROR(__xludf.DUMMYFUNCTION("""COMPUTED_VALUE"""),"")</f>
        <v/>
      </c>
    </row>
    <row r="702" ht="15.75" customHeight="1">
      <c r="A702" s="82" t="str">
        <f>IFERROR(__xludf.DUMMYFUNCTION("""COMPUTED_VALUE"""),"")</f>
        <v/>
      </c>
    </row>
    <row r="703" ht="15.75" customHeight="1">
      <c r="A703" s="82" t="str">
        <f>IFERROR(__xludf.DUMMYFUNCTION("""COMPUTED_VALUE"""),"")</f>
        <v/>
      </c>
    </row>
    <row r="704" ht="15.75" customHeight="1">
      <c r="A704" s="82" t="str">
        <f>IFERROR(__xludf.DUMMYFUNCTION("""COMPUTED_VALUE"""),"")</f>
        <v/>
      </c>
    </row>
    <row r="705" ht="15.75" customHeight="1">
      <c r="A705" s="82" t="str">
        <f>IFERROR(__xludf.DUMMYFUNCTION("""COMPUTED_VALUE"""),"")</f>
        <v/>
      </c>
    </row>
    <row r="706" ht="15.75" customHeight="1">
      <c r="A706" s="82" t="str">
        <f>IFERROR(__xludf.DUMMYFUNCTION("""COMPUTED_VALUE"""),"")</f>
        <v/>
      </c>
    </row>
    <row r="707" ht="15.75" customHeight="1">
      <c r="A707" s="82" t="str">
        <f>IFERROR(__xludf.DUMMYFUNCTION("""COMPUTED_VALUE"""),"")</f>
        <v/>
      </c>
    </row>
    <row r="708" ht="15.75" customHeight="1">
      <c r="A708" s="82" t="str">
        <f>IFERROR(__xludf.DUMMYFUNCTION("""COMPUTED_VALUE"""),"")</f>
        <v/>
      </c>
    </row>
    <row r="709" ht="15.75" customHeight="1">
      <c r="A709" s="82" t="str">
        <f>IFERROR(__xludf.DUMMYFUNCTION("""COMPUTED_VALUE"""),"")</f>
        <v/>
      </c>
    </row>
    <row r="710" ht="15.75" customHeight="1">
      <c r="A710" s="82" t="str">
        <f>IFERROR(__xludf.DUMMYFUNCTION("""COMPUTED_VALUE"""),"")</f>
        <v/>
      </c>
    </row>
    <row r="711" ht="15.75" customHeight="1">
      <c r="A711" s="82" t="str">
        <f>IFERROR(__xludf.DUMMYFUNCTION("""COMPUTED_VALUE"""),"")</f>
        <v/>
      </c>
    </row>
    <row r="712" ht="15.75" customHeight="1">
      <c r="A712" s="82" t="str">
        <f>IFERROR(__xludf.DUMMYFUNCTION("""COMPUTED_VALUE"""),"")</f>
        <v/>
      </c>
    </row>
    <row r="713" ht="15.75" customHeight="1">
      <c r="A713" s="82" t="str">
        <f>IFERROR(__xludf.DUMMYFUNCTION("""COMPUTED_VALUE"""),"")</f>
        <v/>
      </c>
    </row>
    <row r="714" ht="15.75" customHeight="1">
      <c r="A714" s="82" t="str">
        <f>IFERROR(__xludf.DUMMYFUNCTION("""COMPUTED_VALUE"""),"")</f>
        <v/>
      </c>
    </row>
    <row r="715" ht="15.75" customHeight="1">
      <c r="A715" s="82" t="str">
        <f>IFERROR(__xludf.DUMMYFUNCTION("""COMPUTED_VALUE"""),"")</f>
        <v/>
      </c>
    </row>
    <row r="716" ht="15.75" customHeight="1">
      <c r="A716" s="82" t="str">
        <f>IFERROR(__xludf.DUMMYFUNCTION("""COMPUTED_VALUE"""),"")</f>
        <v/>
      </c>
    </row>
    <row r="717" ht="15.75" customHeight="1">
      <c r="A717" s="82" t="str">
        <f>IFERROR(__xludf.DUMMYFUNCTION("""COMPUTED_VALUE"""),"")</f>
        <v/>
      </c>
    </row>
    <row r="718" ht="15.75" customHeight="1">
      <c r="A718" s="82" t="str">
        <f>IFERROR(__xludf.DUMMYFUNCTION("""COMPUTED_VALUE"""),"")</f>
        <v/>
      </c>
    </row>
    <row r="719" ht="15.75" customHeight="1">
      <c r="A719" s="82" t="str">
        <f>IFERROR(__xludf.DUMMYFUNCTION("""COMPUTED_VALUE"""),"")</f>
        <v/>
      </c>
    </row>
    <row r="720" ht="15.75" customHeight="1">
      <c r="A720" s="82" t="str">
        <f>IFERROR(__xludf.DUMMYFUNCTION("""COMPUTED_VALUE"""),"")</f>
        <v/>
      </c>
    </row>
    <row r="721" ht="15.75" customHeight="1">
      <c r="A721" s="82" t="str">
        <f>IFERROR(__xludf.DUMMYFUNCTION("""COMPUTED_VALUE"""),"")</f>
        <v/>
      </c>
    </row>
    <row r="722" ht="15.75" customHeight="1">
      <c r="A722" s="82" t="str">
        <f>IFERROR(__xludf.DUMMYFUNCTION("""COMPUTED_VALUE"""),"")</f>
        <v/>
      </c>
    </row>
    <row r="723" ht="15.75" customHeight="1">
      <c r="A723" s="82" t="str">
        <f>IFERROR(__xludf.DUMMYFUNCTION("""COMPUTED_VALUE"""),"")</f>
        <v/>
      </c>
    </row>
    <row r="724" ht="15.75" customHeight="1">
      <c r="A724" s="82" t="str">
        <f>IFERROR(__xludf.DUMMYFUNCTION("""COMPUTED_VALUE"""),"")</f>
        <v/>
      </c>
    </row>
    <row r="725" ht="15.75" customHeight="1">
      <c r="A725" s="82" t="str">
        <f>IFERROR(__xludf.DUMMYFUNCTION("""COMPUTED_VALUE"""),"")</f>
        <v/>
      </c>
    </row>
    <row r="726" ht="15.75" customHeight="1">
      <c r="A726" s="82" t="str">
        <f>IFERROR(__xludf.DUMMYFUNCTION("""COMPUTED_VALUE"""),"")</f>
        <v/>
      </c>
    </row>
    <row r="727" ht="15.75" customHeight="1">
      <c r="A727" s="82" t="str">
        <f>IFERROR(__xludf.DUMMYFUNCTION("""COMPUTED_VALUE"""),"")</f>
        <v/>
      </c>
    </row>
    <row r="728" ht="15.75" customHeight="1">
      <c r="A728" s="82" t="str">
        <f>IFERROR(__xludf.DUMMYFUNCTION("""COMPUTED_VALUE"""),"")</f>
        <v/>
      </c>
    </row>
    <row r="729" ht="15.75" customHeight="1">
      <c r="A729" s="82" t="str">
        <f>IFERROR(__xludf.DUMMYFUNCTION("""COMPUTED_VALUE"""),"")</f>
        <v/>
      </c>
    </row>
    <row r="730" ht="15.75" customHeight="1">
      <c r="A730" s="82" t="str">
        <f>IFERROR(__xludf.DUMMYFUNCTION("""COMPUTED_VALUE"""),"")</f>
        <v/>
      </c>
    </row>
    <row r="731" ht="15.75" customHeight="1">
      <c r="A731" s="82" t="str">
        <f>IFERROR(__xludf.DUMMYFUNCTION("""COMPUTED_VALUE"""),"")</f>
        <v/>
      </c>
    </row>
    <row r="732" ht="15.75" customHeight="1">
      <c r="A732" s="82" t="str">
        <f>IFERROR(__xludf.DUMMYFUNCTION("""COMPUTED_VALUE"""),"")</f>
        <v/>
      </c>
    </row>
    <row r="733" ht="15.75" customHeight="1">
      <c r="A733" s="82" t="str">
        <f>IFERROR(__xludf.DUMMYFUNCTION("""COMPUTED_VALUE"""),"")</f>
        <v/>
      </c>
    </row>
    <row r="734" ht="15.75" customHeight="1">
      <c r="A734" s="82" t="str">
        <f>IFERROR(__xludf.DUMMYFUNCTION("""COMPUTED_VALUE"""),"")</f>
        <v/>
      </c>
    </row>
    <row r="735" ht="15.75" customHeight="1">
      <c r="A735" s="82" t="str">
        <f>IFERROR(__xludf.DUMMYFUNCTION("""COMPUTED_VALUE"""),"")</f>
        <v/>
      </c>
    </row>
    <row r="736" ht="15.75" customHeight="1">
      <c r="A736" s="82" t="str">
        <f>IFERROR(__xludf.DUMMYFUNCTION("""COMPUTED_VALUE"""),"")</f>
        <v/>
      </c>
    </row>
    <row r="737" ht="15.75" customHeight="1">
      <c r="A737" s="82" t="str">
        <f>IFERROR(__xludf.DUMMYFUNCTION("""COMPUTED_VALUE"""),"")</f>
        <v/>
      </c>
    </row>
    <row r="738" ht="15.75" customHeight="1">
      <c r="A738" s="82" t="str">
        <f>IFERROR(__xludf.DUMMYFUNCTION("""COMPUTED_VALUE"""),"")</f>
        <v/>
      </c>
    </row>
    <row r="739" ht="15.75" customHeight="1">
      <c r="A739" s="82" t="str">
        <f>IFERROR(__xludf.DUMMYFUNCTION("""COMPUTED_VALUE"""),"")</f>
        <v/>
      </c>
    </row>
    <row r="740" ht="15.75" customHeight="1">
      <c r="A740" s="82" t="str">
        <f>IFERROR(__xludf.DUMMYFUNCTION("""COMPUTED_VALUE"""),"")</f>
        <v/>
      </c>
    </row>
    <row r="741" ht="15.75" customHeight="1">
      <c r="A741" s="82" t="str">
        <f>IFERROR(__xludf.DUMMYFUNCTION("""COMPUTED_VALUE"""),"")</f>
        <v/>
      </c>
    </row>
    <row r="742" ht="15.75" customHeight="1">
      <c r="A742" s="82" t="str">
        <f>IFERROR(__xludf.DUMMYFUNCTION("""COMPUTED_VALUE"""),"")</f>
        <v/>
      </c>
    </row>
    <row r="743" ht="15.75" customHeight="1">
      <c r="A743" s="82" t="str">
        <f>IFERROR(__xludf.DUMMYFUNCTION("""COMPUTED_VALUE"""),"")</f>
        <v/>
      </c>
    </row>
    <row r="744" ht="15.75" customHeight="1">
      <c r="A744" s="82" t="str">
        <f>IFERROR(__xludf.DUMMYFUNCTION("""COMPUTED_VALUE"""),"")</f>
        <v/>
      </c>
    </row>
    <row r="745" ht="15.75" customHeight="1">
      <c r="A745" s="82" t="str">
        <f>IFERROR(__xludf.DUMMYFUNCTION("""COMPUTED_VALUE"""),"")</f>
        <v/>
      </c>
    </row>
    <row r="746" ht="15.75" customHeight="1">
      <c r="A746" s="82" t="str">
        <f>IFERROR(__xludf.DUMMYFUNCTION("""COMPUTED_VALUE"""),"")</f>
        <v/>
      </c>
    </row>
    <row r="747" ht="15.75" customHeight="1">
      <c r="A747" s="82" t="str">
        <f>IFERROR(__xludf.DUMMYFUNCTION("""COMPUTED_VALUE"""),"")</f>
        <v/>
      </c>
    </row>
    <row r="748" ht="15.75" customHeight="1">
      <c r="A748" s="82" t="str">
        <f>IFERROR(__xludf.DUMMYFUNCTION("""COMPUTED_VALUE"""),"")</f>
        <v/>
      </c>
    </row>
    <row r="749" ht="15.75" customHeight="1">
      <c r="A749" s="82" t="str">
        <f>IFERROR(__xludf.DUMMYFUNCTION("""COMPUTED_VALUE"""),"")</f>
        <v/>
      </c>
    </row>
    <row r="750" ht="15.75" customHeight="1">
      <c r="A750" s="82" t="str">
        <f>IFERROR(__xludf.DUMMYFUNCTION("""COMPUTED_VALUE"""),"")</f>
        <v/>
      </c>
    </row>
    <row r="751" ht="15.75" customHeight="1">
      <c r="A751" s="82" t="str">
        <f>IFERROR(__xludf.DUMMYFUNCTION("""COMPUTED_VALUE"""),"")</f>
        <v/>
      </c>
    </row>
    <row r="752" ht="15.75" customHeight="1">
      <c r="A752" s="82" t="str">
        <f>IFERROR(__xludf.DUMMYFUNCTION("""COMPUTED_VALUE"""),"")</f>
        <v/>
      </c>
    </row>
    <row r="753" ht="15.75" customHeight="1">
      <c r="A753" s="82" t="str">
        <f>IFERROR(__xludf.DUMMYFUNCTION("""COMPUTED_VALUE"""),"")</f>
        <v/>
      </c>
    </row>
    <row r="754" ht="15.75" customHeight="1">
      <c r="A754" s="82" t="str">
        <f>IFERROR(__xludf.DUMMYFUNCTION("""COMPUTED_VALUE"""),"")</f>
        <v/>
      </c>
    </row>
    <row r="755" ht="15.75" customHeight="1">
      <c r="A755" s="82" t="str">
        <f>IFERROR(__xludf.DUMMYFUNCTION("""COMPUTED_VALUE"""),"")</f>
        <v/>
      </c>
    </row>
    <row r="756" ht="15.75" customHeight="1">
      <c r="A756" s="82" t="str">
        <f>IFERROR(__xludf.DUMMYFUNCTION("""COMPUTED_VALUE"""),"")</f>
        <v/>
      </c>
    </row>
    <row r="757" ht="15.75" customHeight="1">
      <c r="A757" s="82" t="str">
        <f>IFERROR(__xludf.DUMMYFUNCTION("""COMPUTED_VALUE"""),"")</f>
        <v/>
      </c>
    </row>
    <row r="758" ht="15.75" customHeight="1">
      <c r="A758" s="82" t="str">
        <f>IFERROR(__xludf.DUMMYFUNCTION("""COMPUTED_VALUE"""),"")</f>
        <v/>
      </c>
    </row>
    <row r="759" ht="15.75" customHeight="1">
      <c r="A759" s="82" t="str">
        <f>IFERROR(__xludf.DUMMYFUNCTION("""COMPUTED_VALUE"""),"")</f>
        <v/>
      </c>
    </row>
    <row r="760" ht="15.75" customHeight="1">
      <c r="A760" s="82" t="str">
        <f>IFERROR(__xludf.DUMMYFUNCTION("""COMPUTED_VALUE"""),"")</f>
        <v/>
      </c>
    </row>
    <row r="761" ht="15.75" customHeight="1">
      <c r="A761" s="82" t="str">
        <f>IFERROR(__xludf.DUMMYFUNCTION("""COMPUTED_VALUE"""),"")</f>
        <v/>
      </c>
    </row>
    <row r="762" ht="15.75" customHeight="1">
      <c r="A762" s="82" t="str">
        <f>IFERROR(__xludf.DUMMYFUNCTION("""COMPUTED_VALUE"""),"")</f>
        <v/>
      </c>
    </row>
    <row r="763" ht="15.75" customHeight="1">
      <c r="A763" s="82" t="str">
        <f>IFERROR(__xludf.DUMMYFUNCTION("""COMPUTED_VALUE"""),"")</f>
        <v/>
      </c>
    </row>
    <row r="764" ht="15.75" customHeight="1">
      <c r="A764" s="82" t="str">
        <f>IFERROR(__xludf.DUMMYFUNCTION("""COMPUTED_VALUE"""),"")</f>
        <v/>
      </c>
    </row>
    <row r="765" ht="15.75" customHeight="1">
      <c r="A765" s="82" t="str">
        <f>IFERROR(__xludf.DUMMYFUNCTION("""COMPUTED_VALUE"""),"")</f>
        <v/>
      </c>
    </row>
    <row r="766" ht="15.75" customHeight="1">
      <c r="A766" s="82" t="str">
        <f>IFERROR(__xludf.DUMMYFUNCTION("""COMPUTED_VALUE"""),"")</f>
        <v/>
      </c>
    </row>
    <row r="767" ht="15.75" customHeight="1">
      <c r="A767" s="82" t="str">
        <f>IFERROR(__xludf.DUMMYFUNCTION("""COMPUTED_VALUE"""),"")</f>
        <v/>
      </c>
    </row>
    <row r="768" ht="15.75" customHeight="1">
      <c r="A768" s="82" t="str">
        <f>IFERROR(__xludf.DUMMYFUNCTION("""COMPUTED_VALUE"""),"")</f>
        <v/>
      </c>
    </row>
    <row r="769" ht="15.75" customHeight="1">
      <c r="A769" s="82" t="str">
        <f>IFERROR(__xludf.DUMMYFUNCTION("""COMPUTED_VALUE"""),"")</f>
        <v/>
      </c>
    </row>
    <row r="770" ht="15.75" customHeight="1">
      <c r="A770" s="82" t="str">
        <f>IFERROR(__xludf.DUMMYFUNCTION("""COMPUTED_VALUE"""),"")</f>
        <v/>
      </c>
    </row>
    <row r="771" ht="15.75" customHeight="1">
      <c r="A771" s="82" t="str">
        <f>IFERROR(__xludf.DUMMYFUNCTION("""COMPUTED_VALUE"""),"")</f>
        <v/>
      </c>
    </row>
    <row r="772" ht="15.75" customHeight="1">
      <c r="A772" s="82" t="str">
        <f>IFERROR(__xludf.DUMMYFUNCTION("""COMPUTED_VALUE"""),"")</f>
        <v/>
      </c>
    </row>
    <row r="773" ht="15.75" customHeight="1">
      <c r="A773" s="82" t="str">
        <f>IFERROR(__xludf.DUMMYFUNCTION("""COMPUTED_VALUE"""),"")</f>
        <v/>
      </c>
    </row>
    <row r="774" ht="15.75" customHeight="1">
      <c r="A774" s="82" t="str">
        <f>IFERROR(__xludf.DUMMYFUNCTION("""COMPUTED_VALUE"""),"")</f>
        <v/>
      </c>
    </row>
    <row r="775" ht="15.75" customHeight="1">
      <c r="A775" s="82" t="str">
        <f>IFERROR(__xludf.DUMMYFUNCTION("""COMPUTED_VALUE"""),"")</f>
        <v/>
      </c>
    </row>
    <row r="776" ht="15.75" customHeight="1">
      <c r="A776" s="82" t="str">
        <f>IFERROR(__xludf.DUMMYFUNCTION("""COMPUTED_VALUE"""),"")</f>
        <v/>
      </c>
    </row>
    <row r="777" ht="15.75" customHeight="1">
      <c r="A777" s="82" t="str">
        <f>IFERROR(__xludf.DUMMYFUNCTION("""COMPUTED_VALUE"""),"")</f>
        <v/>
      </c>
    </row>
    <row r="778" ht="15.75" customHeight="1">
      <c r="A778" s="82" t="str">
        <f>IFERROR(__xludf.DUMMYFUNCTION("""COMPUTED_VALUE"""),"")</f>
        <v/>
      </c>
    </row>
    <row r="779" ht="15.75" customHeight="1">
      <c r="A779" s="82" t="str">
        <f>IFERROR(__xludf.DUMMYFUNCTION("""COMPUTED_VALUE"""),"")</f>
        <v/>
      </c>
    </row>
    <row r="780" ht="15.75" customHeight="1">
      <c r="A780" s="82" t="str">
        <f>IFERROR(__xludf.DUMMYFUNCTION("""COMPUTED_VALUE"""),"")</f>
        <v/>
      </c>
    </row>
    <row r="781" ht="15.75" customHeight="1">
      <c r="A781" s="82" t="str">
        <f>IFERROR(__xludf.DUMMYFUNCTION("""COMPUTED_VALUE"""),"")</f>
        <v/>
      </c>
    </row>
    <row r="782" ht="15.75" customHeight="1">
      <c r="A782" s="82" t="str">
        <f>IFERROR(__xludf.DUMMYFUNCTION("""COMPUTED_VALUE"""),"")</f>
        <v/>
      </c>
    </row>
    <row r="783" ht="15.75" customHeight="1">
      <c r="A783" s="82" t="str">
        <f>IFERROR(__xludf.DUMMYFUNCTION("""COMPUTED_VALUE"""),"")</f>
        <v/>
      </c>
    </row>
    <row r="784" ht="15.75" customHeight="1">
      <c r="A784" s="82" t="str">
        <f>IFERROR(__xludf.DUMMYFUNCTION("""COMPUTED_VALUE"""),"")</f>
        <v/>
      </c>
    </row>
    <row r="785" ht="15.75" customHeight="1">
      <c r="A785" s="82" t="str">
        <f>IFERROR(__xludf.DUMMYFUNCTION("""COMPUTED_VALUE"""),"")</f>
        <v/>
      </c>
    </row>
    <row r="786" ht="15.75" customHeight="1">
      <c r="A786" s="82" t="str">
        <f>IFERROR(__xludf.DUMMYFUNCTION("""COMPUTED_VALUE"""),"")</f>
        <v/>
      </c>
    </row>
    <row r="787" ht="15.75" customHeight="1">
      <c r="A787" s="82" t="str">
        <f>IFERROR(__xludf.DUMMYFUNCTION("""COMPUTED_VALUE"""),"")</f>
        <v/>
      </c>
    </row>
    <row r="788" ht="15.75" customHeight="1">
      <c r="A788" s="82" t="str">
        <f>IFERROR(__xludf.DUMMYFUNCTION("""COMPUTED_VALUE"""),"")</f>
        <v/>
      </c>
    </row>
    <row r="789" ht="15.75" customHeight="1">
      <c r="A789" s="82" t="str">
        <f>IFERROR(__xludf.DUMMYFUNCTION("""COMPUTED_VALUE"""),"")</f>
        <v/>
      </c>
    </row>
    <row r="790" ht="15.75" customHeight="1">
      <c r="A790" s="82" t="str">
        <f>IFERROR(__xludf.DUMMYFUNCTION("""COMPUTED_VALUE"""),"")</f>
        <v/>
      </c>
    </row>
    <row r="791" ht="15.75" customHeight="1">
      <c r="A791" s="82" t="str">
        <f>IFERROR(__xludf.DUMMYFUNCTION("""COMPUTED_VALUE"""),"")</f>
        <v/>
      </c>
    </row>
    <row r="792" ht="15.75" customHeight="1">
      <c r="A792" s="82" t="str">
        <f>IFERROR(__xludf.DUMMYFUNCTION("""COMPUTED_VALUE"""),"")</f>
        <v/>
      </c>
    </row>
    <row r="793" ht="15.75" customHeight="1">
      <c r="A793" s="82" t="str">
        <f>IFERROR(__xludf.DUMMYFUNCTION("""COMPUTED_VALUE"""),"")</f>
        <v/>
      </c>
    </row>
    <row r="794" ht="15.75" customHeight="1">
      <c r="A794" s="82" t="str">
        <f>IFERROR(__xludf.DUMMYFUNCTION("""COMPUTED_VALUE"""),"")</f>
        <v/>
      </c>
    </row>
    <row r="795" ht="15.75" customHeight="1">
      <c r="A795" s="82" t="str">
        <f>IFERROR(__xludf.DUMMYFUNCTION("""COMPUTED_VALUE"""),"")</f>
        <v/>
      </c>
    </row>
    <row r="796" ht="15.75" customHeight="1">
      <c r="A796" s="82" t="str">
        <f>IFERROR(__xludf.DUMMYFUNCTION("""COMPUTED_VALUE"""),"")</f>
        <v/>
      </c>
    </row>
    <row r="797" ht="15.75" customHeight="1">
      <c r="A797" s="82" t="str">
        <f>IFERROR(__xludf.DUMMYFUNCTION("""COMPUTED_VALUE"""),"")</f>
        <v/>
      </c>
    </row>
    <row r="798" ht="15.75" customHeight="1">
      <c r="A798" s="82" t="str">
        <f>IFERROR(__xludf.DUMMYFUNCTION("""COMPUTED_VALUE"""),"")</f>
        <v/>
      </c>
    </row>
    <row r="799" ht="15.75" customHeight="1">
      <c r="A799" s="82" t="str">
        <f>IFERROR(__xludf.DUMMYFUNCTION("""COMPUTED_VALUE"""),"")</f>
        <v/>
      </c>
    </row>
    <row r="800" ht="15.75" customHeight="1">
      <c r="A800" s="82" t="str">
        <f>IFERROR(__xludf.DUMMYFUNCTION("""COMPUTED_VALUE"""),"")</f>
        <v/>
      </c>
    </row>
    <row r="801" ht="15.75" customHeight="1">
      <c r="A801" s="82" t="str">
        <f>IFERROR(__xludf.DUMMYFUNCTION("""COMPUTED_VALUE"""),"")</f>
        <v/>
      </c>
    </row>
    <row r="802" ht="15.75" customHeight="1">
      <c r="A802" s="82" t="str">
        <f>IFERROR(__xludf.DUMMYFUNCTION("""COMPUTED_VALUE"""),"")</f>
        <v/>
      </c>
    </row>
    <row r="803" ht="15.75" customHeight="1">
      <c r="A803" s="82" t="str">
        <f>IFERROR(__xludf.DUMMYFUNCTION("""COMPUTED_VALUE"""),"")</f>
        <v/>
      </c>
    </row>
    <row r="804" ht="15.75" customHeight="1">
      <c r="A804" s="82" t="str">
        <f>IFERROR(__xludf.DUMMYFUNCTION("""COMPUTED_VALUE"""),"")</f>
        <v/>
      </c>
    </row>
    <row r="805" ht="15.75" customHeight="1">
      <c r="A805" s="82" t="str">
        <f>IFERROR(__xludf.DUMMYFUNCTION("""COMPUTED_VALUE"""),"")</f>
        <v/>
      </c>
    </row>
    <row r="806" ht="15.75" customHeight="1">
      <c r="A806" s="82" t="str">
        <f>IFERROR(__xludf.DUMMYFUNCTION("""COMPUTED_VALUE"""),"")</f>
        <v/>
      </c>
    </row>
    <row r="807" ht="15.75" customHeight="1">
      <c r="A807" s="82" t="str">
        <f>IFERROR(__xludf.DUMMYFUNCTION("""COMPUTED_VALUE"""),"")</f>
        <v/>
      </c>
    </row>
    <row r="808" ht="15.75" customHeight="1">
      <c r="A808" s="82" t="str">
        <f>IFERROR(__xludf.DUMMYFUNCTION("""COMPUTED_VALUE"""),"")</f>
        <v/>
      </c>
    </row>
    <row r="809" ht="15.75" customHeight="1">
      <c r="A809" s="82" t="str">
        <f>IFERROR(__xludf.DUMMYFUNCTION("""COMPUTED_VALUE"""),"")</f>
        <v/>
      </c>
    </row>
    <row r="810" ht="15.75" customHeight="1">
      <c r="A810" s="82" t="str">
        <f>IFERROR(__xludf.DUMMYFUNCTION("""COMPUTED_VALUE"""),"")</f>
        <v/>
      </c>
    </row>
    <row r="811" ht="15.75" customHeight="1">
      <c r="A811" s="82" t="str">
        <f>IFERROR(__xludf.DUMMYFUNCTION("""COMPUTED_VALUE"""),"")</f>
        <v/>
      </c>
    </row>
    <row r="812" ht="15.75" customHeight="1">
      <c r="A812" s="82" t="str">
        <f>IFERROR(__xludf.DUMMYFUNCTION("""COMPUTED_VALUE"""),"")</f>
        <v/>
      </c>
    </row>
    <row r="813" ht="15.75" customHeight="1">
      <c r="A813" s="82" t="str">
        <f>IFERROR(__xludf.DUMMYFUNCTION("""COMPUTED_VALUE"""),"")</f>
        <v/>
      </c>
    </row>
    <row r="814" ht="15.75" customHeight="1">
      <c r="A814" s="82" t="str">
        <f>IFERROR(__xludf.DUMMYFUNCTION("""COMPUTED_VALUE"""),"")</f>
        <v/>
      </c>
    </row>
    <row r="815" ht="15.75" customHeight="1">
      <c r="A815" s="82" t="str">
        <f>IFERROR(__xludf.DUMMYFUNCTION("""COMPUTED_VALUE"""),"")</f>
        <v/>
      </c>
    </row>
    <row r="816" ht="15.75" customHeight="1">
      <c r="A816" s="82" t="str">
        <f>IFERROR(__xludf.DUMMYFUNCTION("""COMPUTED_VALUE"""),"")</f>
        <v/>
      </c>
    </row>
    <row r="817" ht="15.75" customHeight="1">
      <c r="A817" s="82" t="str">
        <f>IFERROR(__xludf.DUMMYFUNCTION("""COMPUTED_VALUE"""),"")</f>
        <v/>
      </c>
    </row>
    <row r="818" ht="15.75" customHeight="1">
      <c r="A818" s="82" t="str">
        <f>IFERROR(__xludf.DUMMYFUNCTION("""COMPUTED_VALUE"""),"")</f>
        <v/>
      </c>
    </row>
    <row r="819" ht="15.75" customHeight="1">
      <c r="A819" s="82" t="str">
        <f>IFERROR(__xludf.DUMMYFUNCTION("""COMPUTED_VALUE"""),"")</f>
        <v/>
      </c>
    </row>
    <row r="820" ht="15.75" customHeight="1">
      <c r="A820" s="82" t="str">
        <f>IFERROR(__xludf.DUMMYFUNCTION("""COMPUTED_VALUE"""),"")</f>
        <v/>
      </c>
    </row>
    <row r="821" ht="15.75" customHeight="1">
      <c r="A821" s="82" t="str">
        <f>IFERROR(__xludf.DUMMYFUNCTION("""COMPUTED_VALUE"""),"")</f>
        <v/>
      </c>
    </row>
    <row r="822" ht="15.75" customHeight="1">
      <c r="A822" s="82" t="str">
        <f>IFERROR(__xludf.DUMMYFUNCTION("""COMPUTED_VALUE"""),"")</f>
        <v/>
      </c>
    </row>
    <row r="823" ht="15.75" customHeight="1">
      <c r="A823" s="82" t="str">
        <f>IFERROR(__xludf.DUMMYFUNCTION("""COMPUTED_VALUE"""),"")</f>
        <v/>
      </c>
    </row>
    <row r="824" ht="15.75" customHeight="1">
      <c r="A824" s="82" t="str">
        <f>IFERROR(__xludf.DUMMYFUNCTION("""COMPUTED_VALUE"""),"")</f>
        <v/>
      </c>
    </row>
    <row r="825" ht="15.75" customHeight="1">
      <c r="A825" s="82" t="str">
        <f>IFERROR(__xludf.DUMMYFUNCTION("""COMPUTED_VALUE"""),"")</f>
        <v/>
      </c>
    </row>
    <row r="826" ht="15.75" customHeight="1">
      <c r="A826" s="82" t="str">
        <f>IFERROR(__xludf.DUMMYFUNCTION("""COMPUTED_VALUE"""),"")</f>
        <v/>
      </c>
    </row>
    <row r="827" ht="15.75" customHeight="1">
      <c r="A827" s="82" t="str">
        <f>IFERROR(__xludf.DUMMYFUNCTION("""COMPUTED_VALUE"""),"")</f>
        <v/>
      </c>
    </row>
    <row r="828" ht="15.75" customHeight="1">
      <c r="A828" s="82" t="str">
        <f>IFERROR(__xludf.DUMMYFUNCTION("""COMPUTED_VALUE"""),"")</f>
        <v/>
      </c>
    </row>
    <row r="829" ht="15.75" customHeight="1">
      <c r="A829" s="82" t="str">
        <f>IFERROR(__xludf.DUMMYFUNCTION("""COMPUTED_VALUE"""),"")</f>
        <v/>
      </c>
    </row>
    <row r="830" ht="15.75" customHeight="1">
      <c r="A830" s="82" t="str">
        <f>IFERROR(__xludf.DUMMYFUNCTION("""COMPUTED_VALUE"""),"")</f>
        <v/>
      </c>
    </row>
    <row r="831" ht="15.75" customHeight="1">
      <c r="A831" s="82" t="str">
        <f>IFERROR(__xludf.DUMMYFUNCTION("""COMPUTED_VALUE"""),"")</f>
        <v/>
      </c>
    </row>
    <row r="832" ht="15.75" customHeight="1">
      <c r="A832" s="82" t="str">
        <f>IFERROR(__xludf.DUMMYFUNCTION("""COMPUTED_VALUE"""),"")</f>
        <v/>
      </c>
    </row>
    <row r="833" ht="15.75" customHeight="1">
      <c r="A833" s="82" t="str">
        <f>IFERROR(__xludf.DUMMYFUNCTION("""COMPUTED_VALUE"""),"")</f>
        <v/>
      </c>
    </row>
    <row r="834" ht="15.75" customHeight="1">
      <c r="A834" s="82" t="str">
        <f>IFERROR(__xludf.DUMMYFUNCTION("""COMPUTED_VALUE"""),"")</f>
        <v/>
      </c>
    </row>
    <row r="835" ht="15.75" customHeight="1">
      <c r="A835" s="82" t="str">
        <f>IFERROR(__xludf.DUMMYFUNCTION("""COMPUTED_VALUE"""),"")</f>
        <v/>
      </c>
    </row>
    <row r="836" ht="15.75" customHeight="1">
      <c r="A836" s="82" t="str">
        <f>IFERROR(__xludf.DUMMYFUNCTION("""COMPUTED_VALUE"""),"")</f>
        <v/>
      </c>
    </row>
    <row r="837" ht="15.75" customHeight="1">
      <c r="A837" s="82" t="str">
        <f>IFERROR(__xludf.DUMMYFUNCTION("""COMPUTED_VALUE"""),"")</f>
        <v/>
      </c>
    </row>
    <row r="838" ht="15.75" customHeight="1">
      <c r="A838" s="82" t="str">
        <f>IFERROR(__xludf.DUMMYFUNCTION("""COMPUTED_VALUE"""),"")</f>
        <v/>
      </c>
    </row>
    <row r="839" ht="15.75" customHeight="1">
      <c r="A839" s="82" t="str">
        <f>IFERROR(__xludf.DUMMYFUNCTION("""COMPUTED_VALUE"""),"")</f>
        <v/>
      </c>
    </row>
    <row r="840" ht="15.75" customHeight="1">
      <c r="A840" s="82" t="str">
        <f>IFERROR(__xludf.DUMMYFUNCTION("""COMPUTED_VALUE"""),"")</f>
        <v/>
      </c>
    </row>
    <row r="841" ht="15.75" customHeight="1">
      <c r="A841" s="82" t="str">
        <f>IFERROR(__xludf.DUMMYFUNCTION("""COMPUTED_VALUE"""),"")</f>
        <v/>
      </c>
    </row>
    <row r="842" ht="15.75" customHeight="1">
      <c r="A842" s="82" t="str">
        <f>IFERROR(__xludf.DUMMYFUNCTION("""COMPUTED_VALUE"""),"")</f>
        <v/>
      </c>
    </row>
    <row r="843" ht="15.75" customHeight="1">
      <c r="A843" s="82" t="str">
        <f>IFERROR(__xludf.DUMMYFUNCTION("""COMPUTED_VALUE"""),"")</f>
        <v/>
      </c>
    </row>
    <row r="844" ht="15.75" customHeight="1">
      <c r="A844" s="82" t="str">
        <f>IFERROR(__xludf.DUMMYFUNCTION("""COMPUTED_VALUE"""),"")</f>
        <v/>
      </c>
    </row>
    <row r="845" ht="15.75" customHeight="1">
      <c r="A845" s="82" t="str">
        <f>IFERROR(__xludf.DUMMYFUNCTION("""COMPUTED_VALUE"""),"")</f>
        <v/>
      </c>
    </row>
    <row r="846" ht="15.75" customHeight="1">
      <c r="A846" s="82" t="str">
        <f>IFERROR(__xludf.DUMMYFUNCTION("""COMPUTED_VALUE"""),"")</f>
        <v/>
      </c>
    </row>
    <row r="847" ht="15.75" customHeight="1">
      <c r="A847" s="82" t="str">
        <f>IFERROR(__xludf.DUMMYFUNCTION("""COMPUTED_VALUE"""),"")</f>
        <v/>
      </c>
    </row>
    <row r="848" ht="15.75" customHeight="1">
      <c r="A848" s="82" t="str">
        <f>IFERROR(__xludf.DUMMYFUNCTION("""COMPUTED_VALUE"""),"")</f>
        <v/>
      </c>
    </row>
    <row r="849" ht="15.75" customHeight="1">
      <c r="A849" s="82" t="str">
        <f>IFERROR(__xludf.DUMMYFUNCTION("""COMPUTED_VALUE"""),"")</f>
        <v/>
      </c>
    </row>
    <row r="850" ht="15.75" customHeight="1">
      <c r="A850" s="82" t="str">
        <f>IFERROR(__xludf.DUMMYFUNCTION("""COMPUTED_VALUE"""),"")</f>
        <v/>
      </c>
    </row>
    <row r="851" ht="15.75" customHeight="1">
      <c r="A851" s="82" t="str">
        <f>IFERROR(__xludf.DUMMYFUNCTION("""COMPUTED_VALUE"""),"")</f>
        <v/>
      </c>
    </row>
    <row r="852" ht="15.75" customHeight="1">
      <c r="A852" s="82" t="str">
        <f>IFERROR(__xludf.DUMMYFUNCTION("""COMPUTED_VALUE"""),"")</f>
        <v/>
      </c>
    </row>
    <row r="853" ht="15.75" customHeight="1">
      <c r="A853" s="82" t="str">
        <f>IFERROR(__xludf.DUMMYFUNCTION("""COMPUTED_VALUE"""),"")</f>
        <v/>
      </c>
    </row>
    <row r="854" ht="15.75" customHeight="1">
      <c r="A854" s="82" t="str">
        <f>IFERROR(__xludf.DUMMYFUNCTION("""COMPUTED_VALUE"""),"")</f>
        <v/>
      </c>
    </row>
    <row r="855" ht="15.75" customHeight="1">
      <c r="A855" s="82" t="str">
        <f>IFERROR(__xludf.DUMMYFUNCTION("""COMPUTED_VALUE"""),"")</f>
        <v/>
      </c>
    </row>
    <row r="856" ht="15.75" customHeight="1">
      <c r="A856" s="82" t="str">
        <f>IFERROR(__xludf.DUMMYFUNCTION("""COMPUTED_VALUE"""),"")</f>
        <v/>
      </c>
    </row>
    <row r="857" ht="15.75" customHeight="1">
      <c r="A857" s="82" t="str">
        <f>IFERROR(__xludf.DUMMYFUNCTION("""COMPUTED_VALUE"""),"")</f>
        <v/>
      </c>
    </row>
    <row r="858" ht="15.75" customHeight="1">
      <c r="A858" s="82" t="str">
        <f>IFERROR(__xludf.DUMMYFUNCTION("""COMPUTED_VALUE"""),"")</f>
        <v/>
      </c>
    </row>
    <row r="859" ht="15.75" customHeight="1">
      <c r="A859" s="82" t="str">
        <f>IFERROR(__xludf.DUMMYFUNCTION("""COMPUTED_VALUE"""),"")</f>
        <v/>
      </c>
    </row>
    <row r="860" ht="15.75" customHeight="1">
      <c r="A860" s="82" t="str">
        <f>IFERROR(__xludf.DUMMYFUNCTION("""COMPUTED_VALUE"""),"")</f>
        <v/>
      </c>
    </row>
    <row r="861" ht="15.75" customHeight="1">
      <c r="A861" s="82" t="str">
        <f>IFERROR(__xludf.DUMMYFUNCTION("""COMPUTED_VALUE"""),"")</f>
        <v/>
      </c>
    </row>
    <row r="862" ht="15.75" customHeight="1">
      <c r="A862" s="82" t="str">
        <f>IFERROR(__xludf.DUMMYFUNCTION("""COMPUTED_VALUE"""),"")</f>
        <v/>
      </c>
    </row>
    <row r="863" ht="15.75" customHeight="1">
      <c r="A863" s="82" t="str">
        <f>IFERROR(__xludf.DUMMYFUNCTION("""COMPUTED_VALUE"""),"")</f>
        <v/>
      </c>
    </row>
    <row r="864" ht="15.75" customHeight="1">
      <c r="A864" s="82" t="str">
        <f>IFERROR(__xludf.DUMMYFUNCTION("""COMPUTED_VALUE"""),"")</f>
        <v/>
      </c>
    </row>
    <row r="865" ht="15.75" customHeight="1">
      <c r="A865" s="82" t="str">
        <f>IFERROR(__xludf.DUMMYFUNCTION("""COMPUTED_VALUE"""),"")</f>
        <v/>
      </c>
    </row>
    <row r="866" ht="15.75" customHeight="1">
      <c r="A866" s="82" t="str">
        <f>IFERROR(__xludf.DUMMYFUNCTION("""COMPUTED_VALUE"""),"")</f>
        <v/>
      </c>
    </row>
    <row r="867" ht="15.75" customHeight="1">
      <c r="A867" s="82" t="str">
        <f>IFERROR(__xludf.DUMMYFUNCTION("""COMPUTED_VALUE"""),"")</f>
        <v/>
      </c>
    </row>
    <row r="868" ht="15.75" customHeight="1">
      <c r="A868" s="82" t="str">
        <f>IFERROR(__xludf.DUMMYFUNCTION("""COMPUTED_VALUE"""),"")</f>
        <v/>
      </c>
    </row>
    <row r="869" ht="15.75" customHeight="1">
      <c r="A869" s="82" t="str">
        <f>IFERROR(__xludf.DUMMYFUNCTION("""COMPUTED_VALUE"""),"")</f>
        <v/>
      </c>
    </row>
    <row r="870" ht="15.75" customHeight="1">
      <c r="A870" s="82" t="str">
        <f>IFERROR(__xludf.DUMMYFUNCTION("""COMPUTED_VALUE"""),"")</f>
        <v/>
      </c>
    </row>
    <row r="871" ht="15.75" customHeight="1">
      <c r="A871" s="82" t="str">
        <f>IFERROR(__xludf.DUMMYFUNCTION("""COMPUTED_VALUE"""),"")</f>
        <v/>
      </c>
    </row>
    <row r="872" ht="15.75" customHeight="1">
      <c r="A872" s="82" t="str">
        <f>IFERROR(__xludf.DUMMYFUNCTION("""COMPUTED_VALUE"""),"")</f>
        <v/>
      </c>
    </row>
    <row r="873" ht="15.75" customHeight="1">
      <c r="A873" s="82" t="str">
        <f>IFERROR(__xludf.DUMMYFUNCTION("""COMPUTED_VALUE"""),"")</f>
        <v/>
      </c>
    </row>
    <row r="874" ht="15.75" customHeight="1">
      <c r="A874" s="82" t="str">
        <f>IFERROR(__xludf.DUMMYFUNCTION("""COMPUTED_VALUE"""),"")</f>
        <v/>
      </c>
    </row>
    <row r="875" ht="15.75" customHeight="1">
      <c r="A875" s="82" t="str">
        <f>IFERROR(__xludf.DUMMYFUNCTION("""COMPUTED_VALUE"""),"")</f>
        <v/>
      </c>
    </row>
    <row r="876" ht="15.75" customHeight="1">
      <c r="A876" s="82" t="str">
        <f>IFERROR(__xludf.DUMMYFUNCTION("""COMPUTED_VALUE"""),"")</f>
        <v/>
      </c>
    </row>
    <row r="877" ht="15.75" customHeight="1">
      <c r="A877" s="82" t="str">
        <f>IFERROR(__xludf.DUMMYFUNCTION("""COMPUTED_VALUE"""),"")</f>
        <v/>
      </c>
    </row>
    <row r="878" ht="15.75" customHeight="1">
      <c r="A878" s="82" t="str">
        <f>IFERROR(__xludf.DUMMYFUNCTION("""COMPUTED_VALUE"""),"")</f>
        <v/>
      </c>
    </row>
    <row r="879" ht="15.75" customHeight="1">
      <c r="A879" s="82" t="str">
        <f>IFERROR(__xludf.DUMMYFUNCTION("""COMPUTED_VALUE"""),"")</f>
        <v/>
      </c>
    </row>
    <row r="880" ht="15.75" customHeight="1">
      <c r="A880" s="82" t="str">
        <f>IFERROR(__xludf.DUMMYFUNCTION("""COMPUTED_VALUE"""),"")</f>
        <v/>
      </c>
    </row>
    <row r="881" ht="15.75" customHeight="1">
      <c r="A881" s="82" t="str">
        <f>IFERROR(__xludf.DUMMYFUNCTION("""COMPUTED_VALUE"""),"")</f>
        <v/>
      </c>
    </row>
    <row r="882" ht="15.75" customHeight="1">
      <c r="A882" s="82" t="str">
        <f>IFERROR(__xludf.DUMMYFUNCTION("""COMPUTED_VALUE"""),"")</f>
        <v/>
      </c>
    </row>
    <row r="883" ht="15.75" customHeight="1">
      <c r="A883" s="82" t="str">
        <f>IFERROR(__xludf.DUMMYFUNCTION("""COMPUTED_VALUE"""),"")</f>
        <v/>
      </c>
    </row>
    <row r="884" ht="15.75" customHeight="1">
      <c r="A884" s="82" t="str">
        <f>IFERROR(__xludf.DUMMYFUNCTION("""COMPUTED_VALUE"""),"")</f>
        <v/>
      </c>
    </row>
    <row r="885" ht="15.75" customHeight="1">
      <c r="A885" s="82" t="str">
        <f>IFERROR(__xludf.DUMMYFUNCTION("""COMPUTED_VALUE"""),"")</f>
        <v/>
      </c>
    </row>
    <row r="886" ht="15.75" customHeight="1">
      <c r="A886" s="82" t="str">
        <f>IFERROR(__xludf.DUMMYFUNCTION("""COMPUTED_VALUE"""),"")</f>
        <v/>
      </c>
    </row>
    <row r="887" ht="15.75" customHeight="1">
      <c r="A887" s="82" t="str">
        <f>IFERROR(__xludf.DUMMYFUNCTION("""COMPUTED_VALUE"""),"")</f>
        <v/>
      </c>
    </row>
    <row r="888" ht="15.75" customHeight="1">
      <c r="A888" s="82" t="str">
        <f>IFERROR(__xludf.DUMMYFUNCTION("""COMPUTED_VALUE"""),"")</f>
        <v/>
      </c>
    </row>
    <row r="889" ht="15.75" customHeight="1">
      <c r="A889" s="82" t="str">
        <f>IFERROR(__xludf.DUMMYFUNCTION("""COMPUTED_VALUE"""),"")</f>
        <v/>
      </c>
    </row>
    <row r="890" ht="15.75" customHeight="1">
      <c r="A890" s="82" t="str">
        <f>IFERROR(__xludf.DUMMYFUNCTION("""COMPUTED_VALUE"""),"")</f>
        <v/>
      </c>
    </row>
    <row r="891" ht="15.75" customHeight="1">
      <c r="A891" s="82" t="str">
        <f>IFERROR(__xludf.DUMMYFUNCTION("""COMPUTED_VALUE"""),"")</f>
        <v/>
      </c>
    </row>
    <row r="892" ht="15.75" customHeight="1">
      <c r="A892" s="82" t="str">
        <f>IFERROR(__xludf.DUMMYFUNCTION("""COMPUTED_VALUE"""),"")</f>
        <v/>
      </c>
    </row>
    <row r="893" ht="15.75" customHeight="1">
      <c r="A893" s="82" t="str">
        <f>IFERROR(__xludf.DUMMYFUNCTION("""COMPUTED_VALUE"""),"")</f>
        <v/>
      </c>
    </row>
    <row r="894" ht="15.75" customHeight="1">
      <c r="A894" s="82" t="str">
        <f>IFERROR(__xludf.DUMMYFUNCTION("""COMPUTED_VALUE"""),"")</f>
        <v/>
      </c>
    </row>
    <row r="895" ht="15.75" customHeight="1">
      <c r="A895" s="82" t="str">
        <f>IFERROR(__xludf.DUMMYFUNCTION("""COMPUTED_VALUE"""),"")</f>
        <v/>
      </c>
    </row>
    <row r="896" ht="15.75" customHeight="1">
      <c r="A896" s="82" t="str">
        <f>IFERROR(__xludf.DUMMYFUNCTION("""COMPUTED_VALUE"""),"")</f>
        <v/>
      </c>
    </row>
    <row r="897" ht="15.75" customHeight="1">
      <c r="A897" s="82" t="str">
        <f>IFERROR(__xludf.DUMMYFUNCTION("""COMPUTED_VALUE"""),"")</f>
        <v/>
      </c>
    </row>
    <row r="898" ht="15.75" customHeight="1">
      <c r="A898" s="82" t="str">
        <f>IFERROR(__xludf.DUMMYFUNCTION("""COMPUTED_VALUE"""),"")</f>
        <v/>
      </c>
    </row>
    <row r="899" ht="15.75" customHeight="1">
      <c r="A899" s="82" t="str">
        <f>IFERROR(__xludf.DUMMYFUNCTION("""COMPUTED_VALUE"""),"")</f>
        <v/>
      </c>
    </row>
    <row r="900" ht="15.75" customHeight="1">
      <c r="A900" s="82" t="str">
        <f>IFERROR(__xludf.DUMMYFUNCTION("""COMPUTED_VALUE"""),"")</f>
        <v/>
      </c>
    </row>
    <row r="901" ht="15.75" customHeight="1">
      <c r="A901" s="82" t="str">
        <f>IFERROR(__xludf.DUMMYFUNCTION("""COMPUTED_VALUE"""),"")</f>
        <v/>
      </c>
    </row>
    <row r="902" ht="15.75" customHeight="1">
      <c r="A902" s="82" t="str">
        <f>IFERROR(__xludf.DUMMYFUNCTION("""COMPUTED_VALUE"""),"")</f>
        <v/>
      </c>
    </row>
    <row r="903" ht="15.75" customHeight="1">
      <c r="A903" s="82" t="str">
        <f>IFERROR(__xludf.DUMMYFUNCTION("""COMPUTED_VALUE"""),"")</f>
        <v/>
      </c>
    </row>
    <row r="904" ht="15.75" customHeight="1">
      <c r="A904" s="82" t="str">
        <f>IFERROR(__xludf.DUMMYFUNCTION("""COMPUTED_VALUE"""),"")</f>
        <v/>
      </c>
    </row>
    <row r="905" ht="15.75" customHeight="1">
      <c r="A905" s="82" t="str">
        <f>IFERROR(__xludf.DUMMYFUNCTION("""COMPUTED_VALUE"""),"")</f>
        <v/>
      </c>
    </row>
    <row r="906" ht="15.75" customHeight="1">
      <c r="A906" s="82" t="str">
        <f>IFERROR(__xludf.DUMMYFUNCTION("""COMPUTED_VALUE"""),"")</f>
        <v/>
      </c>
    </row>
    <row r="907" ht="15.75" customHeight="1">
      <c r="A907" s="82" t="str">
        <f>IFERROR(__xludf.DUMMYFUNCTION("""COMPUTED_VALUE"""),"")</f>
        <v/>
      </c>
    </row>
    <row r="908" ht="15.75" customHeight="1">
      <c r="A908" s="82" t="str">
        <f>IFERROR(__xludf.DUMMYFUNCTION("""COMPUTED_VALUE"""),"")</f>
        <v/>
      </c>
    </row>
    <row r="909" ht="15.75" customHeight="1">
      <c r="A909" s="82" t="str">
        <f>IFERROR(__xludf.DUMMYFUNCTION("""COMPUTED_VALUE"""),"")</f>
        <v/>
      </c>
    </row>
    <row r="910" ht="15.75" customHeight="1">
      <c r="A910" s="82" t="str">
        <f>IFERROR(__xludf.DUMMYFUNCTION("""COMPUTED_VALUE"""),"")</f>
        <v/>
      </c>
    </row>
    <row r="911" ht="15.75" customHeight="1">
      <c r="A911" s="82" t="str">
        <f>IFERROR(__xludf.DUMMYFUNCTION("""COMPUTED_VALUE"""),"")</f>
        <v/>
      </c>
    </row>
    <row r="912" ht="15.75" customHeight="1">
      <c r="A912" s="82" t="str">
        <f>IFERROR(__xludf.DUMMYFUNCTION("""COMPUTED_VALUE"""),"")</f>
        <v/>
      </c>
    </row>
    <row r="913" ht="15.75" customHeight="1">
      <c r="A913" s="82" t="str">
        <f>IFERROR(__xludf.DUMMYFUNCTION("""COMPUTED_VALUE"""),"")</f>
        <v/>
      </c>
    </row>
    <row r="914" ht="15.75" customHeight="1">
      <c r="A914" s="82" t="str">
        <f>IFERROR(__xludf.DUMMYFUNCTION("""COMPUTED_VALUE"""),"")</f>
        <v/>
      </c>
    </row>
    <row r="915" ht="15.75" customHeight="1">
      <c r="A915" s="82" t="str">
        <f>IFERROR(__xludf.DUMMYFUNCTION("""COMPUTED_VALUE"""),"")</f>
        <v/>
      </c>
    </row>
    <row r="916" ht="15.75" customHeight="1">
      <c r="A916" s="82" t="str">
        <f>IFERROR(__xludf.DUMMYFUNCTION("""COMPUTED_VALUE"""),"")</f>
        <v/>
      </c>
    </row>
    <row r="917" ht="15.75" customHeight="1">
      <c r="A917" s="82" t="str">
        <f>IFERROR(__xludf.DUMMYFUNCTION("""COMPUTED_VALUE"""),"")</f>
        <v/>
      </c>
    </row>
    <row r="918" ht="15.75" customHeight="1">
      <c r="A918" s="82" t="str">
        <f>IFERROR(__xludf.DUMMYFUNCTION("""COMPUTED_VALUE"""),"")</f>
        <v/>
      </c>
    </row>
    <row r="919" ht="15.75" customHeight="1">
      <c r="A919" s="82" t="str">
        <f>IFERROR(__xludf.DUMMYFUNCTION("""COMPUTED_VALUE"""),"")</f>
        <v/>
      </c>
    </row>
    <row r="920" ht="15.75" customHeight="1">
      <c r="A920" s="82" t="str">
        <f>IFERROR(__xludf.DUMMYFUNCTION("""COMPUTED_VALUE"""),"")</f>
        <v/>
      </c>
    </row>
    <row r="921" ht="15.75" customHeight="1">
      <c r="A921" s="82" t="str">
        <f>IFERROR(__xludf.DUMMYFUNCTION("""COMPUTED_VALUE"""),"")</f>
        <v/>
      </c>
    </row>
    <row r="922" ht="15.75" customHeight="1">
      <c r="A922" s="82" t="str">
        <f>IFERROR(__xludf.DUMMYFUNCTION("""COMPUTED_VALUE"""),"")</f>
        <v/>
      </c>
    </row>
    <row r="923" ht="15.75" customHeight="1">
      <c r="A923" s="82" t="str">
        <f>IFERROR(__xludf.DUMMYFUNCTION("""COMPUTED_VALUE"""),"")</f>
        <v/>
      </c>
    </row>
    <row r="924" ht="15.75" customHeight="1">
      <c r="A924" s="82" t="str">
        <f>IFERROR(__xludf.DUMMYFUNCTION("""COMPUTED_VALUE"""),"")</f>
        <v/>
      </c>
    </row>
    <row r="925" ht="15.75" customHeight="1">
      <c r="A925" s="82" t="str">
        <f>IFERROR(__xludf.DUMMYFUNCTION("""COMPUTED_VALUE"""),"")</f>
        <v/>
      </c>
    </row>
    <row r="926" ht="15.75" customHeight="1">
      <c r="A926" s="82" t="str">
        <f>IFERROR(__xludf.DUMMYFUNCTION("""COMPUTED_VALUE"""),"")</f>
        <v/>
      </c>
    </row>
    <row r="927" ht="15.75" customHeight="1">
      <c r="A927" s="82" t="str">
        <f>IFERROR(__xludf.DUMMYFUNCTION("""COMPUTED_VALUE"""),"")</f>
        <v/>
      </c>
    </row>
    <row r="928" ht="15.75" customHeight="1">
      <c r="A928" s="82" t="str">
        <f>IFERROR(__xludf.DUMMYFUNCTION("""COMPUTED_VALUE"""),"")</f>
        <v/>
      </c>
    </row>
    <row r="929" ht="15.75" customHeight="1">
      <c r="A929" s="82" t="str">
        <f>IFERROR(__xludf.DUMMYFUNCTION("""COMPUTED_VALUE"""),"")</f>
        <v/>
      </c>
    </row>
    <row r="930" ht="15.75" customHeight="1">
      <c r="A930" s="82" t="str">
        <f>IFERROR(__xludf.DUMMYFUNCTION("""COMPUTED_VALUE"""),"")</f>
        <v/>
      </c>
    </row>
    <row r="931" ht="15.75" customHeight="1">
      <c r="A931" s="82" t="str">
        <f>IFERROR(__xludf.DUMMYFUNCTION("""COMPUTED_VALUE"""),"")</f>
        <v/>
      </c>
    </row>
    <row r="932" ht="15.75" customHeight="1">
      <c r="A932" s="82" t="str">
        <f>IFERROR(__xludf.DUMMYFUNCTION("""COMPUTED_VALUE"""),"")</f>
        <v/>
      </c>
    </row>
    <row r="933" ht="15.75" customHeight="1">
      <c r="A933" s="82" t="str">
        <f>IFERROR(__xludf.DUMMYFUNCTION("""COMPUTED_VALUE"""),"")</f>
        <v/>
      </c>
    </row>
    <row r="934" ht="15.75" customHeight="1">
      <c r="A934" s="82" t="str">
        <f>IFERROR(__xludf.DUMMYFUNCTION("""COMPUTED_VALUE"""),"")</f>
        <v/>
      </c>
    </row>
    <row r="935" ht="15.75" customHeight="1">
      <c r="A935" s="82" t="str">
        <f>IFERROR(__xludf.DUMMYFUNCTION("""COMPUTED_VALUE"""),"")</f>
        <v/>
      </c>
    </row>
    <row r="936" ht="15.75" customHeight="1">
      <c r="A936" s="82" t="str">
        <f>IFERROR(__xludf.DUMMYFUNCTION("""COMPUTED_VALUE"""),"")</f>
        <v/>
      </c>
    </row>
    <row r="937" ht="15.75" customHeight="1">
      <c r="A937" s="82" t="str">
        <f>IFERROR(__xludf.DUMMYFUNCTION("""COMPUTED_VALUE"""),"")</f>
        <v/>
      </c>
    </row>
    <row r="938" ht="15.75" customHeight="1">
      <c r="A938" s="82" t="str">
        <f>IFERROR(__xludf.DUMMYFUNCTION("""COMPUTED_VALUE"""),"")</f>
        <v/>
      </c>
    </row>
    <row r="939" ht="15.75" customHeight="1">
      <c r="A939" s="82" t="str">
        <f>IFERROR(__xludf.DUMMYFUNCTION("""COMPUTED_VALUE"""),"")</f>
        <v/>
      </c>
    </row>
    <row r="940" ht="15.75" customHeight="1">
      <c r="A940" s="82" t="str">
        <f>IFERROR(__xludf.DUMMYFUNCTION("""COMPUTED_VALUE"""),"")</f>
        <v/>
      </c>
    </row>
    <row r="941" ht="15.75" customHeight="1">
      <c r="A941" s="82" t="str">
        <f>IFERROR(__xludf.DUMMYFUNCTION("""COMPUTED_VALUE"""),"")</f>
        <v/>
      </c>
    </row>
    <row r="942" ht="15.75" customHeight="1">
      <c r="A942" s="82" t="str">
        <f>IFERROR(__xludf.DUMMYFUNCTION("""COMPUTED_VALUE"""),"")</f>
        <v/>
      </c>
    </row>
    <row r="943" ht="15.75" customHeight="1">
      <c r="A943" s="82" t="str">
        <f>IFERROR(__xludf.DUMMYFUNCTION("""COMPUTED_VALUE"""),"")</f>
        <v/>
      </c>
    </row>
    <row r="944" ht="15.75" customHeight="1">
      <c r="A944" s="82" t="str">
        <f>IFERROR(__xludf.DUMMYFUNCTION("""COMPUTED_VALUE"""),"")</f>
        <v/>
      </c>
    </row>
    <row r="945" ht="15.75" customHeight="1">
      <c r="A945" s="82" t="str">
        <f>IFERROR(__xludf.DUMMYFUNCTION("""COMPUTED_VALUE"""),"")</f>
        <v/>
      </c>
    </row>
    <row r="946" ht="15.75" customHeight="1">
      <c r="A946" s="82" t="str">
        <f>IFERROR(__xludf.DUMMYFUNCTION("""COMPUTED_VALUE"""),"")</f>
        <v/>
      </c>
    </row>
    <row r="947" ht="15.75" customHeight="1">
      <c r="A947" s="82" t="str">
        <f>IFERROR(__xludf.DUMMYFUNCTION("""COMPUTED_VALUE"""),"")</f>
        <v/>
      </c>
    </row>
    <row r="948" ht="15.75" customHeight="1">
      <c r="A948" s="82" t="str">
        <f>IFERROR(__xludf.DUMMYFUNCTION("""COMPUTED_VALUE"""),"")</f>
        <v/>
      </c>
    </row>
    <row r="949" ht="15.75" customHeight="1">
      <c r="A949" s="82" t="str">
        <f>IFERROR(__xludf.DUMMYFUNCTION("""COMPUTED_VALUE"""),"")</f>
        <v/>
      </c>
    </row>
    <row r="950" ht="15.75" customHeight="1">
      <c r="A950" s="82" t="str">
        <f>IFERROR(__xludf.DUMMYFUNCTION("""COMPUTED_VALUE"""),"")</f>
        <v/>
      </c>
    </row>
    <row r="951" ht="15.75" customHeight="1">
      <c r="A951" s="82" t="str">
        <f>IFERROR(__xludf.DUMMYFUNCTION("""COMPUTED_VALUE"""),"")</f>
        <v/>
      </c>
    </row>
    <row r="952" ht="15.75" customHeight="1">
      <c r="A952" s="82" t="str">
        <f>IFERROR(__xludf.DUMMYFUNCTION("""COMPUTED_VALUE"""),"")</f>
        <v/>
      </c>
    </row>
    <row r="953" ht="15.75" customHeight="1">
      <c r="A953" s="82" t="str">
        <f>IFERROR(__xludf.DUMMYFUNCTION("""COMPUTED_VALUE"""),"")</f>
        <v/>
      </c>
    </row>
    <row r="954" ht="15.75" customHeight="1">
      <c r="A954" s="82" t="str">
        <f>IFERROR(__xludf.DUMMYFUNCTION("""COMPUTED_VALUE"""),"")</f>
        <v/>
      </c>
    </row>
    <row r="955" ht="15.75" customHeight="1">
      <c r="A955" s="82" t="str">
        <f>IFERROR(__xludf.DUMMYFUNCTION("""COMPUTED_VALUE"""),"")</f>
        <v/>
      </c>
    </row>
    <row r="956" ht="15.75" customHeight="1">
      <c r="A956" s="82" t="str">
        <f>IFERROR(__xludf.DUMMYFUNCTION("""COMPUTED_VALUE"""),"")</f>
        <v/>
      </c>
    </row>
    <row r="957" ht="15.75" customHeight="1">
      <c r="A957" s="82" t="str">
        <f>IFERROR(__xludf.DUMMYFUNCTION("""COMPUTED_VALUE"""),"")</f>
        <v/>
      </c>
    </row>
    <row r="958" ht="15.75" customHeight="1">
      <c r="A958" s="82" t="str">
        <f>IFERROR(__xludf.DUMMYFUNCTION("""COMPUTED_VALUE"""),"")</f>
        <v/>
      </c>
    </row>
    <row r="959" ht="15.75" customHeight="1">
      <c r="A959" s="82" t="str">
        <f>IFERROR(__xludf.DUMMYFUNCTION("""COMPUTED_VALUE"""),"")</f>
        <v/>
      </c>
    </row>
    <row r="960" ht="15.75" customHeight="1">
      <c r="A960" s="82" t="str">
        <f>IFERROR(__xludf.DUMMYFUNCTION("""COMPUTED_VALUE"""),"")</f>
        <v/>
      </c>
    </row>
    <row r="961" ht="15.75" customHeight="1">
      <c r="A961" s="82" t="str">
        <f>IFERROR(__xludf.DUMMYFUNCTION("""COMPUTED_VALUE"""),"")</f>
        <v/>
      </c>
    </row>
    <row r="962" ht="15.75" customHeight="1">
      <c r="A962" s="82" t="str">
        <f>IFERROR(__xludf.DUMMYFUNCTION("""COMPUTED_VALUE"""),"")</f>
        <v/>
      </c>
    </row>
    <row r="963" ht="15.75" customHeight="1">
      <c r="A963" s="82" t="str">
        <f>IFERROR(__xludf.DUMMYFUNCTION("""COMPUTED_VALUE"""),"")</f>
        <v/>
      </c>
    </row>
    <row r="964" ht="15.75" customHeight="1">
      <c r="A964" s="82" t="str">
        <f>IFERROR(__xludf.DUMMYFUNCTION("""COMPUTED_VALUE"""),"")</f>
        <v/>
      </c>
    </row>
    <row r="965" ht="15.75" customHeight="1">
      <c r="A965" s="82" t="str">
        <f>IFERROR(__xludf.DUMMYFUNCTION("""COMPUTED_VALUE"""),"")</f>
        <v/>
      </c>
    </row>
    <row r="966" ht="15.75" customHeight="1">
      <c r="A966" s="82" t="str">
        <f>IFERROR(__xludf.DUMMYFUNCTION("""COMPUTED_VALUE"""),"")</f>
        <v/>
      </c>
    </row>
    <row r="967" ht="15.75" customHeight="1">
      <c r="A967" s="82" t="str">
        <f>IFERROR(__xludf.DUMMYFUNCTION("""COMPUTED_VALUE"""),"")</f>
        <v/>
      </c>
    </row>
    <row r="968" ht="15.75" customHeight="1">
      <c r="A968" s="82" t="str">
        <f>IFERROR(__xludf.DUMMYFUNCTION("""COMPUTED_VALUE"""),"")</f>
        <v/>
      </c>
    </row>
    <row r="969" ht="15.75" customHeight="1">
      <c r="A969" s="82" t="str">
        <f>IFERROR(__xludf.DUMMYFUNCTION("""COMPUTED_VALUE"""),"")</f>
        <v/>
      </c>
    </row>
    <row r="970" ht="15.75" customHeight="1">
      <c r="A970" s="82" t="str">
        <f>IFERROR(__xludf.DUMMYFUNCTION("""COMPUTED_VALUE"""),"")</f>
        <v/>
      </c>
    </row>
    <row r="971" ht="15.75" customHeight="1">
      <c r="A971" s="82" t="str">
        <f>IFERROR(__xludf.DUMMYFUNCTION("""COMPUTED_VALUE"""),"")</f>
        <v/>
      </c>
    </row>
    <row r="972" ht="15.75" customHeight="1">
      <c r="A972" s="82" t="str">
        <f>IFERROR(__xludf.DUMMYFUNCTION("""COMPUTED_VALUE"""),"")</f>
        <v/>
      </c>
    </row>
    <row r="973" ht="15.75" customHeight="1">
      <c r="A973" s="82" t="str">
        <f>IFERROR(__xludf.DUMMYFUNCTION("""COMPUTED_VALUE"""),"")</f>
        <v/>
      </c>
    </row>
    <row r="974" ht="15.75" customHeight="1">
      <c r="A974" s="82" t="str">
        <f>IFERROR(__xludf.DUMMYFUNCTION("""COMPUTED_VALUE"""),"")</f>
        <v/>
      </c>
    </row>
    <row r="975" ht="15.75" customHeight="1">
      <c r="A975" s="82" t="str">
        <f>IFERROR(__xludf.DUMMYFUNCTION("""COMPUTED_VALUE"""),"")</f>
        <v/>
      </c>
    </row>
    <row r="976" ht="15.75" customHeight="1">
      <c r="A976" s="82" t="str">
        <f>IFERROR(__xludf.DUMMYFUNCTION("""COMPUTED_VALUE"""),"")</f>
        <v/>
      </c>
    </row>
    <row r="977" ht="15.75" customHeight="1">
      <c r="A977" s="82" t="str">
        <f>IFERROR(__xludf.DUMMYFUNCTION("""COMPUTED_VALUE"""),"")</f>
        <v/>
      </c>
    </row>
    <row r="978" ht="15.75" customHeight="1">
      <c r="A978" s="82" t="str">
        <f>IFERROR(__xludf.DUMMYFUNCTION("""COMPUTED_VALUE"""),"")</f>
        <v/>
      </c>
    </row>
    <row r="979" ht="15.75" customHeight="1">
      <c r="A979" s="82" t="str">
        <f>IFERROR(__xludf.DUMMYFUNCTION("""COMPUTED_VALUE"""),"")</f>
        <v/>
      </c>
    </row>
    <row r="980" ht="15.75" customHeight="1">
      <c r="A980" s="82" t="str">
        <f>IFERROR(__xludf.DUMMYFUNCTION("""COMPUTED_VALUE"""),"")</f>
        <v/>
      </c>
    </row>
    <row r="981" ht="15.75" customHeight="1">
      <c r="A981" s="82" t="str">
        <f>IFERROR(__xludf.DUMMYFUNCTION("""COMPUTED_VALUE"""),"")</f>
        <v/>
      </c>
    </row>
    <row r="982" ht="15.75" customHeight="1">
      <c r="A982" s="82" t="str">
        <f>IFERROR(__xludf.DUMMYFUNCTION("""COMPUTED_VALUE"""),"")</f>
        <v/>
      </c>
    </row>
    <row r="983" ht="15.75" customHeight="1">
      <c r="A983" s="82" t="str">
        <f>IFERROR(__xludf.DUMMYFUNCTION("""COMPUTED_VALUE"""),"")</f>
        <v/>
      </c>
    </row>
    <row r="984" ht="15.75" customHeight="1">
      <c r="A984" s="82" t="str">
        <f>IFERROR(__xludf.DUMMYFUNCTION("""COMPUTED_VALUE"""),"")</f>
        <v/>
      </c>
    </row>
    <row r="985" ht="15.75" customHeight="1">
      <c r="A985" s="82" t="str">
        <f>IFERROR(__xludf.DUMMYFUNCTION("""COMPUTED_VALUE"""),"")</f>
        <v/>
      </c>
    </row>
    <row r="986" ht="15.75" customHeight="1">
      <c r="A986" s="82" t="str">
        <f>IFERROR(__xludf.DUMMYFUNCTION("""COMPUTED_VALUE"""),"")</f>
        <v/>
      </c>
    </row>
    <row r="987" ht="15.75" customHeight="1">
      <c r="A987" s="82" t="str">
        <f>IFERROR(__xludf.DUMMYFUNCTION("""COMPUTED_VALUE"""),"")</f>
        <v/>
      </c>
    </row>
    <row r="988" ht="15.75" customHeight="1">
      <c r="A988" s="82" t="str">
        <f>IFERROR(__xludf.DUMMYFUNCTION("""COMPUTED_VALUE"""),"")</f>
        <v/>
      </c>
    </row>
    <row r="989" ht="15.75" customHeight="1">
      <c r="A989" s="82" t="str">
        <f>IFERROR(__xludf.DUMMYFUNCTION("""COMPUTED_VALUE"""),"")</f>
        <v/>
      </c>
    </row>
    <row r="990" ht="15.75" customHeight="1">
      <c r="A990" s="82" t="str">
        <f>IFERROR(__xludf.DUMMYFUNCTION("""COMPUTED_VALUE"""),"")</f>
        <v/>
      </c>
    </row>
    <row r="991" ht="15.75" customHeight="1">
      <c r="A991" s="82" t="str">
        <f>IFERROR(__xludf.DUMMYFUNCTION("""COMPUTED_VALUE"""),"")</f>
        <v/>
      </c>
    </row>
    <row r="992" ht="15.75" customHeight="1">
      <c r="A992" s="82" t="str">
        <f>IFERROR(__xludf.DUMMYFUNCTION("""COMPUTED_VALUE"""),"")</f>
        <v/>
      </c>
    </row>
    <row r="993" ht="15.75" customHeight="1">
      <c r="A993" s="82" t="str">
        <f>IFERROR(__xludf.DUMMYFUNCTION("""COMPUTED_VALUE"""),"")</f>
        <v/>
      </c>
    </row>
    <row r="994" ht="15.75" customHeight="1">
      <c r="A994" s="82" t="str">
        <f>IFERROR(__xludf.DUMMYFUNCTION("""COMPUTED_VALUE"""),"")</f>
        <v/>
      </c>
    </row>
    <row r="995" ht="15.75" customHeight="1">
      <c r="A995" s="82" t="str">
        <f>IFERROR(__xludf.DUMMYFUNCTION("""COMPUTED_VALUE"""),"")</f>
        <v/>
      </c>
    </row>
    <row r="996" ht="15.75" customHeight="1">
      <c r="A996" s="82" t="str">
        <f>IFERROR(__xludf.DUMMYFUNCTION("""COMPUTED_VALUE"""),"")</f>
        <v/>
      </c>
    </row>
    <row r="997" ht="15.75" customHeight="1">
      <c r="A997" s="82" t="str">
        <f>IFERROR(__xludf.DUMMYFUNCTION("""COMPUTED_VALUE"""),"")</f>
        <v/>
      </c>
    </row>
    <row r="998" ht="15.75" customHeight="1">
      <c r="A998" s="82" t="str">
        <f>IFERROR(__xludf.DUMMYFUNCTION("""COMPUTED_VALUE"""),"")</f>
        <v/>
      </c>
    </row>
    <row r="999" ht="15.75" customHeight="1">
      <c r="A999" s="82" t="str">
        <f>IFERROR(__xludf.DUMMYFUNCTION("""COMPUTED_VALUE"""),"")</f>
        <v/>
      </c>
    </row>
    <row r="1000" ht="15.75" customHeight="1">
      <c r="A1000" s="82" t="str">
        <f>IFERROR(__xludf.DUMMYFUNCTION("""COMPUTED_VALUE"""),"")</f>
        <v/>
      </c>
    </row>
  </sheetData>
  <conditionalFormatting sqref="A1:A1000">
    <cfRule type="containsText" dxfId="2" priority="1" operator="containsText" text=".say">
      <formula>NOT(ISERROR(SEARCH((".say"),(A1))))</formula>
    </cfRule>
  </conditionalFormatting>
  <conditionalFormatting sqref="A1:A1000">
    <cfRule type="containsText" dxfId="3" priority="2" operator="containsText" text=".tell">
      <formula>NOT(ISERROR(SEARCH((".tell"),(A1))))</formula>
    </cfRule>
  </conditionalFormatting>
  <conditionalFormatting sqref="A1:A1000">
    <cfRule type="containsText" dxfId="4" priority="3" operator="containsText" text=".reprompt">
      <formula>NOT(ISERROR(SEARCH((".reprompt"),(A1))))</formula>
    </cfRule>
  </conditionalFormatting>
  <conditionalFormatting sqref="A1:A1000">
    <cfRule type="containsText" dxfId="5" priority="4" operator="containsText" text="progressive.">
      <formula>NOT(ISERROR(SEARCH(("progressive."),(A1))))</formula>
    </cfRule>
  </conditionalFormatting>
  <conditionalFormatting sqref="A1:A1000">
    <cfRule type="containsText" dxfId="6" priority="5" operator="containsText" text="alexaCard">
      <formula>NOT(ISERROR(SEARCH(("alexaCard"),(A1))))</formula>
    </cfRule>
  </conditionalFormatting>
  <conditionalFormatting sqref="B1:C1 C71:C1000 B160:B1000">
    <cfRule type="expression" dxfId="0" priority="6">
      <formula>countif(B:B,B1)&gt;1</formula>
    </cfRule>
  </conditionalFormatting>
  <conditionalFormatting sqref="A1:A1000">
    <cfRule type="containsText" dxfId="7" priority="7" operator="containsText" text="alexaRenderTemplate">
      <formula>NOT(ISERROR(SEARCH(("alexaRenderTemplate"),(A1))))</formula>
    </cfRule>
  </conditionalFormatting>
  <conditionalFormatting sqref="A1:A1000">
    <cfRule type="containsText" dxfId="8" priority="8" operator="containsText" text=".ask">
      <formula>NOT(ISERROR(SEARCH((".ask"),(A1))))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6" width="14.43"/>
  </cols>
  <sheetData>
    <row r="1" ht="15.75" customHeight="1">
      <c r="A1" s="71" t="s">
        <v>63</v>
      </c>
      <c r="B1" s="72" t="s">
        <v>353</v>
      </c>
    </row>
    <row r="2" ht="15.75" customHeight="1">
      <c r="A2" s="26" t="s">
        <v>354</v>
      </c>
      <c r="B2" s="26" t="s">
        <v>354</v>
      </c>
    </row>
    <row r="3" ht="15.75" customHeight="1">
      <c r="A3" s="26" t="s">
        <v>355</v>
      </c>
      <c r="B3" s="26" t="s">
        <v>354</v>
      </c>
    </row>
    <row r="4" ht="15.75" customHeight="1">
      <c r="A4" s="26" t="s">
        <v>356</v>
      </c>
      <c r="B4" s="26" t="s">
        <v>354</v>
      </c>
    </row>
    <row r="5" ht="15.75" customHeight="1">
      <c r="A5" s="26" t="s">
        <v>357</v>
      </c>
      <c r="B5" s="26" t="s">
        <v>357</v>
      </c>
    </row>
    <row r="6" ht="15.75" customHeight="1">
      <c r="A6" s="73" t="s">
        <v>358</v>
      </c>
      <c r="B6" s="26" t="s">
        <v>357</v>
      </c>
    </row>
    <row r="7" ht="15.75" customHeight="1">
      <c r="A7" s="73" t="s">
        <v>359</v>
      </c>
      <c r="B7" s="26" t="s">
        <v>357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0"/>
  <cols>
    <col customWidth="1" min="1" max="1" width="14.43"/>
    <col customWidth="1" min="2" max="2" width="34.14"/>
    <col customWidth="1" min="3" max="3" width="18.71"/>
    <col customWidth="1" min="4" max="4" width="86.71"/>
    <col customWidth="1" min="5" max="5" width="14.43"/>
    <col customWidth="1" min="6" max="6" width="33.43"/>
    <col customWidth="1" min="7" max="7" width="43.0"/>
  </cols>
  <sheetData>
    <row r="1" ht="15.75" customHeight="1">
      <c r="A1" s="74" t="s">
        <v>360</v>
      </c>
      <c r="B1" s="75" t="s">
        <v>361</v>
      </c>
      <c r="C1" s="76" t="s">
        <v>362</v>
      </c>
      <c r="D1" s="75" t="s">
        <v>363</v>
      </c>
      <c r="E1" s="77" t="s">
        <v>364</v>
      </c>
      <c r="F1" s="75" t="s">
        <v>365</v>
      </c>
      <c r="G1" s="78" t="s">
        <v>366</v>
      </c>
    </row>
    <row r="2" ht="15.75" customHeight="1">
      <c r="A2" s="79" t="b">
        <v>0</v>
      </c>
      <c r="B2" s="5" t="s">
        <v>19</v>
      </c>
      <c r="C2" s="80"/>
      <c r="D2" s="48" t="s">
        <v>242</v>
      </c>
      <c r="E2" s="80"/>
      <c r="F2" s="5" t="s">
        <v>367</v>
      </c>
      <c r="G2" s="48" t="s">
        <v>368</v>
      </c>
    </row>
    <row r="3" ht="15.75" customHeight="1">
      <c r="A3" s="80"/>
      <c r="B3" s="48" t="s">
        <v>369</v>
      </c>
      <c r="C3" s="80"/>
      <c r="D3" s="48" t="s">
        <v>370</v>
      </c>
      <c r="E3" s="80"/>
      <c r="F3" s="5"/>
      <c r="G3" s="48"/>
    </row>
    <row r="4" ht="15.75" customHeight="1">
      <c r="A4" s="80"/>
      <c r="B4" s="48" t="s">
        <v>371</v>
      </c>
      <c r="C4" s="80"/>
      <c r="D4" s="48" t="s">
        <v>189</v>
      </c>
      <c r="E4" s="80"/>
      <c r="F4" s="5" t="s">
        <v>10</v>
      </c>
      <c r="G4" s="48"/>
    </row>
    <row r="5" ht="15.75" customHeight="1">
      <c r="A5" s="80"/>
      <c r="B5" s="5"/>
      <c r="C5" s="5"/>
      <c r="D5" s="5"/>
      <c r="E5" s="5"/>
      <c r="F5" s="5"/>
      <c r="G5" s="48"/>
    </row>
    <row r="6" ht="15.75" customHeight="1">
      <c r="A6" s="80"/>
      <c r="B6" s="5"/>
      <c r="C6" s="5"/>
      <c r="D6" s="5"/>
      <c r="E6" s="5"/>
      <c r="F6" s="5"/>
      <c r="G6" s="48"/>
    </row>
    <row r="7" ht="15.75" customHeight="1">
      <c r="A7" s="80"/>
      <c r="B7" s="5"/>
      <c r="C7" s="5"/>
      <c r="D7" s="5"/>
      <c r="E7" s="5"/>
      <c r="F7" s="5"/>
      <c r="G7" s="48"/>
    </row>
    <row r="8" ht="15.75" customHeight="1">
      <c r="A8" s="80"/>
      <c r="B8" s="5"/>
      <c r="C8" s="5"/>
      <c r="D8" s="5"/>
      <c r="E8" s="5"/>
      <c r="F8" s="5"/>
      <c r="G8" s="48"/>
    </row>
    <row r="9" ht="15.75" customHeight="1">
      <c r="A9" s="80"/>
      <c r="B9" s="5"/>
      <c r="C9" s="5"/>
      <c r="D9" s="5"/>
      <c r="E9" s="5"/>
      <c r="F9" s="5"/>
      <c r="G9" s="48"/>
    </row>
    <row r="10" ht="15.75" customHeight="1">
      <c r="A10" s="80"/>
      <c r="B10" s="5"/>
      <c r="C10" s="5"/>
      <c r="D10" s="5"/>
      <c r="E10" s="5"/>
      <c r="F10" s="5"/>
      <c r="G10" s="48"/>
    </row>
    <row r="11" ht="15.75" customHeight="1">
      <c r="A11" s="80"/>
      <c r="B11" s="5"/>
      <c r="C11" s="5"/>
      <c r="D11" s="5"/>
      <c r="E11" s="5"/>
      <c r="F11" s="5"/>
      <c r="G11" s="48"/>
    </row>
    <row r="12" ht="15.75" customHeight="1">
      <c r="A12" s="80"/>
      <c r="B12" s="5"/>
      <c r="C12" s="5"/>
      <c r="D12" s="5"/>
      <c r="E12" s="5"/>
      <c r="F12" s="5"/>
      <c r="G12" s="48"/>
    </row>
    <row r="13" ht="15.75" customHeight="1">
      <c r="A13" s="80"/>
      <c r="B13" s="5"/>
      <c r="C13" s="5"/>
      <c r="D13" s="5"/>
      <c r="E13" s="5"/>
      <c r="F13" s="5"/>
      <c r="G13" s="48"/>
    </row>
    <row r="14" ht="15.75" customHeight="1">
      <c r="A14" s="80"/>
      <c r="B14" s="5"/>
      <c r="C14" s="5"/>
      <c r="D14" s="5"/>
      <c r="E14" s="5"/>
      <c r="F14" s="5"/>
      <c r="G14" s="48"/>
    </row>
    <row r="15" ht="15.75" customHeight="1">
      <c r="A15" s="80"/>
      <c r="B15" s="5"/>
      <c r="C15" s="5"/>
      <c r="D15" s="5"/>
      <c r="E15" s="5"/>
      <c r="F15" s="5"/>
      <c r="G15" s="48"/>
    </row>
    <row r="16" ht="15.75" customHeight="1">
      <c r="A16" s="80"/>
      <c r="B16" s="5"/>
      <c r="C16" s="5"/>
      <c r="D16" s="5"/>
      <c r="E16" s="5"/>
      <c r="F16" s="5"/>
      <c r="G16" s="48"/>
    </row>
    <row r="17" ht="15.75" customHeight="1">
      <c r="A17" s="80"/>
      <c r="B17" s="5"/>
      <c r="C17" s="5"/>
      <c r="D17" s="5"/>
      <c r="E17" s="5"/>
      <c r="F17" s="5"/>
      <c r="G17" s="48"/>
    </row>
    <row r="18" ht="15.75" customHeight="1">
      <c r="A18" s="80"/>
      <c r="B18" s="5"/>
      <c r="C18" s="5"/>
      <c r="D18" s="5"/>
      <c r="E18" s="5"/>
      <c r="F18" s="5"/>
      <c r="G18" s="48"/>
    </row>
    <row r="19" ht="15.75" customHeight="1">
      <c r="A19" s="80"/>
      <c r="B19" s="5"/>
      <c r="C19" s="5"/>
      <c r="D19" s="5"/>
      <c r="E19" s="5"/>
      <c r="F19" s="5"/>
      <c r="G19" s="48"/>
    </row>
    <row r="20" ht="15.75" customHeight="1">
      <c r="A20" s="80"/>
      <c r="B20" s="5"/>
      <c r="C20" s="5"/>
      <c r="D20" s="5"/>
      <c r="E20" s="5"/>
      <c r="F20" s="5"/>
      <c r="G20" s="48"/>
    </row>
    <row r="21" ht="15.75" customHeight="1">
      <c r="A21" s="80"/>
      <c r="B21" s="5"/>
      <c r="C21" s="5"/>
      <c r="D21" s="5"/>
      <c r="E21" s="5"/>
      <c r="F21" s="5"/>
      <c r="G21" s="48"/>
    </row>
    <row r="22" ht="15.75" customHeight="1">
      <c r="A22" s="80"/>
      <c r="B22" s="5"/>
      <c r="C22" s="5"/>
      <c r="D22" s="5"/>
      <c r="E22" s="5"/>
      <c r="F22" s="5"/>
      <c r="G22" s="48"/>
    </row>
    <row r="23" ht="15.75" customHeight="1">
      <c r="A23" s="80"/>
      <c r="B23" s="5"/>
      <c r="C23" s="5"/>
      <c r="D23" s="5"/>
      <c r="E23" s="5"/>
      <c r="F23" s="5"/>
      <c r="G23" s="48"/>
    </row>
    <row r="24" ht="15.75" customHeight="1">
      <c r="A24" s="80"/>
      <c r="B24" s="5"/>
      <c r="C24" s="5"/>
      <c r="D24" s="5"/>
      <c r="E24" s="5"/>
      <c r="F24" s="5"/>
      <c r="G24" s="48"/>
    </row>
    <row r="25" ht="15.75" customHeight="1">
      <c r="A25" s="80"/>
      <c r="B25" s="5"/>
      <c r="C25" s="5"/>
      <c r="D25" s="5"/>
      <c r="E25" s="5"/>
      <c r="F25" s="5"/>
      <c r="G25" s="48"/>
    </row>
    <row r="26" ht="15.75" customHeight="1">
      <c r="A26" s="80"/>
      <c r="B26" s="5"/>
      <c r="C26" s="5"/>
      <c r="D26" s="5"/>
      <c r="E26" s="5"/>
      <c r="F26" s="5"/>
      <c r="G26" s="48"/>
    </row>
    <row r="27" ht="15.75" customHeight="1">
      <c r="A27" s="80"/>
      <c r="B27" s="5"/>
      <c r="C27" s="5"/>
      <c r="D27" s="5"/>
      <c r="E27" s="5"/>
      <c r="F27" s="5"/>
      <c r="G27" s="48"/>
    </row>
    <row r="28" ht="15.75" customHeight="1">
      <c r="A28" s="80"/>
      <c r="B28" s="5"/>
      <c r="C28" s="5"/>
      <c r="D28" s="5"/>
      <c r="E28" s="5"/>
      <c r="F28" s="5"/>
      <c r="G28" s="48"/>
    </row>
    <row r="29" ht="15.75" customHeight="1">
      <c r="A29" s="80"/>
      <c r="B29" s="5"/>
      <c r="C29" s="5"/>
      <c r="D29" s="5"/>
      <c r="E29" s="5"/>
      <c r="F29" s="5"/>
      <c r="G29" s="48"/>
    </row>
    <row r="30" ht="15.75" customHeight="1">
      <c r="A30" s="80"/>
      <c r="B30" s="5"/>
      <c r="C30" s="5"/>
      <c r="D30" s="5"/>
      <c r="E30" s="5"/>
      <c r="F30" s="5"/>
      <c r="G30" s="48"/>
    </row>
    <row r="31" ht="15.75" customHeight="1">
      <c r="A31" s="80"/>
      <c r="B31" s="5"/>
      <c r="C31" s="5"/>
      <c r="D31" s="5"/>
      <c r="E31" s="5"/>
      <c r="F31" s="5"/>
      <c r="G31" s="48"/>
    </row>
    <row r="32" ht="15.75" customHeight="1">
      <c r="A32" s="80"/>
      <c r="B32" s="5"/>
      <c r="C32" s="5"/>
      <c r="D32" s="5"/>
      <c r="E32" s="5"/>
      <c r="F32" s="5"/>
      <c r="G32" s="48"/>
    </row>
    <row r="33" ht="15.75" customHeight="1">
      <c r="A33" s="80"/>
      <c r="B33" s="5"/>
      <c r="C33" s="5"/>
      <c r="D33" s="5"/>
      <c r="E33" s="5"/>
      <c r="F33" s="5"/>
      <c r="G33" s="48"/>
    </row>
    <row r="34" ht="15.75" customHeight="1">
      <c r="A34" s="80"/>
      <c r="B34" s="5"/>
      <c r="C34" s="5"/>
      <c r="D34" s="5"/>
      <c r="E34" s="5"/>
      <c r="F34" s="5"/>
      <c r="G34" s="48"/>
    </row>
    <row r="35" ht="15.75" customHeight="1">
      <c r="A35" s="80"/>
      <c r="B35" s="5"/>
      <c r="C35" s="5"/>
      <c r="D35" s="5"/>
      <c r="E35" s="5"/>
      <c r="F35" s="5"/>
      <c r="G35" s="48"/>
    </row>
    <row r="36" ht="15.75" customHeight="1">
      <c r="A36" s="80"/>
      <c r="B36" s="5"/>
      <c r="C36" s="5"/>
      <c r="D36" s="5"/>
      <c r="E36" s="5"/>
      <c r="F36" s="5"/>
      <c r="G36" s="48"/>
    </row>
    <row r="37" ht="15.75" customHeight="1">
      <c r="A37" s="80"/>
      <c r="B37" s="5"/>
      <c r="C37" s="5"/>
      <c r="D37" s="5"/>
      <c r="E37" s="5"/>
      <c r="F37" s="5"/>
      <c r="G37" s="48"/>
    </row>
    <row r="38" ht="15.75" customHeight="1">
      <c r="A38" s="80"/>
      <c r="B38" s="5"/>
      <c r="C38" s="5"/>
      <c r="D38" s="5"/>
      <c r="E38" s="5"/>
      <c r="F38" s="5"/>
      <c r="G38" s="48"/>
    </row>
    <row r="39" ht="15.75" customHeight="1">
      <c r="A39" s="80"/>
      <c r="B39" s="5"/>
      <c r="C39" s="5"/>
      <c r="D39" s="5"/>
      <c r="E39" s="5"/>
      <c r="F39" s="5"/>
      <c r="G39" s="48"/>
    </row>
    <row r="40" ht="15.75" customHeight="1">
      <c r="A40" s="80"/>
      <c r="B40" s="5"/>
      <c r="C40" s="5"/>
      <c r="D40" s="5"/>
      <c r="E40" s="5"/>
      <c r="F40" s="5"/>
      <c r="G40" s="48"/>
    </row>
    <row r="41" ht="15.75" customHeight="1">
      <c r="A41" s="80"/>
      <c r="B41" s="5"/>
      <c r="C41" s="5"/>
      <c r="D41" s="5"/>
      <c r="E41" s="5"/>
      <c r="F41" s="5"/>
      <c r="G41" s="48"/>
    </row>
    <row r="42" ht="15.75" customHeight="1">
      <c r="A42" s="80"/>
      <c r="B42" s="5"/>
      <c r="C42" s="5"/>
      <c r="D42" s="5"/>
      <c r="E42" s="5"/>
      <c r="F42" s="5"/>
      <c r="G42" s="48"/>
    </row>
    <row r="43" ht="15.75" customHeight="1">
      <c r="A43" s="80"/>
      <c r="B43" s="5"/>
      <c r="C43" s="5"/>
      <c r="D43" s="5"/>
      <c r="E43" s="5"/>
      <c r="F43" s="5"/>
      <c r="G43" s="48"/>
    </row>
    <row r="44" ht="15.75" customHeight="1">
      <c r="A44" s="80"/>
      <c r="B44" s="5"/>
      <c r="C44" s="5"/>
      <c r="D44" s="5"/>
      <c r="E44" s="5"/>
      <c r="F44" s="5"/>
      <c r="G44" s="48"/>
    </row>
    <row r="45" ht="15.75" customHeight="1">
      <c r="A45" s="80"/>
      <c r="B45" s="5"/>
      <c r="C45" s="5"/>
      <c r="D45" s="5"/>
      <c r="E45" s="5"/>
      <c r="F45" s="5"/>
      <c r="G45" s="48"/>
    </row>
    <row r="46" ht="15.75" customHeight="1">
      <c r="A46" s="80"/>
      <c r="B46" s="5"/>
      <c r="C46" s="5"/>
      <c r="D46" s="5"/>
      <c r="E46" s="5"/>
      <c r="F46" s="5"/>
      <c r="G46" s="48"/>
    </row>
    <row r="47" ht="15.75" customHeight="1">
      <c r="A47" s="80"/>
      <c r="B47" s="5"/>
      <c r="C47" s="5"/>
      <c r="D47" s="5"/>
      <c r="E47" s="5"/>
      <c r="F47" s="5"/>
      <c r="G47" s="48"/>
    </row>
    <row r="48" ht="15.75" customHeight="1">
      <c r="A48" s="80"/>
      <c r="B48" s="5"/>
      <c r="C48" s="5"/>
      <c r="D48" s="5"/>
      <c r="E48" s="5"/>
      <c r="F48" s="5"/>
      <c r="G48" s="48"/>
    </row>
    <row r="49" ht="15.75" customHeight="1">
      <c r="A49" s="80"/>
      <c r="B49" s="5"/>
      <c r="C49" s="5"/>
      <c r="D49" s="5"/>
      <c r="E49" s="5"/>
      <c r="F49" s="5"/>
      <c r="G49" s="48"/>
    </row>
    <row r="50" ht="15.75" customHeight="1">
      <c r="A50" s="80"/>
      <c r="B50" s="5"/>
      <c r="C50" s="5"/>
      <c r="D50" s="5"/>
      <c r="E50" s="5"/>
      <c r="F50" s="5"/>
      <c r="G50" s="48"/>
    </row>
    <row r="51" ht="15.75" customHeight="1">
      <c r="A51" s="80"/>
      <c r="B51" s="5"/>
      <c r="C51" s="5"/>
      <c r="D51" s="5"/>
      <c r="E51" s="5"/>
      <c r="F51" s="5"/>
      <c r="G51" s="48"/>
    </row>
    <row r="52" ht="15.75" customHeight="1">
      <c r="A52" s="80"/>
      <c r="B52" s="5"/>
      <c r="C52" s="5"/>
      <c r="D52" s="5"/>
      <c r="E52" s="5"/>
      <c r="F52" s="5"/>
      <c r="G52" s="48"/>
    </row>
    <row r="53" ht="15.75" customHeight="1">
      <c r="A53" s="80"/>
      <c r="B53" s="5"/>
      <c r="C53" s="5"/>
      <c r="D53" s="5"/>
      <c r="E53" s="5"/>
      <c r="F53" s="5"/>
      <c r="G53" s="48"/>
    </row>
    <row r="54" ht="15.75" customHeight="1">
      <c r="A54" s="80"/>
      <c r="B54" s="5"/>
      <c r="C54" s="5"/>
      <c r="D54" s="5"/>
      <c r="E54" s="5"/>
      <c r="F54" s="5"/>
      <c r="G54" s="48"/>
    </row>
    <row r="55" ht="15.75" customHeight="1">
      <c r="A55" s="80"/>
      <c r="B55" s="5"/>
      <c r="C55" s="5"/>
      <c r="D55" s="5"/>
      <c r="E55" s="5"/>
      <c r="F55" s="5"/>
      <c r="G55" s="48"/>
    </row>
    <row r="56" ht="15.75" customHeight="1">
      <c r="A56" s="80"/>
      <c r="B56" s="5"/>
      <c r="C56" s="5"/>
      <c r="D56" s="5"/>
      <c r="E56" s="5"/>
      <c r="F56" s="5"/>
      <c r="G56" s="48"/>
    </row>
    <row r="57" ht="15.75" customHeight="1">
      <c r="A57" s="80"/>
      <c r="B57" s="5"/>
      <c r="C57" s="5"/>
      <c r="D57" s="5"/>
      <c r="E57" s="5"/>
      <c r="F57" s="5"/>
      <c r="G57" s="48"/>
    </row>
    <row r="58" ht="15.75" customHeight="1">
      <c r="A58" s="80"/>
      <c r="B58" s="5"/>
      <c r="C58" s="5"/>
      <c r="D58" s="5"/>
      <c r="E58" s="5"/>
      <c r="F58" s="5"/>
      <c r="G58" s="48"/>
    </row>
    <row r="59" ht="15.75" customHeight="1">
      <c r="A59" s="80"/>
      <c r="B59" s="5"/>
      <c r="C59" s="5"/>
      <c r="D59" s="5"/>
      <c r="E59" s="5"/>
      <c r="F59" s="5"/>
      <c r="G59" s="48"/>
    </row>
    <row r="60" ht="15.75" customHeight="1">
      <c r="A60" s="80"/>
      <c r="B60" s="5"/>
      <c r="C60" s="5"/>
      <c r="D60" s="5"/>
      <c r="E60" s="5"/>
      <c r="F60" s="5"/>
      <c r="G60" s="48"/>
    </row>
    <row r="61" ht="15.75" customHeight="1">
      <c r="A61" s="80"/>
      <c r="B61" s="5"/>
      <c r="C61" s="5"/>
      <c r="D61" s="5"/>
      <c r="E61" s="5"/>
      <c r="F61" s="5"/>
      <c r="G61" s="48"/>
    </row>
    <row r="62" ht="15.75" customHeight="1">
      <c r="A62" s="80"/>
      <c r="B62" s="5"/>
      <c r="C62" s="5"/>
      <c r="D62" s="5"/>
      <c r="E62" s="5"/>
      <c r="F62" s="5"/>
      <c r="G62" s="48"/>
    </row>
    <row r="63" ht="15.75" customHeight="1">
      <c r="A63" s="80"/>
      <c r="B63" s="5"/>
      <c r="C63" s="5"/>
      <c r="D63" s="5"/>
      <c r="E63" s="5"/>
      <c r="F63" s="5"/>
      <c r="G63" s="48"/>
    </row>
    <row r="64" ht="15.75" customHeight="1">
      <c r="A64" s="80"/>
      <c r="B64" s="5"/>
      <c r="C64" s="5"/>
      <c r="D64" s="5"/>
      <c r="E64" s="5"/>
      <c r="F64" s="5"/>
      <c r="G64" s="48"/>
    </row>
    <row r="65" ht="15.75" customHeight="1">
      <c r="A65" s="80"/>
      <c r="B65" s="5"/>
      <c r="C65" s="5"/>
      <c r="D65" s="5"/>
      <c r="E65" s="5"/>
      <c r="F65" s="5"/>
      <c r="G65" s="48"/>
    </row>
    <row r="66" ht="15.75" customHeight="1">
      <c r="A66" s="80"/>
      <c r="B66" s="5"/>
      <c r="C66" s="5"/>
      <c r="D66" s="5"/>
      <c r="E66" s="5"/>
      <c r="F66" s="5"/>
      <c r="G66" s="48"/>
    </row>
    <row r="67" ht="15.75" customHeight="1">
      <c r="A67" s="80"/>
      <c r="B67" s="5"/>
      <c r="C67" s="5"/>
      <c r="D67" s="5"/>
      <c r="E67" s="5"/>
      <c r="F67" s="5"/>
      <c r="G67" s="48"/>
    </row>
    <row r="68" ht="15.75" customHeight="1">
      <c r="A68" s="80"/>
      <c r="B68" s="5"/>
      <c r="C68" s="5"/>
      <c r="D68" s="5"/>
      <c r="E68" s="5"/>
      <c r="F68" s="5"/>
      <c r="G68" s="48"/>
    </row>
    <row r="69" ht="15.75" customHeight="1">
      <c r="A69" s="80"/>
      <c r="B69" s="5"/>
      <c r="C69" s="5"/>
      <c r="D69" s="5"/>
      <c r="E69" s="5"/>
      <c r="F69" s="5"/>
      <c r="G69" s="48"/>
    </row>
    <row r="70" ht="15.75" customHeight="1">
      <c r="A70" s="80"/>
      <c r="B70" s="5"/>
      <c r="C70" s="5"/>
      <c r="D70" s="5"/>
      <c r="E70" s="5"/>
      <c r="F70" s="5"/>
      <c r="G70" s="48"/>
    </row>
    <row r="71" ht="15.75" customHeight="1">
      <c r="A71" s="80"/>
      <c r="B71" s="5"/>
      <c r="C71" s="5"/>
      <c r="D71" s="5"/>
      <c r="E71" s="5"/>
      <c r="F71" s="5"/>
      <c r="G71" s="48"/>
    </row>
    <row r="72" ht="15.75" customHeight="1">
      <c r="A72" s="80"/>
      <c r="B72" s="5"/>
      <c r="C72" s="5"/>
      <c r="D72" s="5"/>
      <c r="E72" s="5"/>
      <c r="F72" s="5"/>
      <c r="G72" s="48"/>
    </row>
    <row r="73" ht="15.75" customHeight="1">
      <c r="A73" s="80"/>
      <c r="B73" s="5"/>
      <c r="C73" s="5"/>
      <c r="D73" s="5"/>
      <c r="E73" s="5"/>
      <c r="F73" s="5"/>
      <c r="G73" s="48"/>
    </row>
    <row r="74" ht="15.75" customHeight="1">
      <c r="A74" s="80"/>
      <c r="B74" s="5"/>
      <c r="C74" s="5"/>
      <c r="D74" s="5"/>
      <c r="E74" s="5"/>
      <c r="F74" s="5"/>
      <c r="G74" s="48"/>
    </row>
    <row r="75" ht="15.75" customHeight="1">
      <c r="A75" s="80"/>
      <c r="B75" s="5"/>
      <c r="C75" s="5"/>
      <c r="D75" s="5"/>
      <c r="E75" s="5"/>
      <c r="F75" s="5"/>
      <c r="G75" s="48"/>
    </row>
    <row r="76" ht="15.75" customHeight="1">
      <c r="A76" s="80"/>
      <c r="B76" s="5"/>
      <c r="C76" s="5"/>
      <c r="D76" s="5"/>
      <c r="E76" s="5"/>
      <c r="F76" s="5"/>
      <c r="G76" s="48"/>
    </row>
    <row r="77" ht="15.75" customHeight="1">
      <c r="A77" s="80"/>
      <c r="B77" s="5"/>
      <c r="C77" s="5"/>
      <c r="D77" s="5"/>
      <c r="E77" s="5"/>
      <c r="F77" s="5"/>
      <c r="G77" s="48"/>
    </row>
    <row r="78" ht="15.75" customHeight="1">
      <c r="A78" s="80"/>
      <c r="B78" s="5"/>
      <c r="C78" s="5"/>
      <c r="D78" s="5"/>
      <c r="E78" s="5"/>
      <c r="F78" s="5"/>
      <c r="G78" s="48"/>
    </row>
    <row r="79" ht="15.75" customHeight="1">
      <c r="A79" s="80"/>
      <c r="B79" s="5"/>
      <c r="C79" s="5"/>
      <c r="D79" s="5"/>
      <c r="E79" s="5"/>
      <c r="F79" s="5"/>
      <c r="G79" s="48"/>
    </row>
    <row r="80" ht="15.75" customHeight="1">
      <c r="A80" s="80"/>
      <c r="B80" s="5"/>
      <c r="C80" s="5"/>
      <c r="D80" s="5"/>
      <c r="E80" s="5"/>
      <c r="F80" s="5"/>
      <c r="G80" s="48"/>
    </row>
    <row r="81" ht="15.75" customHeight="1">
      <c r="A81" s="80"/>
      <c r="B81" s="5"/>
      <c r="C81" s="5"/>
      <c r="D81" s="5"/>
      <c r="E81" s="5"/>
      <c r="F81" s="5"/>
      <c r="G81" s="48"/>
    </row>
    <row r="82" ht="15.75" customHeight="1">
      <c r="A82" s="80"/>
      <c r="B82" s="5"/>
      <c r="C82" s="5"/>
      <c r="D82" s="5"/>
      <c r="E82" s="5"/>
      <c r="F82" s="5"/>
      <c r="G82" s="48"/>
    </row>
    <row r="83" ht="15.75" customHeight="1">
      <c r="A83" s="80"/>
      <c r="B83" s="5"/>
      <c r="C83" s="5"/>
      <c r="D83" s="5"/>
      <c r="E83" s="5"/>
      <c r="F83" s="5"/>
      <c r="G83" s="48"/>
    </row>
    <row r="84" ht="15.75" customHeight="1">
      <c r="A84" s="80"/>
      <c r="B84" s="5"/>
      <c r="C84" s="5"/>
      <c r="D84" s="5"/>
      <c r="E84" s="5"/>
      <c r="F84" s="5"/>
      <c r="G84" s="48"/>
    </row>
    <row r="85" ht="15.75" customHeight="1">
      <c r="A85" s="80"/>
      <c r="B85" s="5"/>
      <c r="C85" s="5"/>
      <c r="D85" s="5"/>
      <c r="E85" s="5"/>
      <c r="F85" s="5"/>
      <c r="G85" s="48"/>
    </row>
    <row r="86" ht="15.75" customHeight="1">
      <c r="A86" s="80"/>
      <c r="B86" s="5"/>
      <c r="C86" s="5"/>
      <c r="D86" s="5"/>
      <c r="E86" s="5"/>
      <c r="F86" s="5"/>
      <c r="G86" s="48"/>
    </row>
    <row r="87" ht="15.75" customHeight="1">
      <c r="A87" s="80"/>
      <c r="B87" s="5"/>
      <c r="C87" s="5"/>
      <c r="D87" s="5"/>
      <c r="E87" s="5"/>
      <c r="F87" s="5"/>
      <c r="G87" s="48"/>
    </row>
    <row r="88" ht="15.75" customHeight="1">
      <c r="A88" s="80"/>
      <c r="B88" s="5"/>
      <c r="C88" s="5"/>
      <c r="D88" s="5"/>
      <c r="E88" s="5"/>
      <c r="F88" s="5"/>
      <c r="G88" s="48"/>
    </row>
    <row r="89" ht="15.75" customHeight="1">
      <c r="A89" s="80"/>
      <c r="B89" s="5"/>
      <c r="C89" s="5"/>
      <c r="D89" s="5"/>
      <c r="E89" s="5"/>
      <c r="F89" s="5"/>
      <c r="G89" s="48"/>
    </row>
    <row r="90" ht="15.75" customHeight="1">
      <c r="A90" s="80"/>
      <c r="B90" s="5"/>
      <c r="C90" s="5"/>
      <c r="D90" s="5"/>
      <c r="E90" s="5"/>
      <c r="F90" s="5"/>
      <c r="G90" s="48"/>
    </row>
    <row r="91" ht="15.75" customHeight="1">
      <c r="A91" s="80"/>
      <c r="B91" s="5"/>
      <c r="C91" s="5"/>
      <c r="D91" s="5"/>
      <c r="E91" s="5"/>
      <c r="F91" s="5"/>
      <c r="G91" s="48"/>
    </row>
    <row r="92" ht="15.75" customHeight="1">
      <c r="A92" s="80"/>
      <c r="B92" s="5"/>
      <c r="C92" s="5"/>
      <c r="D92" s="5"/>
      <c r="E92" s="5"/>
      <c r="F92" s="5"/>
      <c r="G92" s="48"/>
    </row>
    <row r="93" ht="15.75" customHeight="1">
      <c r="A93" s="80"/>
      <c r="B93" s="5"/>
      <c r="C93" s="5"/>
      <c r="D93" s="5"/>
      <c r="E93" s="5"/>
      <c r="F93" s="5"/>
      <c r="G93" s="48"/>
    </row>
    <row r="94" ht="15.75" customHeight="1">
      <c r="A94" s="80"/>
      <c r="B94" s="5"/>
      <c r="C94" s="5"/>
      <c r="D94" s="5"/>
      <c r="E94" s="5"/>
      <c r="F94" s="5"/>
      <c r="G94" s="48"/>
    </row>
    <row r="95" ht="15.75" customHeight="1">
      <c r="A95" s="80"/>
      <c r="B95" s="5"/>
      <c r="C95" s="5"/>
      <c r="D95" s="5"/>
      <c r="E95" s="5"/>
      <c r="F95" s="5"/>
      <c r="G95" s="48"/>
    </row>
    <row r="96" ht="15.75" customHeight="1">
      <c r="A96" s="80"/>
      <c r="B96" s="5"/>
      <c r="C96" s="5"/>
      <c r="D96" s="5"/>
      <c r="E96" s="5"/>
      <c r="F96" s="5"/>
      <c r="G96" s="48"/>
    </row>
    <row r="97" ht="15.75" customHeight="1">
      <c r="A97" s="80"/>
      <c r="B97" s="5"/>
      <c r="C97" s="5"/>
      <c r="D97" s="5"/>
      <c r="E97" s="5"/>
      <c r="F97" s="5"/>
      <c r="G97" s="48"/>
    </row>
    <row r="98" ht="15.75" customHeight="1">
      <c r="A98" s="80"/>
      <c r="B98" s="5"/>
      <c r="C98" s="5"/>
      <c r="D98" s="5"/>
      <c r="E98" s="5"/>
      <c r="F98" s="5"/>
      <c r="G98" s="48"/>
    </row>
    <row r="99" ht="15.75" customHeight="1">
      <c r="A99" s="80"/>
      <c r="B99" s="5"/>
      <c r="C99" s="5"/>
      <c r="D99" s="5"/>
      <c r="E99" s="5"/>
      <c r="F99" s="5"/>
      <c r="G99" s="48"/>
    </row>
    <row r="100" ht="15.75" customHeight="1">
      <c r="A100" s="80"/>
      <c r="B100" s="5"/>
      <c r="C100" s="5"/>
      <c r="D100" s="5"/>
      <c r="E100" s="5"/>
      <c r="F100" s="5"/>
      <c r="G100" s="48"/>
    </row>
    <row r="101" ht="15.75" customHeight="1">
      <c r="A101" s="80"/>
      <c r="B101" s="5"/>
      <c r="C101" s="5"/>
      <c r="D101" s="5"/>
      <c r="E101" s="5"/>
      <c r="F101" s="5"/>
      <c r="G101" s="48"/>
    </row>
    <row r="102" ht="15.75" customHeight="1">
      <c r="A102" s="80"/>
      <c r="B102" s="5"/>
      <c r="C102" s="5"/>
      <c r="D102" s="5"/>
      <c r="E102" s="5"/>
      <c r="F102" s="5"/>
      <c r="G102" s="48"/>
    </row>
    <row r="103" ht="15.75" customHeight="1">
      <c r="A103" s="80"/>
      <c r="B103" s="5"/>
      <c r="C103" s="5"/>
      <c r="D103" s="5"/>
      <c r="E103" s="5"/>
      <c r="F103" s="5"/>
      <c r="G103" s="48"/>
    </row>
    <row r="104" ht="15.75" customHeight="1">
      <c r="A104" s="80"/>
      <c r="B104" s="5"/>
      <c r="C104" s="5"/>
      <c r="D104" s="5"/>
      <c r="E104" s="5"/>
      <c r="F104" s="5"/>
      <c r="G104" s="48"/>
    </row>
    <row r="105" ht="15.75" customHeight="1">
      <c r="A105" s="80"/>
      <c r="B105" s="5"/>
      <c r="C105" s="5"/>
      <c r="D105" s="5"/>
      <c r="E105" s="5"/>
      <c r="F105" s="5"/>
      <c r="G105" s="48"/>
    </row>
    <row r="106" ht="15.75" customHeight="1">
      <c r="A106" s="80"/>
      <c r="B106" s="5"/>
      <c r="C106" s="5"/>
      <c r="D106" s="5"/>
      <c r="E106" s="5"/>
      <c r="F106" s="5"/>
      <c r="G106" s="48"/>
    </row>
    <row r="107" ht="15.75" customHeight="1">
      <c r="A107" s="80"/>
      <c r="B107" s="5"/>
      <c r="C107" s="5"/>
      <c r="D107" s="5"/>
      <c r="E107" s="5"/>
      <c r="F107" s="5"/>
      <c r="G107" s="48"/>
    </row>
    <row r="108" ht="15.75" customHeight="1">
      <c r="A108" s="80"/>
      <c r="B108" s="5"/>
      <c r="C108" s="5"/>
      <c r="D108" s="5"/>
      <c r="E108" s="5"/>
      <c r="F108" s="5"/>
      <c r="G108" s="48"/>
    </row>
    <row r="109" ht="15.75" customHeight="1">
      <c r="A109" s="80"/>
      <c r="B109" s="5"/>
      <c r="C109" s="5"/>
      <c r="D109" s="5"/>
      <c r="E109" s="5"/>
      <c r="F109" s="5"/>
      <c r="G109" s="48"/>
    </row>
    <row r="110" ht="15.75" customHeight="1">
      <c r="A110" s="80"/>
      <c r="B110" s="5"/>
      <c r="C110" s="5"/>
      <c r="D110" s="5"/>
      <c r="E110" s="5"/>
      <c r="F110" s="5"/>
      <c r="G110" s="48"/>
    </row>
    <row r="111" ht="15.75" customHeight="1">
      <c r="A111" s="80"/>
      <c r="B111" s="5"/>
      <c r="C111" s="5"/>
      <c r="D111" s="5"/>
      <c r="E111" s="5"/>
      <c r="F111" s="5"/>
      <c r="G111" s="48"/>
    </row>
    <row r="112" ht="15.75" customHeight="1">
      <c r="A112" s="80"/>
      <c r="B112" s="5"/>
      <c r="C112" s="5"/>
      <c r="D112" s="5"/>
      <c r="E112" s="5"/>
      <c r="F112" s="5"/>
      <c r="G112" s="48"/>
    </row>
    <row r="113" ht="15.75" customHeight="1">
      <c r="A113" s="80"/>
      <c r="B113" s="5"/>
      <c r="C113" s="5"/>
      <c r="D113" s="5"/>
      <c r="E113" s="5"/>
      <c r="F113" s="5"/>
      <c r="G113" s="48"/>
    </row>
    <row r="114" ht="15.75" customHeight="1">
      <c r="A114" s="80"/>
      <c r="B114" s="5"/>
      <c r="C114" s="5"/>
      <c r="D114" s="5"/>
      <c r="E114" s="5"/>
      <c r="F114" s="5"/>
      <c r="G114" s="48"/>
    </row>
    <row r="115" ht="15.75" customHeight="1">
      <c r="A115" s="80"/>
      <c r="B115" s="5"/>
      <c r="C115" s="5"/>
      <c r="D115" s="5"/>
      <c r="E115" s="5"/>
      <c r="F115" s="5"/>
      <c r="G115" s="48"/>
    </row>
    <row r="116" ht="15.75" customHeight="1">
      <c r="A116" s="80"/>
      <c r="B116" s="5"/>
      <c r="C116" s="5"/>
      <c r="D116" s="5"/>
      <c r="E116" s="5"/>
      <c r="F116" s="5"/>
      <c r="G116" s="48"/>
    </row>
    <row r="117" ht="15.75" customHeight="1">
      <c r="A117" s="80"/>
      <c r="B117" s="5"/>
      <c r="C117" s="5"/>
      <c r="D117" s="5"/>
      <c r="E117" s="5"/>
      <c r="F117" s="5"/>
      <c r="G117" s="48"/>
    </row>
    <row r="118" ht="15.75" customHeight="1">
      <c r="A118" s="80"/>
      <c r="B118" s="5"/>
      <c r="C118" s="5"/>
      <c r="D118" s="5"/>
      <c r="E118" s="5"/>
      <c r="F118" s="5"/>
      <c r="G118" s="48"/>
    </row>
    <row r="119" ht="15.75" customHeight="1">
      <c r="A119" s="80"/>
      <c r="B119" s="5"/>
      <c r="C119" s="5"/>
      <c r="D119" s="5"/>
      <c r="E119" s="5"/>
      <c r="F119" s="5"/>
      <c r="G119" s="48"/>
    </row>
    <row r="120" ht="15.75" customHeight="1">
      <c r="A120" s="80"/>
      <c r="B120" s="5"/>
      <c r="C120" s="5"/>
      <c r="D120" s="5"/>
      <c r="E120" s="5"/>
      <c r="F120" s="5"/>
      <c r="G120" s="48"/>
    </row>
    <row r="121" ht="15.75" customHeight="1">
      <c r="A121" s="80"/>
      <c r="B121" s="5"/>
      <c r="C121" s="5"/>
      <c r="D121" s="5"/>
      <c r="E121" s="5"/>
      <c r="F121" s="5"/>
      <c r="G121" s="48"/>
    </row>
    <row r="122" ht="15.75" customHeight="1">
      <c r="A122" s="80"/>
      <c r="B122" s="5"/>
      <c r="C122" s="5"/>
      <c r="D122" s="5"/>
      <c r="E122" s="5"/>
      <c r="F122" s="5"/>
      <c r="G122" s="48"/>
    </row>
    <row r="123" ht="15.75" customHeight="1">
      <c r="A123" s="80"/>
      <c r="B123" s="5"/>
      <c r="C123" s="5"/>
      <c r="D123" s="5"/>
      <c r="E123" s="5"/>
      <c r="F123" s="5"/>
      <c r="G123" s="48"/>
    </row>
    <row r="124" ht="15.75" customHeight="1">
      <c r="A124" s="80"/>
      <c r="B124" s="5"/>
      <c r="C124" s="5"/>
      <c r="D124" s="5"/>
      <c r="E124" s="5"/>
      <c r="F124" s="5"/>
      <c r="G124" s="48"/>
    </row>
    <row r="125" ht="15.75" customHeight="1">
      <c r="A125" s="80"/>
      <c r="B125" s="5"/>
      <c r="C125" s="5"/>
      <c r="D125" s="5"/>
      <c r="E125" s="5"/>
      <c r="F125" s="5"/>
      <c r="G125" s="48"/>
    </row>
    <row r="126" ht="15.75" customHeight="1">
      <c r="A126" s="80"/>
      <c r="B126" s="5"/>
      <c r="C126" s="5"/>
      <c r="D126" s="5"/>
      <c r="E126" s="5"/>
      <c r="F126" s="5"/>
      <c r="G126" s="48"/>
    </row>
    <row r="127" ht="15.75" customHeight="1">
      <c r="A127" s="80"/>
      <c r="B127" s="5"/>
      <c r="C127" s="5"/>
      <c r="D127" s="5"/>
      <c r="E127" s="5"/>
      <c r="F127" s="5"/>
      <c r="G127" s="48"/>
    </row>
    <row r="128" ht="15.75" customHeight="1">
      <c r="A128" s="80"/>
      <c r="B128" s="5"/>
      <c r="C128" s="5"/>
      <c r="D128" s="5"/>
      <c r="E128" s="5"/>
      <c r="F128" s="5"/>
      <c r="G128" s="48"/>
    </row>
    <row r="129" ht="15.75" customHeight="1">
      <c r="A129" s="80"/>
      <c r="B129" s="5"/>
      <c r="C129" s="5"/>
      <c r="D129" s="5"/>
      <c r="E129" s="5"/>
      <c r="F129" s="5"/>
      <c r="G129" s="48"/>
    </row>
    <row r="130" ht="15.75" customHeight="1">
      <c r="A130" s="80"/>
      <c r="B130" s="5"/>
      <c r="C130" s="5"/>
      <c r="D130" s="5"/>
      <c r="E130" s="5"/>
      <c r="F130" s="5"/>
      <c r="G130" s="48"/>
    </row>
    <row r="131" ht="15.75" customHeight="1">
      <c r="A131" s="80"/>
      <c r="B131" s="5"/>
      <c r="C131" s="5"/>
      <c r="D131" s="5"/>
      <c r="E131" s="5"/>
      <c r="F131" s="5"/>
      <c r="G131" s="48"/>
    </row>
    <row r="132" ht="15.75" customHeight="1">
      <c r="A132" s="80"/>
      <c r="B132" s="5"/>
      <c r="C132" s="5"/>
      <c r="D132" s="5"/>
      <c r="E132" s="5"/>
      <c r="F132" s="5"/>
      <c r="G132" s="48"/>
    </row>
    <row r="133" ht="15.75" customHeight="1">
      <c r="A133" s="80"/>
      <c r="B133" s="5"/>
      <c r="C133" s="5"/>
      <c r="D133" s="5"/>
      <c r="E133" s="5"/>
      <c r="F133" s="5"/>
      <c r="G133" s="48"/>
    </row>
    <row r="134" ht="15.75" customHeight="1">
      <c r="A134" s="80"/>
      <c r="B134" s="5"/>
      <c r="C134" s="5"/>
      <c r="D134" s="5"/>
      <c r="E134" s="5"/>
      <c r="F134" s="5"/>
      <c r="G134" s="48"/>
    </row>
    <row r="135" ht="15.75" customHeight="1">
      <c r="A135" s="80"/>
      <c r="B135" s="5"/>
      <c r="C135" s="5"/>
      <c r="D135" s="5"/>
      <c r="E135" s="5"/>
      <c r="F135" s="5"/>
      <c r="G135" s="48"/>
    </row>
    <row r="136" ht="15.75" customHeight="1">
      <c r="A136" s="80"/>
      <c r="B136" s="5"/>
      <c r="C136" s="5"/>
      <c r="D136" s="5"/>
      <c r="E136" s="5"/>
      <c r="F136" s="5"/>
      <c r="G136" s="48"/>
    </row>
    <row r="137" ht="15.75" customHeight="1">
      <c r="A137" s="80"/>
      <c r="B137" s="5"/>
      <c r="C137" s="5"/>
      <c r="D137" s="5"/>
      <c r="E137" s="5"/>
      <c r="F137" s="5"/>
      <c r="G137" s="48"/>
    </row>
    <row r="138" ht="15.75" customHeight="1">
      <c r="A138" s="80"/>
      <c r="B138" s="5"/>
      <c r="C138" s="5"/>
      <c r="D138" s="5"/>
      <c r="E138" s="5"/>
      <c r="F138" s="5"/>
      <c r="G138" s="48"/>
    </row>
    <row r="139" ht="15.75" customHeight="1">
      <c r="A139" s="80"/>
      <c r="B139" s="5"/>
      <c r="C139" s="5"/>
      <c r="D139" s="5"/>
      <c r="E139" s="5"/>
      <c r="F139" s="5"/>
      <c r="G139" s="48"/>
    </row>
    <row r="140" ht="15.75" customHeight="1">
      <c r="A140" s="80"/>
      <c r="B140" s="5"/>
      <c r="C140" s="5"/>
      <c r="D140" s="5"/>
      <c r="E140" s="5"/>
      <c r="F140" s="5"/>
      <c r="G140" s="48"/>
    </row>
    <row r="141" ht="15.75" customHeight="1">
      <c r="A141" s="80"/>
      <c r="B141" s="5"/>
      <c r="C141" s="5"/>
      <c r="D141" s="5"/>
      <c r="E141" s="5"/>
      <c r="F141" s="5"/>
      <c r="G141" s="48"/>
    </row>
    <row r="142" ht="15.75" customHeight="1">
      <c r="A142" s="80"/>
      <c r="B142" s="5"/>
      <c r="C142" s="5"/>
      <c r="D142" s="5"/>
      <c r="E142" s="5"/>
      <c r="F142" s="5"/>
      <c r="G142" s="48"/>
    </row>
    <row r="143" ht="15.75" customHeight="1">
      <c r="A143" s="80"/>
      <c r="B143" s="5"/>
      <c r="C143" s="5"/>
      <c r="D143" s="5"/>
      <c r="E143" s="5"/>
      <c r="F143" s="5"/>
      <c r="G143" s="48"/>
    </row>
    <row r="144" ht="15.75" customHeight="1">
      <c r="A144" s="80"/>
      <c r="B144" s="5"/>
      <c r="C144" s="5"/>
      <c r="D144" s="5"/>
      <c r="E144" s="5"/>
      <c r="F144" s="5"/>
      <c r="G144" s="48"/>
    </row>
    <row r="145" ht="15.75" customHeight="1">
      <c r="A145" s="80"/>
      <c r="B145" s="5"/>
      <c r="C145" s="5"/>
      <c r="D145" s="5"/>
      <c r="E145" s="5"/>
      <c r="F145" s="5"/>
      <c r="G145" s="48"/>
    </row>
    <row r="146" ht="15.75" customHeight="1">
      <c r="A146" s="80"/>
      <c r="B146" s="5"/>
      <c r="C146" s="5"/>
      <c r="D146" s="5"/>
      <c r="E146" s="5"/>
      <c r="F146" s="5"/>
      <c r="G146" s="48"/>
    </row>
    <row r="147" ht="15.75" customHeight="1">
      <c r="A147" s="80"/>
      <c r="B147" s="5"/>
      <c r="C147" s="5"/>
      <c r="D147" s="5"/>
      <c r="E147" s="5"/>
      <c r="F147" s="5"/>
      <c r="G147" s="48"/>
    </row>
    <row r="148" ht="15.75" customHeight="1">
      <c r="A148" s="80"/>
      <c r="B148" s="5"/>
      <c r="C148" s="5"/>
      <c r="D148" s="5"/>
      <c r="E148" s="5"/>
      <c r="F148" s="5"/>
      <c r="G148" s="48"/>
    </row>
    <row r="149" ht="15.75" customHeight="1">
      <c r="A149" s="80"/>
      <c r="B149" s="5"/>
      <c r="C149" s="5"/>
      <c r="D149" s="5"/>
      <c r="E149" s="5"/>
      <c r="F149" s="5"/>
      <c r="G149" s="48"/>
    </row>
    <row r="150" ht="15.75" customHeight="1">
      <c r="A150" s="80"/>
      <c r="B150" s="5"/>
      <c r="C150" s="5"/>
      <c r="D150" s="5"/>
      <c r="E150" s="5"/>
      <c r="F150" s="5"/>
      <c r="G150" s="48"/>
    </row>
    <row r="151" ht="15.75" customHeight="1">
      <c r="A151" s="80"/>
      <c r="B151" s="5"/>
      <c r="C151" s="5"/>
      <c r="D151" s="5"/>
      <c r="E151" s="5"/>
      <c r="F151" s="5"/>
      <c r="G151" s="48"/>
    </row>
    <row r="152" ht="15.75" customHeight="1">
      <c r="A152" s="80"/>
      <c r="B152" s="5"/>
      <c r="C152" s="5"/>
      <c r="D152" s="5"/>
      <c r="E152" s="5"/>
      <c r="F152" s="5"/>
      <c r="G152" s="48"/>
    </row>
    <row r="153" ht="15.75" customHeight="1">
      <c r="A153" s="80"/>
      <c r="B153" s="5"/>
      <c r="C153" s="5"/>
      <c r="D153" s="5"/>
      <c r="E153" s="5"/>
      <c r="F153" s="5"/>
      <c r="G153" s="48"/>
    </row>
    <row r="154" ht="15.75" customHeight="1">
      <c r="A154" s="80"/>
      <c r="B154" s="5"/>
      <c r="C154" s="5"/>
      <c r="D154" s="5"/>
      <c r="E154" s="5"/>
      <c r="F154" s="5"/>
      <c r="G154" s="48"/>
    </row>
    <row r="155" ht="15.75" customHeight="1">
      <c r="A155" s="80"/>
      <c r="B155" s="5"/>
      <c r="C155" s="5"/>
      <c r="D155" s="5"/>
      <c r="E155" s="5"/>
      <c r="F155" s="5"/>
      <c r="G155" s="48"/>
    </row>
    <row r="156" ht="15.75" customHeight="1">
      <c r="A156" s="80"/>
      <c r="B156" s="5"/>
      <c r="C156" s="5"/>
      <c r="D156" s="5"/>
      <c r="E156" s="5"/>
      <c r="F156" s="5"/>
      <c r="G156" s="48"/>
    </row>
    <row r="157" ht="15.75" customHeight="1">
      <c r="A157" s="80"/>
      <c r="B157" s="5"/>
      <c r="C157" s="5"/>
      <c r="D157" s="5"/>
      <c r="E157" s="5"/>
      <c r="F157" s="5"/>
      <c r="G157" s="48"/>
    </row>
    <row r="158" ht="15.75" customHeight="1">
      <c r="A158" s="80"/>
      <c r="B158" s="5"/>
      <c r="C158" s="5"/>
      <c r="D158" s="5"/>
      <c r="E158" s="5"/>
      <c r="F158" s="5"/>
      <c r="G158" s="48"/>
    </row>
    <row r="159" ht="15.75" customHeight="1">
      <c r="A159" s="80"/>
      <c r="B159" s="5"/>
      <c r="C159" s="5"/>
      <c r="D159" s="5"/>
      <c r="E159" s="5"/>
      <c r="F159" s="5"/>
      <c r="G159" s="48"/>
    </row>
    <row r="160" ht="15.75" customHeight="1">
      <c r="A160" s="80"/>
      <c r="B160" s="5"/>
      <c r="C160" s="5"/>
      <c r="D160" s="5"/>
      <c r="E160" s="5"/>
      <c r="F160" s="5"/>
      <c r="G160" s="48"/>
    </row>
    <row r="161" ht="15.75" customHeight="1">
      <c r="A161" s="80"/>
      <c r="B161" s="5"/>
      <c r="C161" s="5"/>
      <c r="D161" s="5"/>
      <c r="E161" s="5"/>
      <c r="F161" s="5"/>
      <c r="G161" s="48"/>
    </row>
    <row r="162" ht="15.75" customHeight="1">
      <c r="A162" s="80"/>
      <c r="B162" s="5"/>
      <c r="C162" s="5"/>
      <c r="D162" s="5"/>
      <c r="E162" s="5"/>
      <c r="F162" s="5"/>
      <c r="G162" s="48"/>
    </row>
    <row r="163" ht="15.75" customHeight="1">
      <c r="A163" s="80"/>
      <c r="B163" s="5"/>
      <c r="C163" s="5"/>
      <c r="D163" s="5"/>
      <c r="E163" s="5"/>
      <c r="F163" s="5"/>
      <c r="G163" s="48"/>
    </row>
    <row r="164" ht="15.75" customHeight="1">
      <c r="A164" s="80"/>
      <c r="B164" s="5"/>
      <c r="C164" s="5"/>
      <c r="D164" s="5"/>
      <c r="E164" s="5"/>
      <c r="F164" s="5"/>
      <c r="G164" s="48"/>
    </row>
    <row r="165" ht="15.75" customHeight="1">
      <c r="A165" s="80"/>
      <c r="B165" s="5"/>
      <c r="C165" s="5"/>
      <c r="D165" s="5"/>
      <c r="E165" s="5"/>
      <c r="F165" s="5"/>
      <c r="G165" s="48"/>
    </row>
    <row r="166" ht="15.75" customHeight="1">
      <c r="A166" s="80"/>
      <c r="B166" s="5"/>
      <c r="C166" s="5"/>
      <c r="D166" s="5"/>
      <c r="E166" s="5"/>
      <c r="F166" s="5"/>
      <c r="G166" s="48"/>
    </row>
    <row r="167" ht="15.75" customHeight="1">
      <c r="A167" s="80"/>
      <c r="B167" s="5"/>
      <c r="C167" s="5"/>
      <c r="D167" s="5"/>
      <c r="E167" s="5"/>
      <c r="F167" s="5"/>
      <c r="G167" s="48"/>
    </row>
    <row r="168" ht="15.75" customHeight="1">
      <c r="A168" s="80"/>
      <c r="B168" s="5"/>
      <c r="C168" s="5"/>
      <c r="D168" s="5"/>
      <c r="E168" s="5"/>
      <c r="F168" s="5"/>
      <c r="G168" s="48"/>
    </row>
    <row r="169" ht="15.75" customHeight="1">
      <c r="A169" s="80"/>
      <c r="B169" s="5"/>
      <c r="C169" s="5"/>
      <c r="D169" s="5"/>
      <c r="E169" s="5"/>
      <c r="F169" s="5"/>
      <c r="G169" s="48"/>
    </row>
    <row r="170" ht="15.75" customHeight="1">
      <c r="A170" s="80"/>
      <c r="B170" s="5"/>
      <c r="C170" s="5"/>
      <c r="D170" s="5"/>
      <c r="E170" s="5"/>
      <c r="F170" s="5"/>
      <c r="G170" s="48"/>
    </row>
    <row r="171" ht="15.75" customHeight="1">
      <c r="A171" s="80"/>
      <c r="B171" s="5"/>
      <c r="C171" s="5"/>
      <c r="D171" s="5"/>
      <c r="E171" s="5"/>
      <c r="F171" s="5"/>
      <c r="G171" s="48"/>
    </row>
    <row r="172" ht="15.75" customHeight="1">
      <c r="A172" s="80"/>
      <c r="B172" s="5"/>
      <c r="C172" s="5"/>
      <c r="D172" s="5"/>
      <c r="E172" s="5"/>
      <c r="F172" s="5"/>
      <c r="G172" s="48"/>
    </row>
    <row r="173" ht="15.75" customHeight="1">
      <c r="A173" s="80"/>
      <c r="B173" s="5"/>
      <c r="C173" s="5"/>
      <c r="D173" s="5"/>
      <c r="E173" s="5"/>
      <c r="F173" s="5"/>
      <c r="G173" s="48"/>
    </row>
    <row r="174" ht="15.75" customHeight="1">
      <c r="A174" s="80"/>
      <c r="B174" s="5"/>
      <c r="C174" s="5"/>
      <c r="D174" s="5"/>
      <c r="E174" s="5"/>
      <c r="F174" s="5"/>
      <c r="G174" s="48"/>
    </row>
    <row r="175" ht="15.75" customHeight="1">
      <c r="A175" s="80"/>
      <c r="B175" s="5"/>
      <c r="C175" s="5"/>
      <c r="D175" s="5"/>
      <c r="E175" s="5"/>
      <c r="F175" s="5"/>
      <c r="G175" s="48"/>
    </row>
    <row r="176" ht="15.75" customHeight="1">
      <c r="A176" s="80"/>
      <c r="B176" s="5"/>
      <c r="C176" s="5"/>
      <c r="D176" s="5"/>
      <c r="E176" s="5"/>
      <c r="F176" s="5"/>
      <c r="G176" s="48"/>
    </row>
    <row r="177" ht="15.75" customHeight="1">
      <c r="A177" s="80"/>
      <c r="B177" s="5"/>
      <c r="C177" s="5"/>
      <c r="D177" s="5"/>
      <c r="E177" s="5"/>
      <c r="F177" s="5"/>
      <c r="G177" s="48"/>
    </row>
    <row r="178" ht="15.75" customHeight="1">
      <c r="A178" s="80"/>
      <c r="B178" s="5"/>
      <c r="C178" s="5"/>
      <c r="D178" s="5"/>
      <c r="E178" s="5"/>
      <c r="F178" s="5"/>
      <c r="G178" s="48"/>
    </row>
    <row r="179" ht="15.75" customHeight="1">
      <c r="A179" s="80"/>
      <c r="B179" s="5"/>
      <c r="C179" s="5"/>
      <c r="D179" s="5"/>
      <c r="E179" s="5"/>
      <c r="F179" s="5"/>
      <c r="G179" s="48"/>
    </row>
    <row r="180" ht="15.75" customHeight="1">
      <c r="A180" s="80"/>
      <c r="B180" s="5"/>
      <c r="C180" s="5"/>
      <c r="D180" s="5"/>
      <c r="E180" s="5"/>
      <c r="F180" s="5"/>
      <c r="G180" s="48"/>
    </row>
    <row r="181" ht="15.75" customHeight="1">
      <c r="A181" s="80"/>
      <c r="B181" s="5"/>
      <c r="C181" s="5"/>
      <c r="D181" s="5"/>
      <c r="E181" s="5"/>
      <c r="F181" s="5"/>
      <c r="G181" s="48"/>
    </row>
    <row r="182" ht="15.75" customHeight="1">
      <c r="A182" s="80"/>
      <c r="B182" s="5"/>
      <c r="C182" s="5"/>
      <c r="D182" s="5"/>
      <c r="E182" s="5"/>
      <c r="F182" s="5"/>
      <c r="G182" s="48"/>
    </row>
    <row r="183" ht="15.75" customHeight="1">
      <c r="A183" s="80"/>
      <c r="B183" s="5"/>
      <c r="C183" s="5"/>
      <c r="D183" s="5"/>
      <c r="E183" s="5"/>
      <c r="F183" s="5"/>
      <c r="G183" s="48"/>
    </row>
    <row r="184" ht="15.75" customHeight="1">
      <c r="A184" s="80"/>
      <c r="B184" s="5"/>
      <c r="C184" s="5"/>
      <c r="D184" s="5"/>
      <c r="E184" s="5"/>
      <c r="F184" s="5"/>
      <c r="G184" s="48"/>
    </row>
    <row r="185" ht="15.75" customHeight="1">
      <c r="A185" s="80"/>
      <c r="B185" s="5"/>
      <c r="C185" s="5"/>
      <c r="D185" s="5"/>
      <c r="E185" s="5"/>
      <c r="F185" s="5"/>
      <c r="G185" s="48"/>
    </row>
    <row r="186" ht="15.75" customHeight="1">
      <c r="A186" s="80"/>
      <c r="B186" s="5"/>
      <c r="C186" s="5"/>
      <c r="D186" s="5"/>
      <c r="E186" s="5"/>
      <c r="F186" s="5"/>
      <c r="G186" s="48"/>
    </row>
    <row r="187" ht="15.75" customHeight="1">
      <c r="A187" s="80"/>
      <c r="B187" s="5"/>
      <c r="C187" s="5"/>
      <c r="D187" s="5"/>
      <c r="E187" s="5"/>
      <c r="F187" s="5"/>
      <c r="G187" s="48"/>
    </row>
    <row r="188" ht="15.75" customHeight="1">
      <c r="A188" s="80"/>
      <c r="B188" s="5"/>
      <c r="C188" s="5"/>
      <c r="D188" s="5"/>
      <c r="E188" s="5"/>
      <c r="F188" s="5"/>
      <c r="G188" s="48"/>
    </row>
    <row r="189" ht="15.75" customHeight="1">
      <c r="A189" s="80"/>
      <c r="B189" s="5"/>
      <c r="C189" s="5"/>
      <c r="D189" s="5"/>
      <c r="E189" s="5"/>
      <c r="F189" s="5"/>
      <c r="G189" s="48"/>
    </row>
    <row r="190" ht="15.75" customHeight="1">
      <c r="A190" s="80"/>
      <c r="B190" s="5"/>
      <c r="C190" s="5"/>
      <c r="D190" s="5"/>
      <c r="E190" s="5"/>
      <c r="F190" s="5"/>
      <c r="G190" s="48"/>
    </row>
    <row r="191" ht="15.75" customHeight="1">
      <c r="A191" s="80"/>
      <c r="B191" s="5"/>
      <c r="C191" s="5"/>
      <c r="D191" s="5"/>
      <c r="E191" s="5"/>
      <c r="F191" s="5"/>
      <c r="G191" s="48"/>
    </row>
    <row r="192" ht="15.75" customHeight="1">
      <c r="A192" s="80"/>
      <c r="B192" s="5"/>
      <c r="C192" s="5"/>
      <c r="D192" s="5"/>
      <c r="E192" s="5"/>
      <c r="F192" s="5"/>
      <c r="G192" s="48"/>
    </row>
    <row r="193" ht="15.75" customHeight="1">
      <c r="A193" s="80"/>
      <c r="B193" s="5"/>
      <c r="C193" s="5"/>
      <c r="D193" s="5"/>
      <c r="E193" s="5"/>
      <c r="F193" s="5"/>
      <c r="G193" s="48"/>
    </row>
    <row r="194" ht="15.75" customHeight="1">
      <c r="A194" s="80"/>
      <c r="B194" s="5"/>
      <c r="C194" s="5"/>
      <c r="D194" s="5"/>
      <c r="E194" s="5"/>
      <c r="F194" s="5"/>
      <c r="G194" s="48"/>
    </row>
    <row r="195" ht="15.75" customHeight="1">
      <c r="A195" s="80"/>
      <c r="B195" s="5"/>
      <c r="C195" s="5"/>
      <c r="D195" s="5"/>
      <c r="E195" s="5"/>
      <c r="F195" s="5"/>
      <c r="G195" s="48"/>
    </row>
    <row r="196" ht="15.75" customHeight="1">
      <c r="A196" s="80"/>
      <c r="B196" s="5"/>
      <c r="C196" s="5"/>
      <c r="D196" s="5"/>
      <c r="E196" s="5"/>
      <c r="F196" s="5"/>
      <c r="G196" s="48"/>
    </row>
    <row r="197" ht="15.75" customHeight="1">
      <c r="A197" s="80"/>
      <c r="B197" s="5"/>
      <c r="C197" s="5"/>
      <c r="D197" s="5"/>
      <c r="E197" s="5"/>
      <c r="F197" s="5"/>
      <c r="G197" s="48"/>
    </row>
    <row r="198" ht="15.75" customHeight="1">
      <c r="A198" s="80"/>
      <c r="B198" s="5"/>
      <c r="C198" s="5"/>
      <c r="D198" s="5"/>
      <c r="E198" s="5"/>
      <c r="F198" s="5"/>
      <c r="G198" s="48"/>
    </row>
    <row r="199" ht="15.75" customHeight="1">
      <c r="A199" s="80"/>
      <c r="B199" s="5"/>
      <c r="C199" s="5"/>
      <c r="D199" s="5"/>
      <c r="E199" s="5"/>
      <c r="F199" s="5"/>
      <c r="G199" s="48"/>
    </row>
    <row r="200" ht="15.75" customHeight="1">
      <c r="A200" s="80"/>
      <c r="B200" s="5"/>
      <c r="C200" s="5"/>
      <c r="D200" s="5"/>
      <c r="E200" s="5"/>
      <c r="F200" s="5"/>
      <c r="G200" s="48"/>
    </row>
    <row r="201" ht="15.75" customHeight="1">
      <c r="A201" s="80"/>
      <c r="B201" s="5"/>
      <c r="C201" s="5"/>
      <c r="D201" s="5"/>
      <c r="E201" s="5"/>
      <c r="F201" s="5"/>
      <c r="G201" s="48"/>
    </row>
    <row r="202" ht="15.75" customHeight="1">
      <c r="A202" s="80"/>
      <c r="B202" s="5"/>
      <c r="C202" s="5"/>
      <c r="D202" s="5"/>
      <c r="E202" s="5"/>
      <c r="F202" s="5"/>
      <c r="G202" s="48"/>
    </row>
    <row r="203" ht="15.75" customHeight="1">
      <c r="A203" s="80"/>
      <c r="B203" s="5"/>
      <c r="C203" s="5"/>
      <c r="D203" s="5"/>
      <c r="E203" s="5"/>
      <c r="F203" s="5"/>
      <c r="G203" s="48"/>
    </row>
    <row r="204" ht="15.75" customHeight="1">
      <c r="A204" s="80"/>
      <c r="B204" s="5"/>
      <c r="C204" s="5"/>
      <c r="D204" s="5"/>
      <c r="E204" s="5"/>
      <c r="F204" s="5"/>
      <c r="G204" s="48"/>
    </row>
    <row r="205" ht="15.75" customHeight="1">
      <c r="A205" s="80"/>
      <c r="B205" s="5"/>
      <c r="C205" s="5"/>
      <c r="D205" s="5"/>
      <c r="E205" s="5"/>
      <c r="F205" s="5"/>
      <c r="G205" s="48"/>
    </row>
    <row r="206" ht="15.75" customHeight="1">
      <c r="A206" s="80"/>
      <c r="B206" s="5"/>
      <c r="C206" s="5"/>
      <c r="D206" s="5"/>
      <c r="E206" s="5"/>
      <c r="F206" s="5"/>
      <c r="G206" s="48"/>
    </row>
    <row r="207" ht="15.75" customHeight="1">
      <c r="A207" s="80"/>
      <c r="B207" s="5"/>
      <c r="C207" s="5"/>
      <c r="D207" s="5"/>
      <c r="E207" s="5"/>
      <c r="F207" s="5"/>
      <c r="G207" s="48"/>
    </row>
    <row r="208" ht="15.75" customHeight="1">
      <c r="A208" s="80"/>
      <c r="B208" s="5"/>
      <c r="C208" s="5"/>
      <c r="D208" s="5"/>
      <c r="E208" s="5"/>
      <c r="F208" s="5"/>
      <c r="G208" s="48"/>
    </row>
    <row r="209" ht="15.75" customHeight="1">
      <c r="A209" s="80"/>
      <c r="B209" s="5"/>
      <c r="C209" s="5"/>
      <c r="D209" s="5"/>
      <c r="E209" s="5"/>
      <c r="F209" s="5"/>
      <c r="G209" s="48"/>
    </row>
    <row r="210" ht="15.75" customHeight="1">
      <c r="A210" s="80"/>
      <c r="B210" s="5"/>
      <c r="C210" s="5"/>
      <c r="D210" s="5"/>
      <c r="E210" s="5"/>
      <c r="F210" s="5"/>
      <c r="G210" s="48"/>
    </row>
    <row r="211" ht="15.75" customHeight="1">
      <c r="A211" s="80"/>
      <c r="B211" s="5"/>
      <c r="C211" s="5"/>
      <c r="D211" s="5"/>
      <c r="E211" s="5"/>
      <c r="F211" s="5"/>
      <c r="G211" s="48"/>
    </row>
    <row r="212" ht="15.75" customHeight="1">
      <c r="A212" s="80"/>
      <c r="B212" s="5"/>
      <c r="C212" s="5"/>
      <c r="D212" s="5"/>
      <c r="E212" s="5"/>
      <c r="F212" s="5"/>
      <c r="G212" s="48"/>
    </row>
    <row r="213" ht="15.75" customHeight="1">
      <c r="A213" s="80"/>
      <c r="B213" s="5"/>
      <c r="C213" s="5"/>
      <c r="D213" s="5"/>
      <c r="E213" s="5"/>
      <c r="F213" s="5"/>
      <c r="G213" s="48"/>
    </row>
    <row r="214" ht="15.75" customHeight="1">
      <c r="A214" s="80"/>
      <c r="B214" s="5"/>
      <c r="C214" s="5"/>
      <c r="D214" s="5"/>
      <c r="E214" s="5"/>
      <c r="F214" s="5"/>
      <c r="G214" s="48"/>
    </row>
    <row r="215" ht="15.75" customHeight="1">
      <c r="A215" s="80"/>
      <c r="B215" s="5"/>
      <c r="C215" s="5"/>
      <c r="D215" s="5"/>
      <c r="E215" s="5"/>
      <c r="F215" s="5"/>
      <c r="G215" s="48"/>
    </row>
    <row r="216" ht="15.75" customHeight="1">
      <c r="A216" s="80"/>
      <c r="B216" s="5"/>
      <c r="C216" s="5"/>
      <c r="D216" s="5"/>
      <c r="E216" s="5"/>
      <c r="F216" s="5"/>
      <c r="G216" s="48"/>
    </row>
    <row r="217" ht="15.75" customHeight="1">
      <c r="A217" s="80"/>
      <c r="B217" s="5"/>
      <c r="C217" s="5"/>
      <c r="D217" s="5"/>
      <c r="E217" s="5"/>
      <c r="F217" s="5"/>
      <c r="G217" s="48"/>
    </row>
    <row r="218" ht="15.75" customHeight="1">
      <c r="A218" s="80"/>
      <c r="B218" s="5"/>
      <c r="C218" s="5"/>
      <c r="D218" s="5"/>
      <c r="E218" s="5"/>
      <c r="F218" s="5"/>
      <c r="G218" s="48"/>
    </row>
    <row r="219" ht="15.75" customHeight="1">
      <c r="A219" s="80"/>
      <c r="B219" s="5"/>
      <c r="C219" s="5"/>
      <c r="D219" s="5"/>
      <c r="E219" s="5"/>
      <c r="F219" s="5"/>
      <c r="G219" s="48"/>
    </row>
    <row r="220" ht="15.75" customHeight="1">
      <c r="A220" s="80"/>
      <c r="B220" s="5"/>
      <c r="C220" s="5"/>
      <c r="D220" s="5"/>
      <c r="E220" s="5"/>
      <c r="F220" s="5"/>
      <c r="G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G1000">
    <cfRule type="expression" dxfId="2" priority="1">
      <formula>$B1="launch"</formula>
    </cfRule>
  </conditionalFormatting>
  <conditionalFormatting sqref="A1:G1000">
    <cfRule type="expression" dxfId="9" priority="2">
      <formula>IF(REGEXMATCH($D1, "tell"), 1, 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0"/>
  <cols>
    <col customWidth="1" min="1" max="1" width="14.43"/>
    <col customWidth="1" min="2" max="2" width="34.14"/>
    <col customWidth="1" min="3" max="3" width="18.71"/>
    <col customWidth="1" min="4" max="4" width="86.71"/>
    <col customWidth="1" min="5" max="5" width="14.43"/>
    <col customWidth="1" min="6" max="6" width="33.43"/>
    <col customWidth="1" min="7" max="7" width="43.0"/>
  </cols>
  <sheetData>
    <row r="1" ht="15.75" customHeight="1">
      <c r="A1" s="74" t="s">
        <v>360</v>
      </c>
      <c r="B1" s="75" t="s">
        <v>361</v>
      </c>
      <c r="C1" s="76" t="s">
        <v>362</v>
      </c>
      <c r="D1" s="75" t="s">
        <v>363</v>
      </c>
      <c r="E1" s="77" t="s">
        <v>364</v>
      </c>
      <c r="F1" s="75" t="s">
        <v>365</v>
      </c>
      <c r="G1" s="78" t="s">
        <v>366</v>
      </c>
    </row>
    <row r="2" ht="15.75" customHeight="1">
      <c r="A2" s="79" t="b">
        <v>0</v>
      </c>
      <c r="B2" s="5" t="s">
        <v>19</v>
      </c>
      <c r="C2" s="80"/>
      <c r="D2" s="48" t="s">
        <v>242</v>
      </c>
      <c r="E2" s="80"/>
      <c r="F2" s="5" t="s">
        <v>367</v>
      </c>
      <c r="G2" s="48" t="s">
        <v>368</v>
      </c>
    </row>
    <row r="3" ht="15.75" customHeight="1">
      <c r="A3" s="80"/>
      <c r="B3" s="48" t="s">
        <v>369</v>
      </c>
      <c r="C3" s="80"/>
      <c r="D3" s="48" t="s">
        <v>370</v>
      </c>
      <c r="E3" s="80"/>
      <c r="F3" s="5"/>
      <c r="G3" s="48"/>
    </row>
    <row r="4" ht="15.75" customHeight="1">
      <c r="A4" s="80"/>
      <c r="B4" s="48" t="s">
        <v>371</v>
      </c>
      <c r="C4" s="80"/>
      <c r="D4" s="48" t="s">
        <v>189</v>
      </c>
      <c r="E4" s="80"/>
      <c r="F4" s="5" t="s">
        <v>10</v>
      </c>
      <c r="G4" s="48"/>
    </row>
    <row r="5" ht="15.75" customHeight="1">
      <c r="A5" s="80"/>
      <c r="B5" s="5"/>
      <c r="C5" s="5"/>
      <c r="D5" s="5"/>
      <c r="E5" s="5"/>
      <c r="F5" s="5"/>
      <c r="G5" s="48"/>
    </row>
    <row r="6" ht="15.75" customHeight="1">
      <c r="A6" s="80"/>
      <c r="B6" s="5"/>
      <c r="C6" s="5"/>
      <c r="D6" s="5"/>
      <c r="E6" s="5"/>
      <c r="F6" s="5"/>
      <c r="G6" s="48"/>
    </row>
    <row r="7" ht="15.75" customHeight="1">
      <c r="A7" s="80"/>
      <c r="B7" s="5"/>
      <c r="C7" s="5"/>
      <c r="D7" s="5"/>
      <c r="E7" s="5"/>
      <c r="F7" s="5"/>
      <c r="G7" s="48"/>
    </row>
    <row r="8" ht="15.75" customHeight="1">
      <c r="A8" s="80"/>
      <c r="B8" s="5"/>
      <c r="C8" s="5"/>
      <c r="D8" s="5"/>
      <c r="E8" s="5"/>
      <c r="F8" s="5"/>
      <c r="G8" s="48"/>
    </row>
    <row r="9" ht="15.75" customHeight="1">
      <c r="A9" s="80"/>
      <c r="B9" s="5"/>
      <c r="C9" s="5"/>
      <c r="D9" s="5"/>
      <c r="E9" s="5"/>
      <c r="F9" s="5"/>
      <c r="G9" s="48"/>
    </row>
    <row r="10" ht="15.75" customHeight="1">
      <c r="A10" s="80"/>
      <c r="B10" s="5"/>
      <c r="C10" s="5"/>
      <c r="D10" s="5"/>
      <c r="E10" s="5"/>
      <c r="F10" s="5"/>
      <c r="G10" s="48"/>
    </row>
    <row r="11" ht="15.75" customHeight="1">
      <c r="A11" s="80"/>
      <c r="B11" s="5"/>
      <c r="C11" s="5"/>
      <c r="D11" s="5"/>
      <c r="E11" s="5"/>
      <c r="F11" s="5"/>
      <c r="G11" s="48"/>
    </row>
    <row r="12" ht="15.75" customHeight="1">
      <c r="A12" s="80"/>
      <c r="B12" s="5"/>
      <c r="C12" s="5"/>
      <c r="D12" s="5"/>
      <c r="E12" s="5"/>
      <c r="F12" s="5"/>
      <c r="G12" s="48"/>
    </row>
    <row r="13" ht="15.75" customHeight="1">
      <c r="A13" s="80"/>
      <c r="B13" s="5"/>
      <c r="C13" s="5"/>
      <c r="D13" s="5"/>
      <c r="E13" s="5"/>
      <c r="F13" s="5"/>
      <c r="G13" s="48"/>
    </row>
    <row r="14" ht="15.75" customHeight="1">
      <c r="A14" s="80"/>
      <c r="B14" s="5"/>
      <c r="C14" s="5"/>
      <c r="D14" s="5"/>
      <c r="E14" s="5"/>
      <c r="F14" s="5"/>
      <c r="G14" s="48"/>
    </row>
    <row r="15" ht="15.75" customHeight="1">
      <c r="A15" s="80"/>
      <c r="B15" s="5"/>
      <c r="C15" s="5"/>
      <c r="D15" s="5"/>
      <c r="E15" s="5"/>
      <c r="F15" s="5"/>
      <c r="G15" s="48"/>
    </row>
    <row r="16" ht="15.75" customHeight="1">
      <c r="A16" s="80"/>
      <c r="B16" s="5"/>
      <c r="C16" s="5"/>
      <c r="D16" s="5"/>
      <c r="E16" s="5"/>
      <c r="F16" s="5"/>
      <c r="G16" s="48"/>
    </row>
    <row r="17" ht="15.75" customHeight="1">
      <c r="A17" s="80"/>
      <c r="B17" s="5"/>
      <c r="C17" s="5"/>
      <c r="D17" s="5"/>
      <c r="E17" s="5"/>
      <c r="F17" s="5"/>
      <c r="G17" s="48"/>
    </row>
    <row r="18" ht="15.75" customHeight="1">
      <c r="A18" s="80"/>
      <c r="B18" s="5"/>
      <c r="C18" s="5"/>
      <c r="D18" s="5"/>
      <c r="E18" s="5"/>
      <c r="F18" s="5"/>
      <c r="G18" s="48"/>
    </row>
    <row r="19" ht="15.75" customHeight="1">
      <c r="A19" s="80"/>
      <c r="B19" s="5"/>
      <c r="C19" s="5"/>
      <c r="D19" s="5"/>
      <c r="E19" s="5"/>
      <c r="F19" s="5"/>
      <c r="G19" s="48"/>
    </row>
    <row r="20" ht="15.75" customHeight="1">
      <c r="A20" s="80"/>
      <c r="B20" s="5"/>
      <c r="C20" s="5"/>
      <c r="D20" s="5"/>
      <c r="E20" s="5"/>
      <c r="F20" s="5"/>
      <c r="G20" s="48"/>
    </row>
    <row r="21" ht="15.75" customHeight="1">
      <c r="A21" s="80"/>
      <c r="B21" s="5"/>
      <c r="C21" s="5"/>
      <c r="D21" s="5"/>
      <c r="E21" s="5"/>
      <c r="F21" s="5"/>
      <c r="G21" s="48"/>
    </row>
    <row r="22" ht="15.75" customHeight="1">
      <c r="A22" s="80"/>
      <c r="B22" s="5"/>
      <c r="C22" s="5"/>
      <c r="D22" s="5"/>
      <c r="E22" s="5"/>
      <c r="F22" s="5"/>
      <c r="G22" s="48"/>
    </row>
    <row r="23" ht="15.75" customHeight="1">
      <c r="A23" s="80"/>
      <c r="B23" s="5"/>
      <c r="C23" s="5"/>
      <c r="D23" s="5"/>
      <c r="E23" s="5"/>
      <c r="F23" s="5"/>
      <c r="G23" s="48"/>
    </row>
    <row r="24" ht="15.75" customHeight="1">
      <c r="A24" s="80"/>
      <c r="B24" s="5"/>
      <c r="C24" s="5"/>
      <c r="D24" s="5"/>
      <c r="E24" s="5"/>
      <c r="F24" s="5"/>
      <c r="G24" s="48"/>
    </row>
    <row r="25" ht="15.75" customHeight="1">
      <c r="A25" s="80"/>
      <c r="B25" s="5"/>
      <c r="C25" s="5"/>
      <c r="D25" s="5"/>
      <c r="E25" s="5"/>
      <c r="F25" s="5"/>
      <c r="G25" s="48"/>
    </row>
    <row r="26" ht="15.75" customHeight="1">
      <c r="A26" s="80"/>
      <c r="B26" s="5"/>
      <c r="C26" s="5"/>
      <c r="D26" s="5"/>
      <c r="E26" s="5"/>
      <c r="F26" s="5"/>
      <c r="G26" s="48"/>
    </row>
    <row r="27" ht="15.75" customHeight="1">
      <c r="A27" s="80"/>
      <c r="B27" s="5"/>
      <c r="C27" s="5"/>
      <c r="D27" s="5"/>
      <c r="E27" s="5"/>
      <c r="F27" s="5"/>
      <c r="G27" s="48"/>
    </row>
    <row r="28" ht="15.75" customHeight="1">
      <c r="A28" s="80"/>
      <c r="B28" s="5"/>
      <c r="C28" s="5"/>
      <c r="D28" s="5"/>
      <c r="E28" s="5"/>
      <c r="F28" s="5"/>
      <c r="G28" s="48"/>
    </row>
    <row r="29" ht="15.75" customHeight="1">
      <c r="A29" s="80"/>
      <c r="B29" s="5"/>
      <c r="C29" s="5"/>
      <c r="D29" s="5"/>
      <c r="E29" s="5"/>
      <c r="F29" s="5"/>
      <c r="G29" s="48"/>
    </row>
    <row r="30" ht="15.75" customHeight="1">
      <c r="A30" s="80"/>
      <c r="B30" s="5"/>
      <c r="C30" s="5"/>
      <c r="D30" s="5"/>
      <c r="E30" s="5"/>
      <c r="F30" s="5"/>
      <c r="G30" s="48"/>
    </row>
    <row r="31" ht="15.75" customHeight="1">
      <c r="A31" s="80"/>
      <c r="B31" s="5"/>
      <c r="C31" s="5"/>
      <c r="D31" s="5"/>
      <c r="E31" s="5"/>
      <c r="F31" s="5"/>
      <c r="G31" s="48"/>
    </row>
    <row r="32" ht="15.75" customHeight="1">
      <c r="A32" s="80"/>
      <c r="B32" s="5"/>
      <c r="C32" s="5"/>
      <c r="D32" s="5"/>
      <c r="E32" s="5"/>
      <c r="F32" s="5"/>
      <c r="G32" s="48"/>
    </row>
    <row r="33" ht="15.75" customHeight="1">
      <c r="A33" s="80"/>
      <c r="B33" s="5"/>
      <c r="C33" s="5"/>
      <c r="D33" s="5"/>
      <c r="E33" s="5"/>
      <c r="F33" s="5"/>
      <c r="G33" s="48"/>
    </row>
    <row r="34" ht="15.75" customHeight="1">
      <c r="A34" s="80"/>
      <c r="B34" s="5"/>
      <c r="C34" s="5"/>
      <c r="D34" s="5"/>
      <c r="E34" s="5"/>
      <c r="F34" s="5"/>
      <c r="G34" s="48"/>
    </row>
    <row r="35" ht="15.75" customHeight="1">
      <c r="A35" s="80"/>
      <c r="B35" s="5"/>
      <c r="C35" s="5"/>
      <c r="D35" s="5"/>
      <c r="E35" s="5"/>
      <c r="F35" s="5"/>
      <c r="G35" s="48"/>
    </row>
    <row r="36" ht="15.75" customHeight="1">
      <c r="A36" s="80"/>
      <c r="B36" s="5"/>
      <c r="C36" s="5"/>
      <c r="D36" s="5"/>
      <c r="E36" s="5"/>
      <c r="F36" s="5"/>
      <c r="G36" s="48"/>
    </row>
    <row r="37" ht="15.75" customHeight="1">
      <c r="A37" s="80"/>
      <c r="B37" s="5"/>
      <c r="C37" s="5"/>
      <c r="D37" s="5"/>
      <c r="E37" s="5"/>
      <c r="F37" s="5"/>
      <c r="G37" s="48"/>
    </row>
    <row r="38" ht="15.75" customHeight="1">
      <c r="A38" s="80"/>
      <c r="B38" s="5"/>
      <c r="C38" s="5"/>
      <c r="D38" s="5"/>
      <c r="E38" s="5"/>
      <c r="F38" s="5"/>
      <c r="G38" s="48"/>
    </row>
    <row r="39" ht="15.75" customHeight="1">
      <c r="A39" s="80"/>
      <c r="B39" s="5"/>
      <c r="C39" s="5"/>
      <c r="D39" s="5"/>
      <c r="E39" s="5"/>
      <c r="F39" s="5"/>
      <c r="G39" s="48"/>
    </row>
    <row r="40" ht="15.75" customHeight="1">
      <c r="A40" s="80"/>
      <c r="B40" s="5"/>
      <c r="C40" s="5"/>
      <c r="D40" s="5"/>
      <c r="E40" s="5"/>
      <c r="F40" s="5"/>
      <c r="G40" s="48"/>
    </row>
    <row r="41" ht="15.75" customHeight="1">
      <c r="A41" s="80"/>
      <c r="B41" s="5"/>
      <c r="C41" s="5"/>
      <c r="D41" s="5"/>
      <c r="E41" s="5"/>
      <c r="F41" s="5"/>
      <c r="G41" s="48"/>
    </row>
    <row r="42" ht="15.75" customHeight="1">
      <c r="A42" s="80"/>
      <c r="B42" s="5"/>
      <c r="C42" s="5"/>
      <c r="D42" s="5"/>
      <c r="E42" s="5"/>
      <c r="F42" s="5"/>
      <c r="G42" s="48"/>
    </row>
    <row r="43" ht="15.75" customHeight="1">
      <c r="A43" s="80"/>
      <c r="B43" s="5"/>
      <c r="C43" s="5"/>
      <c r="D43" s="5"/>
      <c r="E43" s="5"/>
      <c r="F43" s="5"/>
      <c r="G43" s="48"/>
    </row>
    <row r="44" ht="15.75" customHeight="1">
      <c r="A44" s="80"/>
      <c r="B44" s="5"/>
      <c r="C44" s="5"/>
      <c r="D44" s="5"/>
      <c r="E44" s="5"/>
      <c r="F44" s="5"/>
      <c r="G44" s="48"/>
    </row>
    <row r="45" ht="15.75" customHeight="1">
      <c r="A45" s="80"/>
      <c r="B45" s="5"/>
      <c r="C45" s="5"/>
      <c r="D45" s="5"/>
      <c r="E45" s="5"/>
      <c r="F45" s="5"/>
      <c r="G45" s="48"/>
    </row>
    <row r="46" ht="15.75" customHeight="1">
      <c r="A46" s="80"/>
      <c r="B46" s="5"/>
      <c r="C46" s="5"/>
      <c r="D46" s="5"/>
      <c r="E46" s="5"/>
      <c r="F46" s="5"/>
      <c r="G46" s="48"/>
    </row>
    <row r="47" ht="15.75" customHeight="1">
      <c r="A47" s="80"/>
      <c r="B47" s="5"/>
      <c r="C47" s="5"/>
      <c r="D47" s="5"/>
      <c r="E47" s="5"/>
      <c r="F47" s="5"/>
      <c r="G47" s="48"/>
    </row>
    <row r="48" ht="15.75" customHeight="1">
      <c r="A48" s="80"/>
      <c r="B48" s="5"/>
      <c r="C48" s="5"/>
      <c r="D48" s="5"/>
      <c r="E48" s="5"/>
      <c r="F48" s="5"/>
      <c r="G48" s="48"/>
    </row>
    <row r="49" ht="15.75" customHeight="1">
      <c r="A49" s="80"/>
      <c r="B49" s="5"/>
      <c r="C49" s="5"/>
      <c r="D49" s="5"/>
      <c r="E49" s="5"/>
      <c r="F49" s="5"/>
      <c r="G49" s="48"/>
    </row>
    <row r="50" ht="15.75" customHeight="1">
      <c r="A50" s="80"/>
      <c r="B50" s="5"/>
      <c r="C50" s="5"/>
      <c r="D50" s="5"/>
      <c r="E50" s="5"/>
      <c r="F50" s="5"/>
      <c r="G50" s="48"/>
    </row>
    <row r="51" ht="15.75" customHeight="1">
      <c r="A51" s="80"/>
      <c r="B51" s="5"/>
      <c r="C51" s="5"/>
      <c r="D51" s="5"/>
      <c r="E51" s="5"/>
      <c r="F51" s="5"/>
      <c r="G51" s="48"/>
    </row>
    <row r="52" ht="15.75" customHeight="1">
      <c r="A52" s="80"/>
      <c r="B52" s="5"/>
      <c r="C52" s="5"/>
      <c r="D52" s="5"/>
      <c r="E52" s="5"/>
      <c r="F52" s="5"/>
      <c r="G52" s="48"/>
    </row>
    <row r="53" ht="15.75" customHeight="1">
      <c r="A53" s="80"/>
      <c r="B53" s="5"/>
      <c r="C53" s="5"/>
      <c r="D53" s="5"/>
      <c r="E53" s="5"/>
      <c r="F53" s="5"/>
      <c r="G53" s="48"/>
    </row>
    <row r="54" ht="15.75" customHeight="1">
      <c r="A54" s="80"/>
      <c r="B54" s="5"/>
      <c r="C54" s="5"/>
      <c r="D54" s="5"/>
      <c r="E54" s="5"/>
      <c r="F54" s="5"/>
      <c r="G54" s="48"/>
    </row>
    <row r="55" ht="15.75" customHeight="1">
      <c r="A55" s="80"/>
      <c r="B55" s="5"/>
      <c r="C55" s="5"/>
      <c r="D55" s="5"/>
      <c r="E55" s="5"/>
      <c r="F55" s="5"/>
      <c r="G55" s="48"/>
    </row>
    <row r="56" ht="15.75" customHeight="1">
      <c r="A56" s="80"/>
      <c r="B56" s="5"/>
      <c r="C56" s="5"/>
      <c r="D56" s="5"/>
      <c r="E56" s="5"/>
      <c r="F56" s="5"/>
      <c r="G56" s="48"/>
    </row>
    <row r="57" ht="15.75" customHeight="1">
      <c r="A57" s="80"/>
      <c r="B57" s="5"/>
      <c r="C57" s="5"/>
      <c r="D57" s="5"/>
      <c r="E57" s="5"/>
      <c r="F57" s="5"/>
      <c r="G57" s="48"/>
    </row>
    <row r="58" ht="15.75" customHeight="1">
      <c r="A58" s="80"/>
      <c r="B58" s="5"/>
      <c r="C58" s="5"/>
      <c r="D58" s="5"/>
      <c r="E58" s="5"/>
      <c r="F58" s="5"/>
      <c r="G58" s="48"/>
    </row>
    <row r="59" ht="15.75" customHeight="1">
      <c r="A59" s="80"/>
      <c r="B59" s="5"/>
      <c r="C59" s="5"/>
      <c r="D59" s="5"/>
      <c r="E59" s="5"/>
      <c r="F59" s="5"/>
      <c r="G59" s="48"/>
    </row>
    <row r="60" ht="15.75" customHeight="1">
      <c r="A60" s="80"/>
      <c r="B60" s="5"/>
      <c r="C60" s="5"/>
      <c r="D60" s="5"/>
      <c r="E60" s="5"/>
      <c r="F60" s="5"/>
      <c r="G60" s="48"/>
    </row>
    <row r="61" ht="15.75" customHeight="1">
      <c r="A61" s="80"/>
      <c r="B61" s="5"/>
      <c r="C61" s="5"/>
      <c r="D61" s="5"/>
      <c r="E61" s="5"/>
      <c r="F61" s="5"/>
      <c r="G61" s="48"/>
    </row>
    <row r="62" ht="15.75" customHeight="1">
      <c r="A62" s="80"/>
      <c r="B62" s="5"/>
      <c r="C62" s="5"/>
      <c r="D62" s="5"/>
      <c r="E62" s="5"/>
      <c r="F62" s="5"/>
      <c r="G62" s="48"/>
    </row>
    <row r="63" ht="15.75" customHeight="1">
      <c r="A63" s="80"/>
      <c r="B63" s="5"/>
      <c r="C63" s="5"/>
      <c r="D63" s="5"/>
      <c r="E63" s="5"/>
      <c r="F63" s="5"/>
      <c r="G63" s="48"/>
    </row>
    <row r="64" ht="15.75" customHeight="1">
      <c r="A64" s="80"/>
      <c r="B64" s="5"/>
      <c r="C64" s="5"/>
      <c r="D64" s="5"/>
      <c r="E64" s="5"/>
      <c r="F64" s="5"/>
      <c r="G64" s="48"/>
    </row>
    <row r="65" ht="15.75" customHeight="1">
      <c r="A65" s="80"/>
      <c r="B65" s="5"/>
      <c r="C65" s="5"/>
      <c r="D65" s="5"/>
      <c r="E65" s="5"/>
      <c r="F65" s="5"/>
      <c r="G65" s="48"/>
    </row>
    <row r="66" ht="15.75" customHeight="1">
      <c r="A66" s="80"/>
      <c r="B66" s="5"/>
      <c r="C66" s="5"/>
      <c r="D66" s="5"/>
      <c r="E66" s="5"/>
      <c r="F66" s="5"/>
      <c r="G66" s="48"/>
    </row>
    <row r="67" ht="15.75" customHeight="1">
      <c r="A67" s="80"/>
      <c r="B67" s="5"/>
      <c r="C67" s="5"/>
      <c r="D67" s="5"/>
      <c r="E67" s="5"/>
      <c r="F67" s="5"/>
      <c r="G67" s="48"/>
    </row>
    <row r="68" ht="15.75" customHeight="1">
      <c r="A68" s="80"/>
      <c r="B68" s="5"/>
      <c r="C68" s="5"/>
      <c r="D68" s="5"/>
      <c r="E68" s="5"/>
      <c r="F68" s="5"/>
      <c r="G68" s="48"/>
    </row>
    <row r="69" ht="15.75" customHeight="1">
      <c r="A69" s="80"/>
      <c r="B69" s="5"/>
      <c r="C69" s="5"/>
      <c r="D69" s="5"/>
      <c r="E69" s="5"/>
      <c r="F69" s="5"/>
      <c r="G69" s="48"/>
    </row>
    <row r="70" ht="15.75" customHeight="1">
      <c r="A70" s="80"/>
      <c r="B70" s="5"/>
      <c r="C70" s="5"/>
      <c r="D70" s="5"/>
      <c r="E70" s="5"/>
      <c r="F70" s="5"/>
      <c r="G70" s="48"/>
    </row>
    <row r="71" ht="15.75" customHeight="1">
      <c r="A71" s="80"/>
      <c r="B71" s="5"/>
      <c r="C71" s="5"/>
      <c r="D71" s="5"/>
      <c r="E71" s="5"/>
      <c r="F71" s="5"/>
      <c r="G71" s="48"/>
    </row>
    <row r="72" ht="15.75" customHeight="1">
      <c r="A72" s="80"/>
      <c r="B72" s="5"/>
      <c r="C72" s="5"/>
      <c r="D72" s="5"/>
      <c r="E72" s="5"/>
      <c r="F72" s="5"/>
      <c r="G72" s="48"/>
    </row>
    <row r="73" ht="15.75" customHeight="1">
      <c r="A73" s="80"/>
      <c r="B73" s="5"/>
      <c r="C73" s="5"/>
      <c r="D73" s="5"/>
      <c r="E73" s="5"/>
      <c r="F73" s="5"/>
      <c r="G73" s="48"/>
    </row>
    <row r="74" ht="15.75" customHeight="1">
      <c r="A74" s="80"/>
      <c r="B74" s="5"/>
      <c r="C74" s="5"/>
      <c r="D74" s="5"/>
      <c r="E74" s="5"/>
      <c r="F74" s="5"/>
      <c r="G74" s="48"/>
    </row>
    <row r="75" ht="15.75" customHeight="1">
      <c r="A75" s="80"/>
      <c r="B75" s="5"/>
      <c r="C75" s="5"/>
      <c r="D75" s="5"/>
      <c r="E75" s="5"/>
      <c r="F75" s="5"/>
      <c r="G75" s="48"/>
    </row>
    <row r="76" ht="15.75" customHeight="1">
      <c r="A76" s="80"/>
      <c r="B76" s="5"/>
      <c r="C76" s="5"/>
      <c r="D76" s="5"/>
      <c r="E76" s="5"/>
      <c r="F76" s="5"/>
      <c r="G76" s="48"/>
    </row>
    <row r="77" ht="15.75" customHeight="1">
      <c r="A77" s="80"/>
      <c r="B77" s="5"/>
      <c r="C77" s="5"/>
      <c r="D77" s="5"/>
      <c r="E77" s="5"/>
      <c r="F77" s="5"/>
      <c r="G77" s="48"/>
    </row>
    <row r="78" ht="15.75" customHeight="1">
      <c r="A78" s="80"/>
      <c r="B78" s="5"/>
      <c r="C78" s="5"/>
      <c r="D78" s="5"/>
      <c r="E78" s="5"/>
      <c r="F78" s="5"/>
      <c r="G78" s="48"/>
    </row>
    <row r="79" ht="15.75" customHeight="1">
      <c r="A79" s="80"/>
      <c r="B79" s="5"/>
      <c r="C79" s="5"/>
      <c r="D79" s="5"/>
      <c r="E79" s="5"/>
      <c r="F79" s="5"/>
      <c r="G79" s="48"/>
    </row>
    <row r="80" ht="15.75" customHeight="1">
      <c r="A80" s="80"/>
      <c r="B80" s="5"/>
      <c r="C80" s="5"/>
      <c r="D80" s="5"/>
      <c r="E80" s="5"/>
      <c r="F80" s="5"/>
      <c r="G80" s="48"/>
    </row>
    <row r="81" ht="15.75" customHeight="1">
      <c r="A81" s="80"/>
      <c r="B81" s="5"/>
      <c r="C81" s="5"/>
      <c r="D81" s="5"/>
      <c r="E81" s="5"/>
      <c r="F81" s="5"/>
      <c r="G81" s="48"/>
    </row>
    <row r="82" ht="15.75" customHeight="1">
      <c r="A82" s="80"/>
      <c r="B82" s="5"/>
      <c r="C82" s="5"/>
      <c r="D82" s="5"/>
      <c r="E82" s="5"/>
      <c r="F82" s="5"/>
      <c r="G82" s="48"/>
    </row>
    <row r="83" ht="15.75" customHeight="1">
      <c r="A83" s="80"/>
      <c r="B83" s="5"/>
      <c r="C83" s="5"/>
      <c r="D83" s="5"/>
      <c r="E83" s="5"/>
      <c r="F83" s="5"/>
      <c r="G83" s="48"/>
    </row>
    <row r="84" ht="15.75" customHeight="1">
      <c r="A84" s="80"/>
      <c r="B84" s="5"/>
      <c r="C84" s="5"/>
      <c r="D84" s="5"/>
      <c r="E84" s="5"/>
      <c r="F84" s="5"/>
      <c r="G84" s="48"/>
    </row>
    <row r="85" ht="15.75" customHeight="1">
      <c r="A85" s="80"/>
      <c r="B85" s="5"/>
      <c r="C85" s="5"/>
      <c r="D85" s="5"/>
      <c r="E85" s="5"/>
      <c r="F85" s="5"/>
      <c r="G85" s="48"/>
    </row>
    <row r="86" ht="15.75" customHeight="1">
      <c r="A86" s="80"/>
      <c r="B86" s="5"/>
      <c r="C86" s="5"/>
      <c r="D86" s="5"/>
      <c r="E86" s="5"/>
      <c r="F86" s="5"/>
      <c r="G86" s="48"/>
    </row>
    <row r="87" ht="15.75" customHeight="1">
      <c r="A87" s="80"/>
      <c r="B87" s="5"/>
      <c r="C87" s="5"/>
      <c r="D87" s="5"/>
      <c r="E87" s="5"/>
      <c r="F87" s="5"/>
      <c r="G87" s="48"/>
    </row>
    <row r="88" ht="15.75" customHeight="1">
      <c r="A88" s="80"/>
      <c r="B88" s="5"/>
      <c r="C88" s="5"/>
      <c r="D88" s="5"/>
      <c r="E88" s="5"/>
      <c r="F88" s="5"/>
      <c r="G88" s="48"/>
    </row>
    <row r="89" ht="15.75" customHeight="1">
      <c r="A89" s="80"/>
      <c r="B89" s="5"/>
      <c r="C89" s="5"/>
      <c r="D89" s="5"/>
      <c r="E89" s="5"/>
      <c r="F89" s="5"/>
      <c r="G89" s="48"/>
    </row>
    <row r="90" ht="15.75" customHeight="1">
      <c r="A90" s="80"/>
      <c r="B90" s="5"/>
      <c r="C90" s="5"/>
      <c r="D90" s="5"/>
      <c r="E90" s="5"/>
      <c r="F90" s="5"/>
      <c r="G90" s="48"/>
    </row>
    <row r="91" ht="15.75" customHeight="1">
      <c r="A91" s="80"/>
      <c r="B91" s="5"/>
      <c r="C91" s="5"/>
      <c r="D91" s="5"/>
      <c r="E91" s="5"/>
      <c r="F91" s="5"/>
      <c r="G91" s="48"/>
    </row>
    <row r="92" ht="15.75" customHeight="1">
      <c r="A92" s="80"/>
      <c r="B92" s="5"/>
      <c r="C92" s="5"/>
      <c r="D92" s="5"/>
      <c r="E92" s="5"/>
      <c r="F92" s="5"/>
      <c r="G92" s="48"/>
    </row>
    <row r="93" ht="15.75" customHeight="1">
      <c r="A93" s="80"/>
      <c r="B93" s="5"/>
      <c r="C93" s="5"/>
      <c r="D93" s="5"/>
      <c r="E93" s="5"/>
      <c r="F93" s="5"/>
      <c r="G93" s="48"/>
    </row>
    <row r="94" ht="15.75" customHeight="1">
      <c r="A94" s="80"/>
      <c r="B94" s="5"/>
      <c r="C94" s="5"/>
      <c r="D94" s="5"/>
      <c r="E94" s="5"/>
      <c r="F94" s="5"/>
      <c r="G94" s="48"/>
    </row>
    <row r="95" ht="15.75" customHeight="1">
      <c r="A95" s="80"/>
      <c r="B95" s="5"/>
      <c r="C95" s="5"/>
      <c r="D95" s="5"/>
      <c r="E95" s="5"/>
      <c r="F95" s="5"/>
      <c r="G95" s="48"/>
    </row>
    <row r="96" ht="15.75" customHeight="1">
      <c r="A96" s="80"/>
      <c r="B96" s="5"/>
      <c r="C96" s="5"/>
      <c r="D96" s="5"/>
      <c r="E96" s="5"/>
      <c r="F96" s="5"/>
      <c r="G96" s="48"/>
    </row>
    <row r="97" ht="15.75" customHeight="1">
      <c r="A97" s="80"/>
      <c r="B97" s="5"/>
      <c r="C97" s="5"/>
      <c r="D97" s="5"/>
      <c r="E97" s="5"/>
      <c r="F97" s="5"/>
      <c r="G97" s="48"/>
    </row>
    <row r="98" ht="15.75" customHeight="1">
      <c r="A98" s="80"/>
      <c r="B98" s="5"/>
      <c r="C98" s="5"/>
      <c r="D98" s="5"/>
      <c r="E98" s="5"/>
      <c r="F98" s="5"/>
      <c r="G98" s="48"/>
    </row>
    <row r="99" ht="15.75" customHeight="1">
      <c r="A99" s="80"/>
      <c r="B99" s="5"/>
      <c r="C99" s="5"/>
      <c r="D99" s="5"/>
      <c r="E99" s="5"/>
      <c r="F99" s="5"/>
      <c r="G99" s="48"/>
    </row>
    <row r="100" ht="15.75" customHeight="1">
      <c r="A100" s="80"/>
      <c r="B100" s="5"/>
      <c r="C100" s="5"/>
      <c r="D100" s="5"/>
      <c r="E100" s="5"/>
      <c r="F100" s="5"/>
      <c r="G100" s="48"/>
    </row>
    <row r="101" ht="15.75" customHeight="1">
      <c r="A101" s="80"/>
      <c r="B101" s="5"/>
      <c r="C101" s="5"/>
      <c r="D101" s="5"/>
      <c r="E101" s="5"/>
      <c r="F101" s="5"/>
      <c r="G101" s="48"/>
    </row>
    <row r="102" ht="15.75" customHeight="1">
      <c r="A102" s="80"/>
      <c r="B102" s="5"/>
      <c r="C102" s="5"/>
      <c r="D102" s="5"/>
      <c r="E102" s="5"/>
      <c r="F102" s="5"/>
      <c r="G102" s="48"/>
    </row>
    <row r="103" ht="15.75" customHeight="1">
      <c r="A103" s="80"/>
      <c r="B103" s="5"/>
      <c r="C103" s="5"/>
      <c r="D103" s="5"/>
      <c r="E103" s="5"/>
      <c r="F103" s="5"/>
      <c r="G103" s="48"/>
    </row>
    <row r="104" ht="15.75" customHeight="1">
      <c r="A104" s="80"/>
      <c r="B104" s="5"/>
      <c r="C104" s="5"/>
      <c r="D104" s="5"/>
      <c r="E104" s="5"/>
      <c r="F104" s="5"/>
      <c r="G104" s="48"/>
    </row>
    <row r="105" ht="15.75" customHeight="1">
      <c r="A105" s="80"/>
      <c r="B105" s="5"/>
      <c r="C105" s="5"/>
      <c r="D105" s="5"/>
      <c r="E105" s="5"/>
      <c r="F105" s="5"/>
      <c r="G105" s="48"/>
    </row>
    <row r="106" ht="15.75" customHeight="1">
      <c r="A106" s="80"/>
      <c r="B106" s="5"/>
      <c r="C106" s="5"/>
      <c r="D106" s="5"/>
      <c r="E106" s="5"/>
      <c r="F106" s="5"/>
      <c r="G106" s="48"/>
    </row>
    <row r="107" ht="15.75" customHeight="1">
      <c r="A107" s="80"/>
      <c r="B107" s="5"/>
      <c r="C107" s="5"/>
      <c r="D107" s="5"/>
      <c r="E107" s="5"/>
      <c r="F107" s="5"/>
      <c r="G107" s="48"/>
    </row>
    <row r="108" ht="15.75" customHeight="1">
      <c r="A108" s="80"/>
      <c r="B108" s="5"/>
      <c r="C108" s="5"/>
      <c r="D108" s="5"/>
      <c r="E108" s="5"/>
      <c r="F108" s="5"/>
      <c r="G108" s="48"/>
    </row>
    <row r="109" ht="15.75" customHeight="1">
      <c r="A109" s="80"/>
      <c r="B109" s="5"/>
      <c r="C109" s="5"/>
      <c r="D109" s="5"/>
      <c r="E109" s="5"/>
      <c r="F109" s="5"/>
      <c r="G109" s="48"/>
    </row>
    <row r="110" ht="15.75" customHeight="1">
      <c r="A110" s="80"/>
      <c r="B110" s="5"/>
      <c r="C110" s="5"/>
      <c r="D110" s="5"/>
      <c r="E110" s="5"/>
      <c r="F110" s="5"/>
      <c r="G110" s="48"/>
    </row>
    <row r="111" ht="15.75" customHeight="1">
      <c r="A111" s="80"/>
      <c r="B111" s="5"/>
      <c r="C111" s="5"/>
      <c r="D111" s="5"/>
      <c r="E111" s="5"/>
      <c r="F111" s="5"/>
      <c r="G111" s="48"/>
    </row>
    <row r="112" ht="15.75" customHeight="1">
      <c r="A112" s="80"/>
      <c r="B112" s="5"/>
      <c r="C112" s="5"/>
      <c r="D112" s="5"/>
      <c r="E112" s="5"/>
      <c r="F112" s="5"/>
      <c r="G112" s="48"/>
    </row>
    <row r="113" ht="15.75" customHeight="1">
      <c r="A113" s="80"/>
      <c r="B113" s="5"/>
      <c r="C113" s="5"/>
      <c r="D113" s="5"/>
      <c r="E113" s="5"/>
      <c r="F113" s="5"/>
      <c r="G113" s="48"/>
    </row>
    <row r="114" ht="15.75" customHeight="1">
      <c r="A114" s="80"/>
      <c r="B114" s="5"/>
      <c r="C114" s="5"/>
      <c r="D114" s="5"/>
      <c r="E114" s="5"/>
      <c r="F114" s="5"/>
      <c r="G114" s="48"/>
    </row>
    <row r="115" ht="15.75" customHeight="1">
      <c r="A115" s="80"/>
      <c r="B115" s="5"/>
      <c r="C115" s="5"/>
      <c r="D115" s="5"/>
      <c r="E115" s="5"/>
      <c r="F115" s="5"/>
      <c r="G115" s="48"/>
    </row>
    <row r="116" ht="15.75" customHeight="1">
      <c r="A116" s="80"/>
      <c r="B116" s="5"/>
      <c r="C116" s="5"/>
      <c r="D116" s="5"/>
      <c r="E116" s="5"/>
      <c r="F116" s="5"/>
      <c r="G116" s="48"/>
    </row>
    <row r="117" ht="15.75" customHeight="1">
      <c r="A117" s="80"/>
      <c r="B117" s="5"/>
      <c r="C117" s="5"/>
      <c r="D117" s="5"/>
      <c r="E117" s="5"/>
      <c r="F117" s="5"/>
      <c r="G117" s="48"/>
    </row>
    <row r="118" ht="15.75" customHeight="1">
      <c r="A118" s="80"/>
      <c r="B118" s="5"/>
      <c r="C118" s="5"/>
      <c r="D118" s="5"/>
      <c r="E118" s="5"/>
      <c r="F118" s="5"/>
      <c r="G118" s="48"/>
    </row>
    <row r="119" ht="15.75" customHeight="1">
      <c r="A119" s="80"/>
      <c r="B119" s="5"/>
      <c r="C119" s="5"/>
      <c r="D119" s="5"/>
      <c r="E119" s="5"/>
      <c r="F119" s="5"/>
      <c r="G119" s="48"/>
    </row>
    <row r="120" ht="15.75" customHeight="1">
      <c r="A120" s="80"/>
      <c r="B120" s="5"/>
      <c r="C120" s="5"/>
      <c r="D120" s="5"/>
      <c r="E120" s="5"/>
      <c r="F120" s="5"/>
      <c r="G120" s="48"/>
    </row>
    <row r="121" ht="15.75" customHeight="1">
      <c r="A121" s="80"/>
      <c r="B121" s="5"/>
      <c r="C121" s="5"/>
      <c r="D121" s="5"/>
      <c r="E121" s="5"/>
      <c r="F121" s="5"/>
      <c r="G121" s="48"/>
    </row>
    <row r="122" ht="15.75" customHeight="1">
      <c r="A122" s="80"/>
      <c r="B122" s="5"/>
      <c r="C122" s="5"/>
      <c r="D122" s="5"/>
      <c r="E122" s="5"/>
      <c r="F122" s="5"/>
      <c r="G122" s="48"/>
    </row>
    <row r="123" ht="15.75" customHeight="1">
      <c r="A123" s="80"/>
      <c r="B123" s="5"/>
      <c r="C123" s="5"/>
      <c r="D123" s="5"/>
      <c r="E123" s="5"/>
      <c r="F123" s="5"/>
      <c r="G123" s="48"/>
    </row>
    <row r="124" ht="15.75" customHeight="1">
      <c r="A124" s="80"/>
      <c r="B124" s="5"/>
      <c r="C124" s="5"/>
      <c r="D124" s="5"/>
      <c r="E124" s="5"/>
      <c r="F124" s="5"/>
      <c r="G124" s="48"/>
    </row>
    <row r="125" ht="15.75" customHeight="1">
      <c r="A125" s="80"/>
      <c r="B125" s="5"/>
      <c r="C125" s="5"/>
      <c r="D125" s="5"/>
      <c r="E125" s="5"/>
      <c r="F125" s="5"/>
      <c r="G125" s="48"/>
    </row>
    <row r="126" ht="15.75" customHeight="1">
      <c r="A126" s="80"/>
      <c r="B126" s="5"/>
      <c r="C126" s="5"/>
      <c r="D126" s="5"/>
      <c r="E126" s="5"/>
      <c r="F126" s="5"/>
      <c r="G126" s="48"/>
    </row>
    <row r="127" ht="15.75" customHeight="1">
      <c r="A127" s="80"/>
      <c r="B127" s="5"/>
      <c r="C127" s="5"/>
      <c r="D127" s="5"/>
      <c r="E127" s="5"/>
      <c r="F127" s="5"/>
      <c r="G127" s="48"/>
    </row>
    <row r="128" ht="15.75" customHeight="1">
      <c r="A128" s="80"/>
      <c r="B128" s="5"/>
      <c r="C128" s="5"/>
      <c r="D128" s="5"/>
      <c r="E128" s="5"/>
      <c r="F128" s="5"/>
      <c r="G128" s="48"/>
    </row>
    <row r="129" ht="15.75" customHeight="1">
      <c r="A129" s="80"/>
      <c r="B129" s="5"/>
      <c r="C129" s="5"/>
      <c r="D129" s="5"/>
      <c r="E129" s="5"/>
      <c r="F129" s="5"/>
      <c r="G129" s="48"/>
    </row>
    <row r="130" ht="15.75" customHeight="1">
      <c r="A130" s="80"/>
      <c r="B130" s="5"/>
      <c r="C130" s="5"/>
      <c r="D130" s="5"/>
      <c r="E130" s="5"/>
      <c r="F130" s="5"/>
      <c r="G130" s="48"/>
    </row>
    <row r="131" ht="15.75" customHeight="1">
      <c r="A131" s="80"/>
      <c r="B131" s="5"/>
      <c r="C131" s="5"/>
      <c r="D131" s="5"/>
      <c r="E131" s="5"/>
      <c r="F131" s="5"/>
      <c r="G131" s="48"/>
    </row>
    <row r="132" ht="15.75" customHeight="1">
      <c r="A132" s="80"/>
      <c r="B132" s="5"/>
      <c r="C132" s="5"/>
      <c r="D132" s="5"/>
      <c r="E132" s="5"/>
      <c r="F132" s="5"/>
      <c r="G132" s="48"/>
    </row>
    <row r="133" ht="15.75" customHeight="1">
      <c r="A133" s="80"/>
      <c r="B133" s="5"/>
      <c r="C133" s="5"/>
      <c r="D133" s="5"/>
      <c r="E133" s="5"/>
      <c r="F133" s="5"/>
      <c r="G133" s="48"/>
    </row>
    <row r="134" ht="15.75" customHeight="1">
      <c r="A134" s="80"/>
      <c r="B134" s="5"/>
      <c r="C134" s="5"/>
      <c r="D134" s="5"/>
      <c r="E134" s="5"/>
      <c r="F134" s="5"/>
      <c r="G134" s="48"/>
    </row>
    <row r="135" ht="15.75" customHeight="1">
      <c r="A135" s="80"/>
      <c r="B135" s="5"/>
      <c r="C135" s="5"/>
      <c r="D135" s="5"/>
      <c r="E135" s="5"/>
      <c r="F135" s="5"/>
      <c r="G135" s="48"/>
    </row>
    <row r="136" ht="15.75" customHeight="1">
      <c r="A136" s="80"/>
      <c r="B136" s="5"/>
      <c r="C136" s="5"/>
      <c r="D136" s="5"/>
      <c r="E136" s="5"/>
      <c r="F136" s="5"/>
      <c r="G136" s="48"/>
    </row>
    <row r="137" ht="15.75" customHeight="1">
      <c r="A137" s="80"/>
      <c r="B137" s="5"/>
      <c r="C137" s="5"/>
      <c r="D137" s="5"/>
      <c r="E137" s="5"/>
      <c r="F137" s="5"/>
      <c r="G137" s="48"/>
    </row>
    <row r="138" ht="15.75" customHeight="1">
      <c r="A138" s="80"/>
      <c r="B138" s="5"/>
      <c r="C138" s="5"/>
      <c r="D138" s="5"/>
      <c r="E138" s="5"/>
      <c r="F138" s="5"/>
      <c r="G138" s="48"/>
    </row>
    <row r="139" ht="15.75" customHeight="1">
      <c r="A139" s="80"/>
      <c r="B139" s="5"/>
      <c r="C139" s="5"/>
      <c r="D139" s="5"/>
      <c r="E139" s="5"/>
      <c r="F139" s="5"/>
      <c r="G139" s="48"/>
    </row>
    <row r="140" ht="15.75" customHeight="1">
      <c r="A140" s="80"/>
      <c r="B140" s="5"/>
      <c r="C140" s="5"/>
      <c r="D140" s="5"/>
      <c r="E140" s="5"/>
      <c r="F140" s="5"/>
      <c r="G140" s="48"/>
    </row>
    <row r="141" ht="15.75" customHeight="1">
      <c r="A141" s="80"/>
      <c r="B141" s="5"/>
      <c r="C141" s="5"/>
      <c r="D141" s="5"/>
      <c r="E141" s="5"/>
      <c r="F141" s="5"/>
      <c r="G141" s="48"/>
    </row>
    <row r="142" ht="15.75" customHeight="1">
      <c r="A142" s="80"/>
      <c r="B142" s="5"/>
      <c r="C142" s="5"/>
      <c r="D142" s="5"/>
      <c r="E142" s="5"/>
      <c r="F142" s="5"/>
      <c r="G142" s="48"/>
    </row>
    <row r="143" ht="15.75" customHeight="1">
      <c r="A143" s="80"/>
      <c r="B143" s="5"/>
      <c r="C143" s="5"/>
      <c r="D143" s="5"/>
      <c r="E143" s="5"/>
      <c r="F143" s="5"/>
      <c r="G143" s="48"/>
    </row>
    <row r="144" ht="15.75" customHeight="1">
      <c r="A144" s="80"/>
      <c r="B144" s="5"/>
      <c r="C144" s="5"/>
      <c r="D144" s="5"/>
      <c r="E144" s="5"/>
      <c r="F144" s="5"/>
      <c r="G144" s="48"/>
    </row>
    <row r="145" ht="15.75" customHeight="1">
      <c r="A145" s="80"/>
      <c r="B145" s="5"/>
      <c r="C145" s="5"/>
      <c r="D145" s="5"/>
      <c r="E145" s="5"/>
      <c r="F145" s="5"/>
      <c r="G145" s="48"/>
    </row>
    <row r="146" ht="15.75" customHeight="1">
      <c r="A146" s="80"/>
      <c r="B146" s="5"/>
      <c r="C146" s="5"/>
      <c r="D146" s="5"/>
      <c r="E146" s="5"/>
      <c r="F146" s="5"/>
      <c r="G146" s="48"/>
    </row>
    <row r="147" ht="15.75" customHeight="1">
      <c r="A147" s="80"/>
      <c r="B147" s="5"/>
      <c r="C147" s="5"/>
      <c r="D147" s="5"/>
      <c r="E147" s="5"/>
      <c r="F147" s="5"/>
      <c r="G147" s="48"/>
    </row>
    <row r="148" ht="15.75" customHeight="1">
      <c r="A148" s="80"/>
      <c r="B148" s="5"/>
      <c r="C148" s="5"/>
      <c r="D148" s="5"/>
      <c r="E148" s="5"/>
      <c r="F148" s="5"/>
      <c r="G148" s="48"/>
    </row>
    <row r="149" ht="15.75" customHeight="1">
      <c r="A149" s="80"/>
      <c r="B149" s="5"/>
      <c r="C149" s="5"/>
      <c r="D149" s="5"/>
      <c r="E149" s="5"/>
      <c r="F149" s="5"/>
      <c r="G149" s="48"/>
    </row>
    <row r="150" ht="15.75" customHeight="1">
      <c r="A150" s="80"/>
      <c r="B150" s="5"/>
      <c r="C150" s="5"/>
      <c r="D150" s="5"/>
      <c r="E150" s="5"/>
      <c r="F150" s="5"/>
      <c r="G150" s="48"/>
    </row>
    <row r="151" ht="15.75" customHeight="1">
      <c r="A151" s="80"/>
      <c r="B151" s="5"/>
      <c r="C151" s="5"/>
      <c r="D151" s="5"/>
      <c r="E151" s="5"/>
      <c r="F151" s="5"/>
      <c r="G151" s="48"/>
    </row>
    <row r="152" ht="15.75" customHeight="1">
      <c r="A152" s="80"/>
      <c r="B152" s="5"/>
      <c r="C152" s="5"/>
      <c r="D152" s="5"/>
      <c r="E152" s="5"/>
      <c r="F152" s="5"/>
      <c r="G152" s="48"/>
    </row>
    <row r="153" ht="15.75" customHeight="1">
      <c r="A153" s="80"/>
      <c r="B153" s="5"/>
      <c r="C153" s="5"/>
      <c r="D153" s="5"/>
      <c r="E153" s="5"/>
      <c r="F153" s="5"/>
      <c r="G153" s="48"/>
    </row>
    <row r="154" ht="15.75" customHeight="1">
      <c r="A154" s="80"/>
      <c r="B154" s="5"/>
      <c r="C154" s="5"/>
      <c r="D154" s="5"/>
      <c r="E154" s="5"/>
      <c r="F154" s="5"/>
      <c r="G154" s="48"/>
    </row>
    <row r="155" ht="15.75" customHeight="1">
      <c r="A155" s="80"/>
      <c r="B155" s="5"/>
      <c r="C155" s="5"/>
      <c r="D155" s="5"/>
      <c r="E155" s="5"/>
      <c r="F155" s="5"/>
      <c r="G155" s="48"/>
    </row>
    <row r="156" ht="15.75" customHeight="1">
      <c r="A156" s="80"/>
      <c r="B156" s="5"/>
      <c r="C156" s="5"/>
      <c r="D156" s="5"/>
      <c r="E156" s="5"/>
      <c r="F156" s="5"/>
      <c r="G156" s="48"/>
    </row>
    <row r="157" ht="15.75" customHeight="1">
      <c r="A157" s="80"/>
      <c r="B157" s="5"/>
      <c r="C157" s="5"/>
      <c r="D157" s="5"/>
      <c r="E157" s="5"/>
      <c r="F157" s="5"/>
      <c r="G157" s="48"/>
    </row>
    <row r="158" ht="15.75" customHeight="1">
      <c r="A158" s="80"/>
      <c r="B158" s="5"/>
      <c r="C158" s="5"/>
      <c r="D158" s="5"/>
      <c r="E158" s="5"/>
      <c r="F158" s="5"/>
      <c r="G158" s="48"/>
    </row>
    <row r="159" ht="15.75" customHeight="1">
      <c r="A159" s="80"/>
      <c r="B159" s="5"/>
      <c r="C159" s="5"/>
      <c r="D159" s="5"/>
      <c r="E159" s="5"/>
      <c r="F159" s="5"/>
      <c r="G159" s="48"/>
    </row>
    <row r="160" ht="15.75" customHeight="1">
      <c r="A160" s="80"/>
      <c r="B160" s="5"/>
      <c r="C160" s="5"/>
      <c r="D160" s="5"/>
      <c r="E160" s="5"/>
      <c r="F160" s="5"/>
      <c r="G160" s="48"/>
    </row>
    <row r="161" ht="15.75" customHeight="1">
      <c r="A161" s="80"/>
      <c r="B161" s="5"/>
      <c r="C161" s="5"/>
      <c r="D161" s="5"/>
      <c r="E161" s="5"/>
      <c r="F161" s="5"/>
      <c r="G161" s="48"/>
    </row>
    <row r="162" ht="15.75" customHeight="1">
      <c r="A162" s="80"/>
      <c r="B162" s="5"/>
      <c r="C162" s="5"/>
      <c r="D162" s="5"/>
      <c r="E162" s="5"/>
      <c r="F162" s="5"/>
      <c r="G162" s="48"/>
    </row>
    <row r="163" ht="15.75" customHeight="1">
      <c r="A163" s="80"/>
      <c r="B163" s="5"/>
      <c r="C163" s="5"/>
      <c r="D163" s="5"/>
      <c r="E163" s="5"/>
      <c r="F163" s="5"/>
      <c r="G163" s="48"/>
    </row>
    <row r="164" ht="15.75" customHeight="1">
      <c r="A164" s="80"/>
      <c r="B164" s="5"/>
      <c r="C164" s="5"/>
      <c r="D164" s="5"/>
      <c r="E164" s="5"/>
      <c r="F164" s="5"/>
      <c r="G164" s="48"/>
    </row>
    <row r="165" ht="15.75" customHeight="1">
      <c r="A165" s="80"/>
      <c r="B165" s="5"/>
      <c r="C165" s="5"/>
      <c r="D165" s="5"/>
      <c r="E165" s="5"/>
      <c r="F165" s="5"/>
      <c r="G165" s="48"/>
    </row>
    <row r="166" ht="15.75" customHeight="1">
      <c r="A166" s="80"/>
      <c r="B166" s="5"/>
      <c r="C166" s="5"/>
      <c r="D166" s="5"/>
      <c r="E166" s="5"/>
      <c r="F166" s="5"/>
      <c r="G166" s="48"/>
    </row>
    <row r="167" ht="15.75" customHeight="1">
      <c r="A167" s="80"/>
      <c r="B167" s="5"/>
      <c r="C167" s="5"/>
      <c r="D167" s="5"/>
      <c r="E167" s="5"/>
      <c r="F167" s="5"/>
      <c r="G167" s="48"/>
    </row>
    <row r="168" ht="15.75" customHeight="1">
      <c r="A168" s="80"/>
      <c r="B168" s="5"/>
      <c r="C168" s="5"/>
      <c r="D168" s="5"/>
      <c r="E168" s="5"/>
      <c r="F168" s="5"/>
      <c r="G168" s="48"/>
    </row>
    <row r="169" ht="15.75" customHeight="1">
      <c r="A169" s="80"/>
      <c r="B169" s="5"/>
      <c r="C169" s="5"/>
      <c r="D169" s="5"/>
      <c r="E169" s="5"/>
      <c r="F169" s="5"/>
      <c r="G169" s="48"/>
    </row>
    <row r="170" ht="15.75" customHeight="1">
      <c r="A170" s="80"/>
      <c r="B170" s="5"/>
      <c r="C170" s="5"/>
      <c r="D170" s="5"/>
      <c r="E170" s="5"/>
      <c r="F170" s="5"/>
      <c r="G170" s="48"/>
    </row>
    <row r="171" ht="15.75" customHeight="1">
      <c r="A171" s="80"/>
      <c r="B171" s="5"/>
      <c r="C171" s="5"/>
      <c r="D171" s="5"/>
      <c r="E171" s="5"/>
      <c r="F171" s="5"/>
      <c r="G171" s="48"/>
    </row>
    <row r="172" ht="15.75" customHeight="1">
      <c r="A172" s="80"/>
      <c r="B172" s="5"/>
      <c r="C172" s="5"/>
      <c r="D172" s="5"/>
      <c r="E172" s="5"/>
      <c r="F172" s="5"/>
      <c r="G172" s="48"/>
    </row>
    <row r="173" ht="15.75" customHeight="1">
      <c r="A173" s="80"/>
      <c r="B173" s="5"/>
      <c r="C173" s="5"/>
      <c r="D173" s="5"/>
      <c r="E173" s="5"/>
      <c r="F173" s="5"/>
      <c r="G173" s="48"/>
    </row>
    <row r="174" ht="15.75" customHeight="1">
      <c r="A174" s="80"/>
      <c r="B174" s="5"/>
      <c r="C174" s="5"/>
      <c r="D174" s="5"/>
      <c r="E174" s="5"/>
      <c r="F174" s="5"/>
      <c r="G174" s="48"/>
    </row>
    <row r="175" ht="15.75" customHeight="1">
      <c r="A175" s="80"/>
      <c r="B175" s="5"/>
      <c r="C175" s="5"/>
      <c r="D175" s="5"/>
      <c r="E175" s="5"/>
      <c r="F175" s="5"/>
      <c r="G175" s="48"/>
    </row>
    <row r="176" ht="15.75" customHeight="1">
      <c r="A176" s="80"/>
      <c r="B176" s="5"/>
      <c r="C176" s="5"/>
      <c r="D176" s="5"/>
      <c r="E176" s="5"/>
      <c r="F176" s="5"/>
      <c r="G176" s="48"/>
    </row>
    <row r="177" ht="15.75" customHeight="1">
      <c r="A177" s="80"/>
      <c r="B177" s="5"/>
      <c r="C177" s="5"/>
      <c r="D177" s="5"/>
      <c r="E177" s="5"/>
      <c r="F177" s="5"/>
      <c r="G177" s="48"/>
    </row>
    <row r="178" ht="15.75" customHeight="1">
      <c r="A178" s="80"/>
      <c r="B178" s="5"/>
      <c r="C178" s="5"/>
      <c r="D178" s="5"/>
      <c r="E178" s="5"/>
      <c r="F178" s="5"/>
      <c r="G178" s="48"/>
    </row>
    <row r="179" ht="15.75" customHeight="1">
      <c r="A179" s="80"/>
      <c r="B179" s="5"/>
      <c r="C179" s="5"/>
      <c r="D179" s="5"/>
      <c r="E179" s="5"/>
      <c r="F179" s="5"/>
      <c r="G179" s="48"/>
    </row>
    <row r="180" ht="15.75" customHeight="1">
      <c r="A180" s="80"/>
      <c r="B180" s="5"/>
      <c r="C180" s="5"/>
      <c r="D180" s="5"/>
      <c r="E180" s="5"/>
      <c r="F180" s="5"/>
      <c r="G180" s="48"/>
    </row>
    <row r="181" ht="15.75" customHeight="1">
      <c r="A181" s="80"/>
      <c r="B181" s="5"/>
      <c r="C181" s="5"/>
      <c r="D181" s="5"/>
      <c r="E181" s="5"/>
      <c r="F181" s="5"/>
      <c r="G181" s="48"/>
    </row>
    <row r="182" ht="15.75" customHeight="1">
      <c r="A182" s="80"/>
      <c r="B182" s="5"/>
      <c r="C182" s="5"/>
      <c r="D182" s="5"/>
      <c r="E182" s="5"/>
      <c r="F182" s="5"/>
      <c r="G182" s="48"/>
    </row>
    <row r="183" ht="15.75" customHeight="1">
      <c r="A183" s="80"/>
      <c r="B183" s="5"/>
      <c r="C183" s="5"/>
      <c r="D183" s="5"/>
      <c r="E183" s="5"/>
      <c r="F183" s="5"/>
      <c r="G183" s="48"/>
    </row>
    <row r="184" ht="15.75" customHeight="1">
      <c r="A184" s="80"/>
      <c r="B184" s="5"/>
      <c r="C184" s="5"/>
      <c r="D184" s="5"/>
      <c r="E184" s="5"/>
      <c r="F184" s="5"/>
      <c r="G184" s="48"/>
    </row>
    <row r="185" ht="15.75" customHeight="1">
      <c r="A185" s="80"/>
      <c r="B185" s="5"/>
      <c r="C185" s="5"/>
      <c r="D185" s="5"/>
      <c r="E185" s="5"/>
      <c r="F185" s="5"/>
      <c r="G185" s="48"/>
    </row>
    <row r="186" ht="15.75" customHeight="1">
      <c r="A186" s="80"/>
      <c r="B186" s="5"/>
      <c r="C186" s="5"/>
      <c r="D186" s="5"/>
      <c r="E186" s="5"/>
      <c r="F186" s="5"/>
      <c r="G186" s="48"/>
    </row>
    <row r="187" ht="15.75" customHeight="1">
      <c r="A187" s="80"/>
      <c r="B187" s="5"/>
      <c r="C187" s="5"/>
      <c r="D187" s="5"/>
      <c r="E187" s="5"/>
      <c r="F187" s="5"/>
      <c r="G187" s="48"/>
    </row>
    <row r="188" ht="15.75" customHeight="1">
      <c r="A188" s="80"/>
      <c r="B188" s="5"/>
      <c r="C188" s="5"/>
      <c r="D188" s="5"/>
      <c r="E188" s="5"/>
      <c r="F188" s="5"/>
      <c r="G188" s="48"/>
    </row>
    <row r="189" ht="15.75" customHeight="1">
      <c r="A189" s="80"/>
      <c r="B189" s="5"/>
      <c r="C189" s="5"/>
      <c r="D189" s="5"/>
      <c r="E189" s="5"/>
      <c r="F189" s="5"/>
      <c r="G189" s="48"/>
    </row>
    <row r="190" ht="15.75" customHeight="1">
      <c r="A190" s="80"/>
      <c r="B190" s="5"/>
      <c r="C190" s="5"/>
      <c r="D190" s="5"/>
      <c r="E190" s="5"/>
      <c r="F190" s="5"/>
      <c r="G190" s="48"/>
    </row>
    <row r="191" ht="15.75" customHeight="1">
      <c r="A191" s="80"/>
      <c r="B191" s="5"/>
      <c r="C191" s="5"/>
      <c r="D191" s="5"/>
      <c r="E191" s="5"/>
      <c r="F191" s="5"/>
      <c r="G191" s="48"/>
    </row>
    <row r="192" ht="15.75" customHeight="1">
      <c r="A192" s="80"/>
      <c r="B192" s="5"/>
      <c r="C192" s="5"/>
      <c r="D192" s="5"/>
      <c r="E192" s="5"/>
      <c r="F192" s="5"/>
      <c r="G192" s="48"/>
    </row>
    <row r="193" ht="15.75" customHeight="1">
      <c r="A193" s="80"/>
      <c r="B193" s="5"/>
      <c r="C193" s="5"/>
      <c r="D193" s="5"/>
      <c r="E193" s="5"/>
      <c r="F193" s="5"/>
      <c r="G193" s="48"/>
    </row>
    <row r="194" ht="15.75" customHeight="1">
      <c r="A194" s="80"/>
      <c r="B194" s="5"/>
      <c r="C194" s="5"/>
      <c r="D194" s="5"/>
      <c r="E194" s="5"/>
      <c r="F194" s="5"/>
      <c r="G194" s="48"/>
    </row>
    <row r="195" ht="15.75" customHeight="1">
      <c r="A195" s="80"/>
      <c r="B195" s="5"/>
      <c r="C195" s="5"/>
      <c r="D195" s="5"/>
      <c r="E195" s="5"/>
      <c r="F195" s="5"/>
      <c r="G195" s="48"/>
    </row>
    <row r="196" ht="15.75" customHeight="1">
      <c r="A196" s="80"/>
      <c r="B196" s="5"/>
      <c r="C196" s="5"/>
      <c r="D196" s="5"/>
      <c r="E196" s="5"/>
      <c r="F196" s="5"/>
      <c r="G196" s="48"/>
    </row>
    <row r="197" ht="15.75" customHeight="1">
      <c r="A197" s="80"/>
      <c r="B197" s="5"/>
      <c r="C197" s="5"/>
      <c r="D197" s="5"/>
      <c r="E197" s="5"/>
      <c r="F197" s="5"/>
      <c r="G197" s="48"/>
    </row>
    <row r="198" ht="15.75" customHeight="1">
      <c r="A198" s="80"/>
      <c r="B198" s="5"/>
      <c r="C198" s="5"/>
      <c r="D198" s="5"/>
      <c r="E198" s="5"/>
      <c r="F198" s="5"/>
      <c r="G198" s="48"/>
    </row>
    <row r="199" ht="15.75" customHeight="1">
      <c r="A199" s="80"/>
      <c r="B199" s="5"/>
      <c r="C199" s="5"/>
      <c r="D199" s="5"/>
      <c r="E199" s="5"/>
      <c r="F199" s="5"/>
      <c r="G199" s="48"/>
    </row>
    <row r="200" ht="15.75" customHeight="1">
      <c r="A200" s="80"/>
      <c r="B200" s="5"/>
      <c r="C200" s="5"/>
      <c r="D200" s="5"/>
      <c r="E200" s="5"/>
      <c r="F200" s="5"/>
      <c r="G200" s="48"/>
    </row>
    <row r="201" ht="15.75" customHeight="1">
      <c r="A201" s="80"/>
      <c r="B201" s="5"/>
      <c r="C201" s="5"/>
      <c r="D201" s="5"/>
      <c r="E201" s="5"/>
      <c r="F201" s="5"/>
      <c r="G201" s="48"/>
    </row>
    <row r="202" ht="15.75" customHeight="1">
      <c r="A202" s="80"/>
      <c r="B202" s="5"/>
      <c r="C202" s="5"/>
      <c r="D202" s="5"/>
      <c r="E202" s="5"/>
      <c r="F202" s="5"/>
      <c r="G202" s="48"/>
    </row>
    <row r="203" ht="15.75" customHeight="1">
      <c r="A203" s="80"/>
      <c r="B203" s="5"/>
      <c r="C203" s="5"/>
      <c r="D203" s="5"/>
      <c r="E203" s="5"/>
      <c r="F203" s="5"/>
      <c r="G203" s="48"/>
    </row>
    <row r="204" ht="15.75" customHeight="1">
      <c r="A204" s="80"/>
      <c r="B204" s="5"/>
      <c r="C204" s="5"/>
      <c r="D204" s="5"/>
      <c r="E204" s="5"/>
      <c r="F204" s="5"/>
      <c r="G204" s="48"/>
    </row>
    <row r="205" ht="15.75" customHeight="1">
      <c r="A205" s="80"/>
      <c r="B205" s="5"/>
      <c r="C205" s="5"/>
      <c r="D205" s="5"/>
      <c r="E205" s="5"/>
      <c r="F205" s="5"/>
      <c r="G205" s="48"/>
    </row>
    <row r="206" ht="15.75" customHeight="1">
      <c r="A206" s="80"/>
      <c r="B206" s="5"/>
      <c r="C206" s="5"/>
      <c r="D206" s="5"/>
      <c r="E206" s="5"/>
      <c r="F206" s="5"/>
      <c r="G206" s="48"/>
    </row>
    <row r="207" ht="15.75" customHeight="1">
      <c r="A207" s="80"/>
      <c r="B207" s="5"/>
      <c r="C207" s="5"/>
      <c r="D207" s="5"/>
      <c r="E207" s="5"/>
      <c r="F207" s="5"/>
      <c r="G207" s="48"/>
    </row>
    <row r="208" ht="15.75" customHeight="1">
      <c r="A208" s="80"/>
      <c r="B208" s="5"/>
      <c r="C208" s="5"/>
      <c r="D208" s="5"/>
      <c r="E208" s="5"/>
      <c r="F208" s="5"/>
      <c r="G208" s="48"/>
    </row>
    <row r="209" ht="15.75" customHeight="1">
      <c r="A209" s="80"/>
      <c r="B209" s="5"/>
      <c r="C209" s="5"/>
      <c r="D209" s="5"/>
      <c r="E209" s="5"/>
      <c r="F209" s="5"/>
      <c r="G209" s="48"/>
    </row>
    <row r="210" ht="15.75" customHeight="1">
      <c r="A210" s="80"/>
      <c r="B210" s="5"/>
      <c r="C210" s="5"/>
      <c r="D210" s="5"/>
      <c r="E210" s="5"/>
      <c r="F210" s="5"/>
      <c r="G210" s="48"/>
    </row>
    <row r="211" ht="15.75" customHeight="1">
      <c r="A211" s="80"/>
      <c r="B211" s="5"/>
      <c r="C211" s="5"/>
      <c r="D211" s="5"/>
      <c r="E211" s="5"/>
      <c r="F211" s="5"/>
      <c r="G211" s="48"/>
    </row>
    <row r="212" ht="15.75" customHeight="1">
      <c r="A212" s="80"/>
      <c r="B212" s="5"/>
      <c r="C212" s="5"/>
      <c r="D212" s="5"/>
      <c r="E212" s="5"/>
      <c r="F212" s="5"/>
      <c r="G212" s="48"/>
    </row>
    <row r="213" ht="15.75" customHeight="1">
      <c r="A213" s="80"/>
      <c r="B213" s="5"/>
      <c r="C213" s="5"/>
      <c r="D213" s="5"/>
      <c r="E213" s="5"/>
      <c r="F213" s="5"/>
      <c r="G213" s="48"/>
    </row>
    <row r="214" ht="15.75" customHeight="1">
      <c r="A214" s="80"/>
      <c r="B214" s="5"/>
      <c r="C214" s="5"/>
      <c r="D214" s="5"/>
      <c r="E214" s="5"/>
      <c r="F214" s="5"/>
      <c r="G214" s="48"/>
    </row>
    <row r="215" ht="15.75" customHeight="1">
      <c r="A215" s="80"/>
      <c r="B215" s="5"/>
      <c r="C215" s="5"/>
      <c r="D215" s="5"/>
      <c r="E215" s="5"/>
      <c r="F215" s="5"/>
      <c r="G215" s="48"/>
    </row>
    <row r="216" ht="15.75" customHeight="1">
      <c r="A216" s="80"/>
      <c r="B216" s="5"/>
      <c r="C216" s="5"/>
      <c r="D216" s="5"/>
      <c r="E216" s="5"/>
      <c r="F216" s="5"/>
      <c r="G216" s="48"/>
    </row>
    <row r="217" ht="15.75" customHeight="1">
      <c r="A217" s="80"/>
      <c r="B217" s="5"/>
      <c r="C217" s="5"/>
      <c r="D217" s="5"/>
      <c r="E217" s="5"/>
      <c r="F217" s="5"/>
      <c r="G217" s="48"/>
    </row>
    <row r="218" ht="15.75" customHeight="1">
      <c r="A218" s="80"/>
      <c r="B218" s="5"/>
      <c r="C218" s="5"/>
      <c r="D218" s="5"/>
      <c r="E218" s="5"/>
      <c r="F218" s="5"/>
      <c r="G218" s="48"/>
    </row>
    <row r="219" ht="15.75" customHeight="1">
      <c r="A219" s="80"/>
      <c r="B219" s="5"/>
      <c r="C219" s="5"/>
      <c r="D219" s="5"/>
      <c r="E219" s="5"/>
      <c r="F219" s="5"/>
      <c r="G219" s="48"/>
    </row>
    <row r="220" ht="15.75" customHeight="1">
      <c r="A220" s="80"/>
      <c r="B220" s="5"/>
      <c r="C220" s="5"/>
      <c r="D220" s="5"/>
      <c r="E220" s="5"/>
      <c r="F220" s="5"/>
      <c r="G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G1000">
    <cfRule type="expression" dxfId="2" priority="1">
      <formula>$B1="launch"</formula>
    </cfRule>
  </conditionalFormatting>
  <conditionalFormatting sqref="A1:G1000">
    <cfRule type="expression" dxfId="9" priority="2">
      <formula>IF(REGEXMATCH($D1, "tell"), 1, 0)</formula>
    </cfRule>
  </conditionalFormatting>
  <drawing r:id="rId2"/>
  <legacyDrawing r:id="rId3"/>
</worksheet>
</file>