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jchamberlain\Desktop\"/>
    </mc:Choice>
  </mc:AlternateContent>
  <xr:revisionPtr revIDLastSave="0" documentId="8_{B668085F-401F-4870-97D6-BACCD85E6349}" xr6:coauthVersionLast="36" xr6:coauthVersionMax="36" xr10:uidLastSave="{00000000-0000-0000-0000-000000000000}"/>
  <bookViews>
    <workbookView xWindow="0" yWindow="0" windowWidth="28800" windowHeight="11400" xr2:uid="{00000000-000D-0000-FFFF-FFFF00000000}"/>
    <workbookView xWindow="0" yWindow="0" windowWidth="20490" windowHeight="6405" xr2:uid="{22061C6B-0EAB-45DC-8106-7BCB38E7F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A11" i="1" s="1"/>
  <c r="D11" i="1" s="1"/>
  <c r="E9" i="1"/>
  <c r="D9" i="1"/>
  <c r="C9" i="1"/>
  <c r="I9" i="1" l="1"/>
  <c r="H9" i="1" s="1"/>
  <c r="F9" i="1"/>
  <c r="G9" i="1" s="1"/>
  <c r="F5" i="1"/>
  <c r="G5" i="1" s="1"/>
  <c r="F6" i="1"/>
  <c r="G6" i="1" s="1"/>
  <c r="F7" i="1" l="1"/>
  <c r="G7" i="1" s="1"/>
  <c r="F8" i="1"/>
  <c r="G8" i="1" s="1"/>
  <c r="I7" i="1"/>
  <c r="H7" i="1" s="1"/>
  <c r="I8" i="1"/>
  <c r="H8" i="1" s="1"/>
  <c r="I6" i="1"/>
  <c r="H6" i="1" s="1"/>
  <c r="I5" i="1"/>
  <c r="F11" i="1" l="1"/>
  <c r="I11" i="1"/>
  <c r="H5" i="1"/>
  <c r="J11" i="1" l="1"/>
  <c r="I12" i="1"/>
</calcChain>
</file>

<file path=xl/sharedStrings.xml><?xml version="1.0" encoding="utf-8"?>
<sst xmlns="http://schemas.openxmlformats.org/spreadsheetml/2006/main" count="24" uniqueCount="24">
  <si>
    <t>Standard Deviation</t>
  </si>
  <si>
    <t>Variance</t>
  </si>
  <si>
    <t>Probability of Completion &gt;&gt;&gt;</t>
  </si>
  <si>
    <t>Obtain Materials</t>
  </si>
  <si>
    <t>Test Materials</t>
  </si>
  <si>
    <t>Assemble Materials</t>
  </si>
  <si>
    <t>Test Product</t>
  </si>
  <si>
    <t>Z Score</t>
  </si>
  <si>
    <t>Resource count (FTEs)</t>
  </si>
  <si>
    <t>Sprint Length in Weeks</t>
  </si>
  <si>
    <t>Resources</t>
  </si>
  <si>
    <t>Velocity in hours</t>
  </si>
  <si>
    <t>Story Points</t>
  </si>
  <si>
    <t>Story</t>
  </si>
  <si>
    <t>PERT Values</t>
  </si>
  <si>
    <t>Estimates (Hours)</t>
  </si>
  <si>
    <t>Optimistic</t>
  </si>
  <si>
    <t>Likely</t>
  </si>
  <si>
    <t>Pessimistic</t>
  </si>
  <si>
    <t>PERT Expected Duration</t>
  </si>
  <si>
    <t>Totals</t>
  </si>
  <si>
    <t>PERT to Agile Calculator</t>
  </si>
  <si>
    <t>Agile Result</t>
  </si>
  <si>
    <t>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</si>
</sst>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00000000"/>
  </numFmts>
  <fonts count="5" x14ac:knownFonts="1"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1" fillId="2" borderId="8" xfId="0" applyFont="1" applyFill="1" applyBorder="1" applyAlignment="1" applyProtection="1">
      <alignment horizontal="center" wrapText="1"/>
    </xf>
    <xf numFmtId="0" fontId="1" fillId="2" borderId="9" xfId="0" applyFont="1" applyFill="1" applyBorder="1" applyAlignment="1" applyProtection="1">
      <alignment horizontal="center" wrapText="1"/>
    </xf>
    <xf numFmtId="0" fontId="1" fillId="2" borderId="9" xfId="0" applyFont="1" applyFill="1" applyBorder="1" applyAlignment="1" applyProtection="1">
      <alignment horizontal="center"/>
    </xf>
    <xf numFmtId="0" fontId="3" fillId="0" borderId="9" xfId="0" applyFont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2" borderId="10" xfId="0" applyFill="1" applyBorder="1" applyAlignment="1" applyProtection="1"/>
    <xf numFmtId="0" fontId="0" fillId="2" borderId="9" xfId="0" applyFill="1" applyBorder="1" applyAlignment="1" applyProtection="1"/>
    <xf numFmtId="0" fontId="2" fillId="2" borderId="0" xfId="0" applyFont="1" applyFill="1" applyBorder="1" applyAlignment="1" applyProtection="1">
      <alignment horizontal="center"/>
    </xf>
    <xf numFmtId="2" fontId="1" fillId="3" borderId="12" xfId="0" applyNumberFormat="1" applyFont="1" applyFill="1" applyBorder="1" applyAlignment="1" applyProtection="1">
      <alignment horizontal="center"/>
    </xf>
    <xf numFmtId="164" fontId="1" fillId="3" borderId="12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 wrapText="1"/>
    </xf>
    <xf numFmtId="166" fontId="0" fillId="0" borderId="0" xfId="0" applyNumberFormat="1"/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center" wrapText="1"/>
    </xf>
    <xf numFmtId="0" fontId="0" fillId="2" borderId="12" xfId="0" applyFill="1" applyBorder="1" applyAlignment="1" applyProtection="1"/>
    <xf numFmtId="0" fontId="0" fillId="2" borderId="7" xfId="0" applyFill="1" applyBorder="1" applyAlignment="1" applyProtection="1"/>
    <xf numFmtId="0" fontId="2" fillId="2" borderId="4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3" fillId="0" borderId="4" xfId="0" applyFont="1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 wrapText="1"/>
    </xf>
    <xf numFmtId="9" fontId="1" fillId="4" borderId="9" xfId="1" applyFont="1" applyFill="1" applyBorder="1" applyAlignment="1" applyProtection="1">
      <alignment horizontal="center"/>
    </xf>
    <xf numFmtId="1" fontId="1" fillId="4" borderId="9" xfId="0" applyNumberFormat="1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center"/>
    </xf>
    <xf numFmtId="1" fontId="0" fillId="0" borderId="0" xfId="0" applyNumberFormat="1"/>
    <xf numFmtId="9" fontId="1" fillId="3" borderId="8" xfId="1" applyFont="1" applyFill="1" applyBorder="1" applyAlignment="1" applyProtection="1">
      <alignment horizontal="center"/>
    </xf>
    <xf numFmtId="164" fontId="1" fillId="3" borderId="8" xfId="0" applyNumberFormat="1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1" xfId="0" applyFont="1" applyFill="1" applyBorder="1" applyAlignment="1" applyProtection="1">
      <alignment horizontal="center" wrapText="1"/>
    </xf>
    <xf numFmtId="0" fontId="2" fillId="2" borderId="10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H5" sqref="H5"/>
    </sheetView>
    <sheetView tabSelected="1" workbookViewId="1">
      <selection activeCell="B14" sqref="B14"/>
    </sheetView>
  </sheetViews>
  <sheetFormatPr defaultRowHeight="15" x14ac:dyDescent="0.25"/>
  <cols>
    <col min="1" max="1" width="22.42578125" bestFit="1" customWidth="1"/>
    <col min="2" max="2" width="10.42578125" customWidth="1"/>
    <col min="3" max="3" width="13.42578125" bestFit="1" customWidth="1"/>
    <col min="4" max="4" width="12.7109375" customWidth="1"/>
    <col min="5" max="5" width="13.140625" bestFit="1" customWidth="1"/>
    <col min="6" max="6" width="17.85546875" customWidth="1"/>
    <col min="7" max="7" width="12.7109375" customWidth="1"/>
    <col min="8" max="8" width="13" customWidth="1"/>
    <col min="10" max="10" width="9.7109375" bestFit="1" customWidth="1"/>
    <col min="13" max="13" width="16.7109375" bestFit="1" customWidth="1"/>
  </cols>
  <sheetData>
    <row r="1" spans="1:13" x14ac:dyDescent="0.25">
      <c r="A1" s="41" t="s">
        <v>21</v>
      </c>
      <c r="B1" s="42"/>
      <c r="C1" s="42"/>
      <c r="D1" s="42"/>
      <c r="E1" s="42"/>
      <c r="F1" s="42"/>
      <c r="G1" s="42"/>
      <c r="H1" s="42"/>
      <c r="I1" s="42"/>
      <c r="J1" s="43"/>
    </row>
    <row r="2" spans="1:13" x14ac:dyDescent="0.25">
      <c r="A2" s="44"/>
      <c r="B2" s="45"/>
      <c r="C2" s="45"/>
      <c r="D2" s="45"/>
      <c r="E2" s="45"/>
      <c r="F2" s="45"/>
      <c r="G2" s="45"/>
      <c r="H2" s="45"/>
      <c r="I2" s="45"/>
      <c r="J2" s="46"/>
    </row>
    <row r="3" spans="1:13" ht="26.25" customHeight="1" x14ac:dyDescent="0.25">
      <c r="A3" s="39"/>
      <c r="B3" s="40"/>
      <c r="C3" s="15" t="s">
        <v>15</v>
      </c>
      <c r="D3" s="16"/>
      <c r="E3" s="17"/>
      <c r="F3" s="1" t="s">
        <v>14</v>
      </c>
      <c r="G3" s="2" t="s">
        <v>22</v>
      </c>
      <c r="H3" s="36" t="s">
        <v>23</v>
      </c>
      <c r="I3" s="37"/>
      <c r="J3" s="38"/>
    </row>
    <row r="4" spans="1:13" ht="26.25" x14ac:dyDescent="0.25">
      <c r="A4" s="3" t="s">
        <v>13</v>
      </c>
      <c r="B4" s="27" t="s">
        <v>10</v>
      </c>
      <c r="C4" s="1" t="s">
        <v>16</v>
      </c>
      <c r="D4" s="1" t="s">
        <v>17</v>
      </c>
      <c r="E4" s="1" t="s">
        <v>18</v>
      </c>
      <c r="F4" s="1" t="s">
        <v>19</v>
      </c>
      <c r="G4" s="28" t="s">
        <v>12</v>
      </c>
      <c r="H4" s="13" t="s">
        <v>0</v>
      </c>
      <c r="I4" s="3" t="s">
        <v>1</v>
      </c>
      <c r="J4" s="3" t="s">
        <v>7</v>
      </c>
    </row>
    <row r="5" spans="1:13" x14ac:dyDescent="0.25">
      <c r="A5" s="4" t="s">
        <v>3</v>
      </c>
      <c r="B5" s="5">
        <v>1</v>
      </c>
      <c r="C5" s="5">
        <v>170</v>
      </c>
      <c r="D5" s="5">
        <v>190</v>
      </c>
      <c r="E5" s="6">
        <v>210</v>
      </c>
      <c r="F5" s="30">
        <f>(C5+4*D5+E5)/6</f>
        <v>190</v>
      </c>
      <c r="G5" s="29" t="str">
        <f>IF((F5/$D$11)&gt;=0.8,"1",IF((F5/$D$11)&gt;=0.6,"2",IF((F5/$D$11)&gt;=0.4,"3",IF((F5/$D$11)&gt;=0.2,"4",IF((F5/$D$11)&lt;0.2,"5")))))</f>
        <v>4</v>
      </c>
      <c r="H5" s="30">
        <f>SQRT(I5)</f>
        <v>6.666666666666667</v>
      </c>
      <c r="I5" s="31">
        <f>((+E5-C5)/6)^2</f>
        <v>44.44444444444445</v>
      </c>
      <c r="J5" s="20"/>
    </row>
    <row r="6" spans="1:13" x14ac:dyDescent="0.25">
      <c r="A6" s="4" t="s">
        <v>4</v>
      </c>
      <c r="B6" s="5">
        <v>3</v>
      </c>
      <c r="C6" s="5">
        <v>107</v>
      </c>
      <c r="D6" s="5">
        <v>127</v>
      </c>
      <c r="E6" s="6">
        <v>157</v>
      </c>
      <c r="F6" s="30">
        <f>(C6+4*D6+E6)/6</f>
        <v>128.66666666666666</v>
      </c>
      <c r="G6" s="29" t="str">
        <f t="shared" ref="G6:G9" si="0">IF((F6/$D$11)&gt;=0.8,"1",IF((F6/$D$11)&gt;=0.6,"2",IF((F6/$D$11)&gt;=0.4,"3",IF((F6/$D$11)&gt;=0.2,"4",IF((F6/$D$11)&lt;0.2,"5")))))</f>
        <v>4</v>
      </c>
      <c r="H6" s="30">
        <f>SQRT(I6)</f>
        <v>8.3333333333333339</v>
      </c>
      <c r="I6" s="31">
        <f>((+E6-C6)/6)^2</f>
        <v>69.444444444444457</v>
      </c>
      <c r="J6" s="21"/>
    </row>
    <row r="7" spans="1:13" x14ac:dyDescent="0.25">
      <c r="A7" s="4" t="s">
        <v>5</v>
      </c>
      <c r="B7" s="5">
        <v>2</v>
      </c>
      <c r="C7" s="5">
        <v>125</v>
      </c>
      <c r="D7" s="5">
        <v>135</v>
      </c>
      <c r="E7" s="6">
        <v>145</v>
      </c>
      <c r="F7" s="30">
        <f>(C7+4*D7+E7)/6</f>
        <v>135</v>
      </c>
      <c r="G7" s="29" t="str">
        <f t="shared" si="0"/>
        <v>4</v>
      </c>
      <c r="H7" s="30">
        <f>SQRT(I7)</f>
        <v>3.3333333333333335</v>
      </c>
      <c r="I7" s="31">
        <f>((+E7-C7)/6)^2</f>
        <v>11.111111111111112</v>
      </c>
      <c r="J7" s="21"/>
    </row>
    <row r="8" spans="1:13" x14ac:dyDescent="0.25">
      <c r="A8" s="4" t="s">
        <v>6</v>
      </c>
      <c r="B8" s="5">
        <v>3</v>
      </c>
      <c r="C8" s="5">
        <v>128</v>
      </c>
      <c r="D8" s="5">
        <v>158</v>
      </c>
      <c r="E8" s="6">
        <v>178</v>
      </c>
      <c r="F8" s="30">
        <f>(C8+4*D8+E8)/6</f>
        <v>156.33333333333334</v>
      </c>
      <c r="G8" s="29" t="str">
        <f t="shared" si="0"/>
        <v>4</v>
      </c>
      <c r="H8" s="30">
        <f>SQRT(I8)</f>
        <v>8.3333333333333339</v>
      </c>
      <c r="I8" s="31">
        <f>((+E8-C8)/6)^2</f>
        <v>69.444444444444457</v>
      </c>
      <c r="J8" s="21"/>
    </row>
    <row r="9" spans="1:13" x14ac:dyDescent="0.25">
      <c r="A9" s="24" t="s">
        <v>20</v>
      </c>
      <c r="B9" s="5">
        <f>SUM(B5:B8)</f>
        <v>9</v>
      </c>
      <c r="C9" s="25">
        <f>SUM(C5:C8)</f>
        <v>530</v>
      </c>
      <c r="D9" s="25">
        <f>SUM(D5:D8)</f>
        <v>610</v>
      </c>
      <c r="E9" s="6">
        <f>SUM(E5:E8)</f>
        <v>690</v>
      </c>
      <c r="F9" s="30">
        <f>(C9+4*D9+E9)/6</f>
        <v>610</v>
      </c>
      <c r="G9" s="29" t="str">
        <f t="shared" si="0"/>
        <v>1</v>
      </c>
      <c r="H9" s="30">
        <f>SQRT(I9)</f>
        <v>26.666666666666668</v>
      </c>
      <c r="I9" s="31">
        <f>((+E9-C9)/6)^2</f>
        <v>711.1111111111112</v>
      </c>
      <c r="J9" s="21"/>
    </row>
    <row r="10" spans="1:13" ht="26.25" x14ac:dyDescent="0.25">
      <c r="A10" s="12" t="s">
        <v>8</v>
      </c>
      <c r="B10" s="12"/>
      <c r="C10" s="19" t="s">
        <v>9</v>
      </c>
      <c r="D10" s="19" t="s">
        <v>11</v>
      </c>
      <c r="E10" s="7"/>
      <c r="F10" s="8"/>
      <c r="G10" s="8"/>
      <c r="H10" s="8"/>
      <c r="I10" s="7"/>
      <c r="J10" s="21"/>
      <c r="M10" s="14"/>
    </row>
    <row r="11" spans="1:13" x14ac:dyDescent="0.25">
      <c r="A11" s="26">
        <f>+B9</f>
        <v>9</v>
      </c>
      <c r="B11" s="26"/>
      <c r="C11" s="47">
        <v>2</v>
      </c>
      <c r="D11" s="26">
        <f>(+A11*C11)*(35)</f>
        <v>630</v>
      </c>
      <c r="E11" s="9"/>
      <c r="F11" s="10">
        <f>SUM(F5:F8)</f>
        <v>610</v>
      </c>
      <c r="G11" s="10"/>
      <c r="H11" s="11"/>
      <c r="I11" s="32">
        <f>SUM(I5:I8)</f>
        <v>194.44444444444449</v>
      </c>
      <c r="J11" s="35">
        <f>(D11-F11)/SQRT(I11)</f>
        <v>1.4342743312012722</v>
      </c>
    </row>
    <row r="12" spans="1:13" x14ac:dyDescent="0.25">
      <c r="E12" s="18"/>
      <c r="F12" s="22" t="s">
        <v>2</v>
      </c>
      <c r="G12" s="23"/>
      <c r="H12" s="23"/>
      <c r="I12" s="34">
        <f>_xlfn.NORM.DIST(D11,F11,SQRT(I11),TRUE)</f>
        <v>0.92425300379788999</v>
      </c>
      <c r="J12" s="33"/>
    </row>
  </sheetData>
  <mergeCells count="5">
    <mergeCell ref="A1:J2"/>
    <mergeCell ref="C3:E3"/>
    <mergeCell ref="F12:H12"/>
    <mergeCell ref="H3:J3"/>
    <mergeCell ref="A3:B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9364C28CC83848A48794D4A91261D4" ma:contentTypeVersion="13" ma:contentTypeDescription="Create a new document." ma:contentTypeScope="" ma:versionID="ebec2c6321d46190cd05e5039b672669">
  <xsd:schema xmlns:xsd="http://www.w3.org/2001/XMLSchema" xmlns:xs="http://www.w3.org/2001/XMLSchema" xmlns:p="http://schemas.microsoft.com/office/2006/metadata/properties" xmlns:ns3="2d65db9b-aa96-4757-bbe1-fc0362eb48e3" xmlns:ns4="94226462-2333-4aef-ad2e-22535e01f857" targetNamespace="http://schemas.microsoft.com/office/2006/metadata/properties" ma:root="true" ma:fieldsID="aad7e62b541e77fe8a09605e9b8b90e0" ns3:_="" ns4:_="">
    <xsd:import namespace="2d65db9b-aa96-4757-bbe1-fc0362eb48e3"/>
    <xsd:import namespace="94226462-2333-4aef-ad2e-22535e01f8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5db9b-aa96-4757-bbe1-fc0362eb48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26462-2333-4aef-ad2e-22535e01f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223FB5-ED99-4F53-8857-B729920A63B5}">
  <ds:schemaRefs>
    <ds:schemaRef ds:uri="http://schemas.microsoft.com/office/2006/documentManagement/types"/>
    <ds:schemaRef ds:uri="http://schemas.openxmlformats.org/package/2006/metadata/core-properties"/>
    <ds:schemaRef ds:uri="94226462-2333-4aef-ad2e-22535e01f857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2d65db9b-aa96-4757-bbe1-fc0362eb48e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740C28F-A0BC-4590-9BEE-9AF8FBB685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55936B-0EA9-489A-A42F-D3EEC4D7E9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65db9b-aa96-4757-bbe1-fc0362eb48e3"/>
    <ds:schemaRef ds:uri="94226462-2333-4aef-ad2e-22535e01f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Chamberlain, Jeff</dc:creator>
  <cp:lastModifiedBy>Chamberlain, Jeff</cp:lastModifiedBy>
  <dcterms:created xsi:type="dcterms:W3CDTF">2021-07-01T14:55:09Z</dcterms:created>
  <dcterms:modified xsi:type="dcterms:W3CDTF">2022-02-11T15:47:54Z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0x010100AA9364C28CC83848A48794D4A91261D4</vt:lpwstr>
  </property>
</Properties>
</file>