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086c14bf61cf2ef/Amanda Documentos/Certificados/DIO.ME/"/>
    </mc:Choice>
  </mc:AlternateContent>
  <xr:revisionPtr revIDLastSave="3" documentId="8_{0AA03B70-B109-4988-B719-0DF86C2F82A3}" xr6:coauthVersionLast="47" xr6:coauthVersionMax="47" xr10:uidLastSave="{525B6E1E-4735-4094-9CBF-B55D4A3FA161}"/>
  <bookViews>
    <workbookView xWindow="12960" yWindow="585" windowWidth="15495" windowHeight="14595" tabRatio="200" xr2:uid="{E4EA94D2-8D82-4B83-B93E-FFC7F1E65A9F}"/>
  </bookViews>
  <sheets>
    <sheet name="AD_Invest" sheetId="1" r:id="rId1"/>
    <sheet name="Base" sheetId="2" r:id="rId2"/>
  </sheets>
  <definedNames>
    <definedName name="aporte">AD_Invest!$C$14</definedName>
    <definedName name="patrimonio">AD_Invest!$C$17</definedName>
    <definedName name="qtd_anos">AD_Invest!$C$15</definedName>
    <definedName name="rendimento_carteira">AD_Invest!$C$10</definedName>
    <definedName name="salario">AD_Invest!$C$9</definedName>
    <definedName name="sugestao_de_investimento">AD_Invest!$C$11</definedName>
    <definedName name="taxa_mensal">AD_Invest!$C$16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34" i="1"/>
  <c r="C28" i="1"/>
  <c r="C33" i="1"/>
  <c r="C35" i="1"/>
  <c r="C36" i="1"/>
  <c r="C31" i="1"/>
  <c r="G10" i="2"/>
  <c r="F10" i="2"/>
  <c r="A19" i="2"/>
  <c r="A20" i="2"/>
  <c r="A21" i="2"/>
  <c r="A22" i="2"/>
  <c r="A23" i="2"/>
  <c r="A18" i="2"/>
  <c r="A5" i="2"/>
  <c r="A6" i="2"/>
  <c r="A7" i="2"/>
  <c r="A8" i="2"/>
  <c r="A9" i="2"/>
  <c r="A4" i="2"/>
  <c r="A12" i="2"/>
  <c r="A13" i="2"/>
  <c r="A14" i="2"/>
  <c r="A15" i="2"/>
  <c r="A16" i="2"/>
  <c r="A11" i="2"/>
  <c r="G6" i="2"/>
  <c r="G5" i="2"/>
  <c r="G4" i="2"/>
  <c r="C11" i="1"/>
  <c r="C17" i="1" s="1"/>
  <c r="C18" i="1" s="1"/>
  <c r="D31" i="1" l="1"/>
  <c r="D36" i="1"/>
  <c r="D35" i="1"/>
  <c r="D34" i="1"/>
  <c r="D33" i="1"/>
  <c r="D32" i="1"/>
  <c r="C24" i="1"/>
  <c r="D24" i="1" s="1"/>
  <c r="C21" i="1"/>
  <c r="D21" i="1" s="1"/>
  <c r="C25" i="1"/>
  <c r="D25" i="1" s="1"/>
  <c r="C23" i="1"/>
  <c r="D23" i="1" s="1"/>
  <c r="C22" i="1"/>
  <c r="D22" i="1" s="1"/>
  <c r="D37" i="1" l="1"/>
</calcChain>
</file>

<file path=xl/sharedStrings.xml><?xml version="1.0" encoding="utf-8"?>
<sst xmlns="http://schemas.openxmlformats.org/spreadsheetml/2006/main" count="69" uniqueCount="36">
  <si>
    <t>Quanto é os dividendos mensais?</t>
  </si>
  <si>
    <t>Quanto de Patrimônio acumulado terei?</t>
  </si>
  <si>
    <t>INVESTIMENTO MENSAL</t>
  </si>
  <si>
    <t>CENÁRIOS</t>
  </si>
  <si>
    <t>Em 2 anos</t>
  </si>
  <si>
    <t>Em 5 anos</t>
  </si>
  <si>
    <t>Em 10 anos</t>
  </si>
  <si>
    <t>Em 20 anos</t>
  </si>
  <si>
    <t>Em 30 anos</t>
  </si>
  <si>
    <t>DIVIDENDOS</t>
  </si>
  <si>
    <t>CONFIGURAÇÕES</t>
  </si>
  <si>
    <t>Rendimento Carteira</t>
  </si>
  <si>
    <t>Salário</t>
  </si>
  <si>
    <t>Sugestão de Investimento</t>
  </si>
  <si>
    <r>
      <t xml:space="preserve">Por quantos </t>
    </r>
    <r>
      <rPr>
        <b/>
        <sz val="12"/>
        <color theme="1"/>
        <rFont val="Aptos Narrow"/>
        <family val="2"/>
        <scheme val="minor"/>
      </rPr>
      <t>anos</t>
    </r>
    <r>
      <rPr>
        <sz val="12"/>
        <color theme="1"/>
        <rFont val="Aptos Narrow"/>
        <family val="2"/>
        <scheme val="minor"/>
      </rPr>
      <t xml:space="preserve"> tenho que investir?</t>
    </r>
  </si>
  <si>
    <r>
      <t xml:space="preserve">Quanto investir </t>
    </r>
    <r>
      <rPr>
        <b/>
        <sz val="12"/>
        <color theme="1"/>
        <rFont val="Aptos Narrow"/>
        <family val="2"/>
        <scheme val="minor"/>
      </rPr>
      <t>por mês</t>
    </r>
    <r>
      <rPr>
        <sz val="12"/>
        <color theme="1"/>
        <rFont val="Aptos Narrow"/>
        <family val="2"/>
        <scheme val="minor"/>
      </rPr>
      <t>?</t>
    </r>
  </si>
  <si>
    <r>
      <t>Qual a</t>
    </r>
    <r>
      <rPr>
        <b/>
        <sz val="12"/>
        <color theme="1"/>
        <rFont val="Aptos Narrow"/>
        <family val="2"/>
        <scheme val="minor"/>
      </rPr>
      <t xml:space="preserve"> Taxa </t>
    </r>
    <r>
      <rPr>
        <sz val="12"/>
        <color theme="1"/>
        <rFont val="Aptos Narrow"/>
        <family val="2"/>
        <scheme val="minor"/>
      </rPr>
      <t xml:space="preserve">de Rendimento </t>
    </r>
    <r>
      <rPr>
        <b/>
        <sz val="12"/>
        <color theme="1"/>
        <rFont val="Aptos Narrow"/>
        <family val="2"/>
        <scheme val="minor"/>
      </rPr>
      <t>Mensal</t>
    </r>
    <r>
      <rPr>
        <sz val="12"/>
        <color theme="1"/>
        <rFont val="Aptos Narrow"/>
        <family val="2"/>
        <scheme val="minor"/>
      </rPr>
      <t>?</t>
    </r>
  </si>
  <si>
    <t>SIMULADOR DE PERFIL</t>
  </si>
  <si>
    <t>AGRESSIVIDADE</t>
  </si>
  <si>
    <t>Conservador</t>
  </si>
  <si>
    <t>Moderado</t>
  </si>
  <si>
    <t>Agressivo</t>
  </si>
  <si>
    <t>Valor a ser investido por mês</t>
  </si>
  <si>
    <t>TIPO DE FII</t>
  </si>
  <si>
    <t>%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</si>
  <si>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</si>
  <si>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</si>
  <si>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</si>
  <si>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</si>
  <si>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</si>
  <si>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</si>
  <si>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</si>
  <si>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 COMPOSTA</t>
  </si>
  <si>
    <t>PERFIL</t>
  </si>
  <si>
    <t>%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</si>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</sst>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6" formatCode="&quot;R$&quot;\ #,##0.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Hadassah Friedlaender"/>
      <family val="1"/>
      <charset val="177"/>
    </font>
    <font>
      <b/>
      <sz val="14"/>
      <color theme="0"/>
      <name val="Hadassah Friedlaender"/>
      <family val="1"/>
      <charset val="177"/>
    </font>
    <font>
      <b/>
      <sz val="12"/>
      <color theme="0"/>
      <name val="Hadassah Friedlaender"/>
      <family val="1"/>
      <charset val="177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C100"/>
        <bgColor indexed="64"/>
      </patternFill>
    </fill>
  </fills>
  <borders count="38">
    <border>
      <left/>
      <right/>
      <top/>
      <bottom/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 style="medium">
        <color rgb="FF800000"/>
      </bottom>
      <diagonal/>
    </border>
    <border>
      <left style="medium">
        <color rgb="FF800000"/>
      </left>
      <right/>
      <top style="medium">
        <color rgb="FF800000"/>
      </top>
      <bottom/>
      <diagonal/>
    </border>
    <border>
      <left/>
      <right style="medium">
        <color rgb="FF800000"/>
      </right>
      <top style="medium">
        <color rgb="FF800000"/>
      </top>
      <bottom/>
      <diagonal/>
    </border>
    <border>
      <left style="medium">
        <color rgb="FF800000"/>
      </left>
      <right/>
      <top/>
      <bottom/>
      <diagonal/>
    </border>
    <border>
      <left/>
      <right style="medium">
        <color rgb="FF800000"/>
      </right>
      <top/>
      <bottom/>
      <diagonal/>
    </border>
    <border>
      <left style="medium">
        <color rgb="FF800000"/>
      </left>
      <right/>
      <top/>
      <bottom style="medium">
        <color rgb="FF800000"/>
      </bottom>
      <diagonal/>
    </border>
    <border>
      <left/>
      <right style="medium">
        <color rgb="FF800000"/>
      </right>
      <top/>
      <bottom style="medium">
        <color rgb="FF800000"/>
      </bottom>
      <diagonal/>
    </border>
    <border>
      <left style="medium">
        <color rgb="FF80000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800000"/>
      </right>
      <top/>
      <bottom style="medium">
        <color rgb="FFDDDDDD"/>
      </bottom>
      <diagonal/>
    </border>
    <border>
      <left style="medium">
        <color rgb="FF8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800000"/>
      </right>
      <top style="medium">
        <color rgb="FFDDDDDD"/>
      </top>
      <bottom style="medium">
        <color rgb="FFDDDDDD"/>
      </bottom>
      <diagonal/>
    </border>
    <border>
      <left style="medium">
        <color rgb="FF800000"/>
      </left>
      <right style="medium">
        <color rgb="FFDDDDDD"/>
      </right>
      <top style="medium">
        <color rgb="FFDDDDDD"/>
      </top>
      <bottom style="medium">
        <color rgb="FF800000"/>
      </bottom>
      <diagonal/>
    </border>
    <border>
      <left style="medium">
        <color rgb="FFDDDDDD"/>
      </left>
      <right style="medium">
        <color rgb="FF800000"/>
      </right>
      <top style="medium">
        <color rgb="FFDDDDDD"/>
      </top>
      <bottom style="medium">
        <color rgb="FF800000"/>
      </bottom>
      <diagonal/>
    </border>
    <border>
      <left/>
      <right/>
      <top/>
      <bottom style="medium">
        <color rgb="FF800000"/>
      </bottom>
      <diagonal/>
    </border>
    <border>
      <left/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800000"/>
      </left>
      <right/>
      <top style="medium">
        <color rgb="FF800000"/>
      </top>
      <bottom style="thin">
        <color rgb="FFDDDDDD"/>
      </bottom>
      <diagonal/>
    </border>
    <border>
      <left/>
      <right/>
      <top style="medium">
        <color rgb="FF800000"/>
      </top>
      <bottom style="thin">
        <color rgb="FFDDDDDD"/>
      </bottom>
      <diagonal/>
    </border>
    <border>
      <left/>
      <right style="medium">
        <color rgb="FF800000"/>
      </right>
      <top style="medium">
        <color rgb="FF800000"/>
      </top>
      <bottom style="thin">
        <color rgb="FFDDDDDD"/>
      </bottom>
      <diagonal/>
    </border>
    <border>
      <left style="medium">
        <color rgb="FF800000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medium">
        <color rgb="FF800000"/>
      </right>
      <top style="thin">
        <color rgb="FFDDDDDD"/>
      </top>
      <bottom style="thin">
        <color rgb="FFDDDDDD"/>
      </bottom>
      <diagonal/>
    </border>
    <border>
      <left style="medium">
        <color rgb="FF800000"/>
      </left>
      <right/>
      <top style="thin">
        <color rgb="FFDDDDDD"/>
      </top>
      <bottom style="medium">
        <color rgb="FF800000"/>
      </bottom>
      <diagonal/>
    </border>
    <border>
      <left/>
      <right style="thin">
        <color rgb="FFDDDDDD"/>
      </right>
      <top style="thin">
        <color rgb="FFDDDDDD"/>
      </top>
      <bottom style="medium">
        <color rgb="FF800000"/>
      </bottom>
      <diagonal/>
    </border>
    <border>
      <left style="thin">
        <color rgb="FFDDDDDD"/>
      </left>
      <right style="medium">
        <color rgb="FF800000"/>
      </right>
      <top style="thin">
        <color rgb="FFDDDDDD"/>
      </top>
      <bottom style="medium">
        <color rgb="FF800000"/>
      </bottom>
      <diagonal/>
    </border>
    <border>
      <left style="medium">
        <color rgb="FFEEC100"/>
      </left>
      <right style="thin">
        <color rgb="FFDDDDDD"/>
      </right>
      <top style="medium">
        <color rgb="FFEEC100"/>
      </top>
      <bottom style="thin">
        <color rgb="FFDDDDDD"/>
      </bottom>
      <diagonal/>
    </border>
    <border>
      <left style="thin">
        <color rgb="FFDDDDDD"/>
      </left>
      <right style="medium">
        <color rgb="FFEEC100"/>
      </right>
      <top style="medium">
        <color rgb="FFEEC100"/>
      </top>
      <bottom style="thin">
        <color rgb="FFDDDDDD"/>
      </bottom>
      <diagonal/>
    </border>
    <border>
      <left style="medium">
        <color rgb="FFEEC100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medium">
        <color rgb="FFEEC100"/>
      </right>
      <top style="thin">
        <color rgb="FFDDDDDD"/>
      </top>
      <bottom style="thin">
        <color rgb="FFDDDDDD"/>
      </bottom>
      <diagonal/>
    </border>
    <border>
      <left style="medium">
        <color rgb="FFEEC100"/>
      </left>
      <right style="thin">
        <color rgb="FFDDDDDD"/>
      </right>
      <top style="thin">
        <color rgb="FFDDDDDD"/>
      </top>
      <bottom style="medium">
        <color rgb="FFEEC100"/>
      </bottom>
      <diagonal/>
    </border>
    <border>
      <left style="thin">
        <color rgb="FFDDDDDD"/>
      </left>
      <right style="medium">
        <color rgb="FFEEC100"/>
      </right>
      <top style="thin">
        <color rgb="FFDDDDDD"/>
      </top>
      <bottom style="medium">
        <color rgb="FFEEC100"/>
      </bottom>
      <diagonal/>
    </border>
    <border>
      <left style="medium">
        <color rgb="FF800000"/>
      </left>
      <right style="medium">
        <color rgb="FFDDDDDD"/>
      </right>
      <top style="medium">
        <color rgb="FF8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800000"/>
      </top>
      <bottom style="medium">
        <color rgb="FFDDDDDD"/>
      </bottom>
      <diagonal/>
    </border>
    <border>
      <left style="medium">
        <color rgb="FFDDDDDD"/>
      </left>
      <right style="medium">
        <color rgb="FF800000"/>
      </right>
      <top style="medium">
        <color rgb="FF8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800000"/>
      </bottom>
      <diagonal/>
    </border>
    <border>
      <left/>
      <right/>
      <top style="thin">
        <color rgb="FFDDDDDD"/>
      </top>
      <bottom style="medium">
        <color rgb="FF800000"/>
      </bottom>
      <diagonal/>
    </border>
    <border>
      <left/>
      <right style="medium">
        <color rgb="FF800000"/>
      </right>
      <top style="thin">
        <color rgb="FFDDDDDD"/>
      </top>
      <bottom style="medium">
        <color rgb="FF8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2" borderId="3" xfId="0" applyFill="1" applyBorder="1"/>
    <xf numFmtId="0" fontId="0" fillId="0" borderId="6" xfId="0" applyBorder="1"/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4" xfId="0" applyBorder="1"/>
    <xf numFmtId="0" fontId="3" fillId="2" borderId="17" xfId="0" applyFont="1" applyFill="1" applyBorder="1" applyAlignment="1">
      <alignment horizontal="left" vertical="center"/>
    </xf>
    <xf numFmtId="0" fontId="0" fillId="2" borderId="18" xfId="0" applyFill="1" applyBorder="1"/>
    <xf numFmtId="0" fontId="4" fillId="2" borderId="19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left" vertical="center"/>
    </xf>
    <xf numFmtId="0" fontId="6" fillId="0" borderId="27" xfId="0" applyFont="1" applyBorder="1" applyAlignment="1">
      <alignment horizontal="left" indent="1"/>
    </xf>
    <xf numFmtId="0" fontId="6" fillId="0" borderId="8" xfId="0" applyFont="1" applyBorder="1" applyAlignment="1">
      <alignment horizontal="left" indent="1"/>
    </xf>
    <xf numFmtId="0" fontId="6" fillId="0" borderId="10" xfId="0" applyFont="1" applyBorder="1" applyAlignment="1">
      <alignment horizontal="left" indent="1"/>
    </xf>
    <xf numFmtId="0" fontId="7" fillId="3" borderId="10" xfId="0" applyFont="1" applyFill="1" applyBorder="1" applyAlignment="1">
      <alignment horizontal="left" indent="1"/>
    </xf>
    <xf numFmtId="0" fontId="7" fillId="3" borderId="12" xfId="0" applyFont="1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166" fontId="6" fillId="0" borderId="28" xfId="0" applyNumberFormat="1" applyFont="1" applyBorder="1" applyAlignment="1">
      <alignment horizontal="right"/>
    </xf>
    <xf numFmtId="9" fontId="6" fillId="0" borderId="28" xfId="0" applyNumberFormat="1" applyFont="1" applyBorder="1" applyAlignment="1">
      <alignment horizontal="right"/>
    </xf>
    <xf numFmtId="166" fontId="6" fillId="0" borderId="9" xfId="1" applyNumberFormat="1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10" fontId="6" fillId="0" borderId="11" xfId="0" applyNumberFormat="1" applyFont="1" applyBorder="1" applyAlignment="1">
      <alignment horizontal="right"/>
    </xf>
    <xf numFmtId="8" fontId="6" fillId="3" borderId="11" xfId="0" applyNumberFormat="1" applyFont="1" applyFill="1" applyBorder="1" applyAlignment="1">
      <alignment horizontal="right"/>
    </xf>
    <xf numFmtId="8" fontId="6" fillId="3" borderId="13" xfId="0" applyNumberFormat="1" applyFont="1" applyFill="1" applyBorder="1" applyAlignment="1">
      <alignment horizontal="right"/>
    </xf>
    <xf numFmtId="8" fontId="0" fillId="3" borderId="16" xfId="0" applyNumberFormat="1" applyFill="1" applyBorder="1" applyAlignment="1">
      <alignment vertical="center"/>
    </xf>
    <xf numFmtId="8" fontId="0" fillId="3" borderId="21" xfId="0" applyNumberFormat="1" applyFill="1" applyBorder="1" applyAlignment="1">
      <alignment vertical="center"/>
    </xf>
    <xf numFmtId="8" fontId="0" fillId="3" borderId="23" xfId="0" applyNumberFormat="1" applyFill="1" applyBorder="1" applyAlignment="1">
      <alignment vertical="center"/>
    </xf>
    <xf numFmtId="8" fontId="0" fillId="3" borderId="24" xfId="0" applyNumberFormat="1" applyFill="1" applyBorder="1" applyAlignment="1">
      <alignment vertical="center"/>
    </xf>
    <xf numFmtId="0" fontId="6" fillId="3" borderId="29" xfId="0" applyFont="1" applyFill="1" applyBorder="1" applyAlignment="1">
      <alignment horizontal="left" indent="1"/>
    </xf>
    <xf numFmtId="166" fontId="6" fillId="3" borderId="30" xfId="0" applyNumberFormat="1" applyFont="1" applyFill="1" applyBorder="1" applyAlignment="1"/>
    <xf numFmtId="0" fontId="4" fillId="2" borderId="19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left" indent="1"/>
    </xf>
    <xf numFmtId="0" fontId="5" fillId="2" borderId="18" xfId="0" applyFont="1" applyFill="1" applyBorder="1" applyAlignment="1">
      <alignment horizontal="center" vertical="center"/>
    </xf>
    <xf numFmtId="9" fontId="0" fillId="0" borderId="0" xfId="0" applyNumberFormat="1" applyBorder="1" applyAlignment="1">
      <alignment horizontal="center"/>
    </xf>
    <xf numFmtId="166" fontId="0" fillId="0" borderId="5" xfId="0" applyNumberFormat="1" applyBorder="1"/>
    <xf numFmtId="166" fontId="0" fillId="0" borderId="7" xfId="0" applyNumberFormat="1" applyBorder="1"/>
    <xf numFmtId="0" fontId="0" fillId="3" borderId="4" xfId="0" applyFill="1" applyBorder="1" applyAlignment="1">
      <alignment horizontal="left" indent="1"/>
    </xf>
    <xf numFmtId="166" fontId="0" fillId="0" borderId="0" xfId="0" applyNumberFormat="1" applyBorder="1"/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left" indent="1"/>
    </xf>
    <xf numFmtId="166" fontId="0" fillId="0" borderId="14" xfId="0" applyNumberFormat="1" applyBorder="1"/>
    <xf numFmtId="0" fontId="0" fillId="0" borderId="7" xfId="0" applyBorder="1" applyAlignment="1">
      <alignment horizontal="right"/>
    </xf>
    <xf numFmtId="9" fontId="0" fillId="0" borderId="14" xfId="0" applyNumberFormat="1" applyBorder="1" applyAlignment="1">
      <alignment horizontal="center"/>
    </xf>
    <xf numFmtId="166" fontId="0" fillId="0" borderId="1" xfId="0" applyNumberFormat="1" applyBorder="1"/>
    <xf numFmtId="0" fontId="5" fillId="2" borderId="19" xfId="0" applyFont="1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2" xfId="0" applyBorder="1"/>
    <xf numFmtId="9" fontId="0" fillId="0" borderId="33" xfId="0" applyNumberFormat="1" applyBorder="1" applyAlignment="1">
      <alignment horizontal="center" vertical="center"/>
    </xf>
    <xf numFmtId="0" fontId="0" fillId="0" borderId="34" xfId="0" applyBorder="1"/>
    <xf numFmtId="9" fontId="0" fillId="0" borderId="11" xfId="0" applyNumberFormat="1" applyBorder="1" applyAlignment="1">
      <alignment horizontal="center" vertical="center"/>
    </xf>
    <xf numFmtId="0" fontId="0" fillId="0" borderId="35" xfId="0" applyBorder="1"/>
    <xf numFmtId="9" fontId="0" fillId="0" borderId="13" xfId="0" applyNumberFormat="1" applyBorder="1" applyAlignment="1">
      <alignment horizontal="center" vertical="center"/>
    </xf>
    <xf numFmtId="9" fontId="0" fillId="0" borderId="33" xfId="0" applyNumberFormat="1" applyFill="1" applyBorder="1" applyAlignment="1">
      <alignment horizontal="center" vertical="center"/>
    </xf>
    <xf numFmtId="9" fontId="0" fillId="0" borderId="11" xfId="0" applyNumberFormat="1" applyFill="1" applyBorder="1" applyAlignment="1">
      <alignment horizontal="center" vertical="center"/>
    </xf>
    <xf numFmtId="9" fontId="0" fillId="0" borderId="13" xfId="0" applyNumberForma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indent="1"/>
    </xf>
    <xf numFmtId="0" fontId="0" fillId="0" borderId="31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0" xfId="0" applyAlignment="1">
      <alignment horizontal="left" indent="1"/>
    </xf>
    <xf numFmtId="10" fontId="0" fillId="0" borderId="0" xfId="0" applyNumberFormat="1"/>
    <xf numFmtId="9" fontId="0" fillId="0" borderId="15" xfId="0" applyNumberFormat="1" applyBorder="1" applyAlignment="1">
      <alignment horizontal="center"/>
    </xf>
    <xf numFmtId="9" fontId="0" fillId="0" borderId="11" xfId="2" applyFont="1" applyBorder="1" applyAlignment="1">
      <alignment horizontal="center" vertical="center"/>
    </xf>
    <xf numFmtId="166" fontId="0" fillId="0" borderId="36" xfId="0" applyNumberFormat="1" applyBorder="1"/>
    <xf numFmtId="0" fontId="0" fillId="0" borderId="37" xfId="0" applyBorder="1" applyAlignment="1">
      <alignment horizontal="right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800000"/>
      <color rgb="FF990000"/>
      <color rgb="FFDDDDDD"/>
      <color rgb="FFEEC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AD_Invest!$B$31:$B$36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AD_Invest!$C$31:$C$36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0-4E45-B199-E1A21DA5B7DC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AD_Invest!$B$31:$B$36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AD_Invest!$D$31:$D$36</c:f>
              <c:numCache>
                <c:formatCode>"R$"\ #,##0.00</c:formatCode>
                <c:ptCount val="6"/>
                <c:pt idx="0">
                  <c:v>60</c:v>
                </c:pt>
                <c:pt idx="1">
                  <c:v>100</c:v>
                </c:pt>
                <c:pt idx="2">
                  <c:v>20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0-4E45-B199-E1A21DA5B7D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600899</xdr:colOff>
      <xdr:row>0</xdr:row>
      <xdr:rowOff>132762</xdr:rowOff>
    </xdr:from>
    <xdr:to>
      <xdr:col>4</xdr:col>
      <xdr:colOff>19050</xdr:colOff>
      <xdr:row>5</xdr:row>
      <xdr:rowOff>126388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CBD2B67-86C3-5E55-2BFE-305DAB9020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28" b="39224"/>
        <a:stretch>
          <a:fillRect/>
        </a:stretch>
      </xdr:blipFill>
      <xdr:spPr>
        <a:xfrm>
          <a:off x="600899" y="132762"/>
          <a:ext cx="4866451" cy="946126"/>
        </a:xfrm>
        <a:prstGeom prst="rect">
          <a:avLst/>
        </a:prstGeom>
      </xdr:spPr>
    </xdr:pic>
    <xdr:clientData/>
  </xdr:twoCellAnchor>
  <xdr:twoCellAnchor>
    <xdr:from>
      <xdr:col>1</xdr:col>
      <xdr:colOff>657224</xdr:colOff>
      <xdr:row>37</xdr:row>
      <xdr:rowOff>185736</xdr:rowOff>
    </xdr:from>
    <xdr:to>
      <xdr:col>3</xdr:col>
      <xdr:colOff>942975</xdr:colOff>
      <xdr:row>47</xdr:row>
      <xdr:rowOff>76199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8323C68-4B9D-3308-99F0-FE76935AB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Vermelho Laranja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50D1-A162-4C20-A8CF-BD9F3922F8BF}">
  <dimension ref="A1:F48"/>
  <sheetViews>
    <sheetView showGridLines="0" tabSelected="1" topLeftCell="A20" zoomScaleNormal="100" workbookViewId="0">
      <selection activeCell="F20" sqref="F20"/>
    </sheetView>
  </sheetViews>
  <sheetFormatPr defaultColWidth="0" defaultRowHeight="15" zeroHeight="1" x14ac:dyDescent="0.25"/>
  <cols>
    <col min="1" max="1" width="9.140625" customWidth="1"/>
    <col min="2" max="2" width="39.140625" customWidth="1"/>
    <col min="3" max="3" width="17" customWidth="1"/>
    <col min="4" max="4" width="16.42578125" customWidth="1"/>
    <col min="5" max="5" width="23.7109375" bestFit="1" customWidth="1"/>
    <col min="6" max="6" width="11.28515625" bestFit="1" customWidth="1"/>
    <col min="7" max="9" width="9.140625" customWidth="1"/>
    <col min="10" max="11" width="9.140625" hidden="1" customWidth="1"/>
    <col min="12" max="16384" width="9.140625" hidden="1"/>
  </cols>
  <sheetData>
    <row r="1" spans="2:3" x14ac:dyDescent="0.25"/>
    <row r="2" spans="2:3" x14ac:dyDescent="0.25"/>
    <row r="3" spans="2:3" x14ac:dyDescent="0.25"/>
    <row r="4" spans="2:3" x14ac:dyDescent="0.25"/>
    <row r="5" spans="2:3" x14ac:dyDescent="0.25"/>
    <row r="6" spans="2:3" x14ac:dyDescent="0.25"/>
    <row r="7" spans="2:3" ht="15.75" thickBot="1" x14ac:dyDescent="0.3"/>
    <row r="8" spans="2:3" ht="20.25" x14ac:dyDescent="0.25">
      <c r="B8" s="10" t="s">
        <v>10</v>
      </c>
      <c r="C8" s="11"/>
    </row>
    <row r="9" spans="2:3" ht="15.75" x14ac:dyDescent="0.25">
      <c r="B9" s="12" t="s">
        <v>12</v>
      </c>
      <c r="C9" s="19">
        <v>2000</v>
      </c>
    </row>
    <row r="10" spans="2:3" ht="15.75" x14ac:dyDescent="0.25">
      <c r="B10" s="12" t="s">
        <v>11</v>
      </c>
      <c r="C10" s="20">
        <v>6.0000000000000001E-3</v>
      </c>
    </row>
    <row r="11" spans="2:3" ht="16.5" thickBot="1" x14ac:dyDescent="0.3">
      <c r="B11" s="30" t="s">
        <v>13</v>
      </c>
      <c r="C11" s="31">
        <f>C9*30%</f>
        <v>600</v>
      </c>
    </row>
    <row r="12" spans="2:3" ht="15.75" thickBot="1" x14ac:dyDescent="0.3"/>
    <row r="13" spans="2:3" ht="20.25" x14ac:dyDescent="0.25">
      <c r="B13" s="3" t="s">
        <v>2</v>
      </c>
      <c r="C13" s="1"/>
    </row>
    <row r="14" spans="2:3" ht="16.5" thickBot="1" x14ac:dyDescent="0.3">
      <c r="B14" s="13" t="s">
        <v>15</v>
      </c>
      <c r="C14" s="21">
        <v>200</v>
      </c>
    </row>
    <row r="15" spans="2:3" ht="16.5" thickBot="1" x14ac:dyDescent="0.3">
      <c r="B15" s="14" t="s">
        <v>14</v>
      </c>
      <c r="C15" s="22">
        <v>5</v>
      </c>
    </row>
    <row r="16" spans="2:3" ht="16.5" thickBot="1" x14ac:dyDescent="0.3">
      <c r="B16" s="14" t="s">
        <v>16</v>
      </c>
      <c r="C16" s="23">
        <v>1.0789999999999999E-2</v>
      </c>
    </row>
    <row r="17" spans="1:4" ht="16.5" thickBot="1" x14ac:dyDescent="0.3">
      <c r="B17" s="15" t="s">
        <v>1</v>
      </c>
      <c r="C17" s="24">
        <f>FV(taxa_mensal,qtd_anos*12,aporte*-1)</f>
        <v>16755.382799697527</v>
      </c>
    </row>
    <row r="18" spans="1:4" ht="16.5" thickBot="1" x14ac:dyDescent="0.3">
      <c r="B18" s="16" t="s">
        <v>0</v>
      </c>
      <c r="C18" s="25">
        <f>patrimonio*rendimento_carteira</f>
        <v>100.53229679818516</v>
      </c>
    </row>
    <row r="19" spans="1:4" ht="15.75" thickBot="1" x14ac:dyDescent="0.3"/>
    <row r="20" spans="1:4" ht="20.25" x14ac:dyDescent="0.25">
      <c r="B20" s="7" t="s">
        <v>3</v>
      </c>
      <c r="C20" s="8"/>
      <c r="D20" s="9" t="s">
        <v>9</v>
      </c>
    </row>
    <row r="21" spans="1:4" x14ac:dyDescent="0.25">
      <c r="A21" s="5">
        <v>2</v>
      </c>
      <c r="B21" s="17" t="s">
        <v>4</v>
      </c>
      <c r="C21" s="26">
        <f>FV($C$16,$A21*12,$C$14*-1)</f>
        <v>5445.5254595290435</v>
      </c>
      <c r="D21" s="27">
        <f>C21*rendimento_carteira</f>
        <v>32.673152757174265</v>
      </c>
    </row>
    <row r="22" spans="1:4" x14ac:dyDescent="0.25">
      <c r="A22" s="5">
        <v>5</v>
      </c>
      <c r="B22" s="17" t="s">
        <v>5</v>
      </c>
      <c r="C22" s="26">
        <f t="shared" ref="C22:C25" si="0">FV($C$16,$A22*12,$C$14*-1)</f>
        <v>16755.382799697527</v>
      </c>
      <c r="D22" s="27">
        <f>C22*rendimento_carteira</f>
        <v>100.53229679818516</v>
      </c>
    </row>
    <row r="23" spans="1:4" x14ac:dyDescent="0.25">
      <c r="A23" s="5">
        <v>10</v>
      </c>
      <c r="B23" s="17" t="s">
        <v>6</v>
      </c>
      <c r="C23" s="26">
        <f t="shared" si="0"/>
        <v>48656.842506034438</v>
      </c>
      <c r="D23" s="27">
        <f>C23*rendimento_carteira</f>
        <v>291.94105503620665</v>
      </c>
    </row>
    <row r="24" spans="1:4" x14ac:dyDescent="0.25">
      <c r="A24" s="5">
        <v>20</v>
      </c>
      <c r="B24" s="17" t="s">
        <v>7</v>
      </c>
      <c r="C24" s="26">
        <f t="shared" si="0"/>
        <v>225039.68001941612</v>
      </c>
      <c r="D24" s="27">
        <f>C24*rendimento_carteira</f>
        <v>1350.2380801164968</v>
      </c>
    </row>
    <row r="25" spans="1:4" ht="15.75" thickBot="1" x14ac:dyDescent="0.3">
      <c r="A25" s="5">
        <v>30</v>
      </c>
      <c r="B25" s="18" t="s">
        <v>8</v>
      </c>
      <c r="C25" s="28">
        <f t="shared" si="0"/>
        <v>864433.93100094295</v>
      </c>
      <c r="D25" s="29">
        <f>C25*rendimento_carteira</f>
        <v>5186.6035860056581</v>
      </c>
    </row>
    <row r="26" spans="1:4" ht="15.75" thickBot="1" x14ac:dyDescent="0.3"/>
    <row r="27" spans="1:4" ht="20.25" x14ac:dyDescent="0.25">
      <c r="B27" s="7" t="s">
        <v>17</v>
      </c>
      <c r="C27" s="8"/>
      <c r="D27" s="32" t="s">
        <v>18</v>
      </c>
    </row>
    <row r="28" spans="1:4" ht="15.75" thickBot="1" x14ac:dyDescent="0.3">
      <c r="B28" s="18" t="s">
        <v>22</v>
      </c>
      <c r="C28" s="68">
        <f>aporte</f>
        <v>200</v>
      </c>
      <c r="D28" s="69" t="s">
        <v>19</v>
      </c>
    </row>
    <row r="29" spans="1:4" ht="15.75" thickBot="1" x14ac:dyDescent="0.3"/>
    <row r="30" spans="1:4" ht="20.25" x14ac:dyDescent="0.25">
      <c r="B30" s="7" t="s">
        <v>23</v>
      </c>
      <c r="C30" s="34" t="s">
        <v>24</v>
      </c>
      <c r="D30" s="32" t="s">
        <v>25</v>
      </c>
    </row>
    <row r="31" spans="1:4" x14ac:dyDescent="0.25">
      <c r="B31" s="6" t="s">
        <v>26</v>
      </c>
      <c r="C31" s="66">
        <f>VLOOKUP($D$28&amp;"-"&amp;B31,Base!$A:$D,4,FALSE)</f>
        <v>0.3</v>
      </c>
      <c r="D31" s="36">
        <f>C31*$C$28</f>
        <v>60</v>
      </c>
    </row>
    <row r="32" spans="1:4" x14ac:dyDescent="0.25">
      <c r="B32" s="6" t="s">
        <v>27</v>
      </c>
      <c r="C32" s="35">
        <f>VLOOKUP($D$28&amp;"-"&amp;B32,Base!$A:$D,4,FALSE)</f>
        <v>0.5</v>
      </c>
      <c r="D32" s="36">
        <f t="shared" ref="D32:D36" si="1">C32*$C$28</f>
        <v>100</v>
      </c>
    </row>
    <row r="33" spans="2:4" x14ac:dyDescent="0.25">
      <c r="B33" s="6" t="s">
        <v>28</v>
      </c>
      <c r="C33" s="35">
        <f>VLOOKUP($D$28&amp;"-"&amp;B33,Base!$A:$D,4,FALSE)</f>
        <v>0.1</v>
      </c>
      <c r="D33" s="36">
        <f t="shared" si="1"/>
        <v>20</v>
      </c>
    </row>
    <row r="34" spans="2:4" x14ac:dyDescent="0.25">
      <c r="B34" s="6" t="s">
        <v>29</v>
      </c>
      <c r="C34" s="35">
        <f>VLOOKUP($D$28&amp;"-"&amp;B34,Base!$A:$D,4,FALSE)</f>
        <v>0.1</v>
      </c>
      <c r="D34" s="36">
        <f t="shared" si="1"/>
        <v>20</v>
      </c>
    </row>
    <row r="35" spans="2:4" x14ac:dyDescent="0.25">
      <c r="B35" s="6" t="s">
        <v>30</v>
      </c>
      <c r="C35" s="35">
        <f>VLOOKUP($D$28&amp;"-"&amp;B35,Base!$A:$D,4,FALSE)</f>
        <v>0</v>
      </c>
      <c r="D35" s="36">
        <f t="shared" si="1"/>
        <v>0</v>
      </c>
    </row>
    <row r="36" spans="2:4" ht="15.75" thickBot="1" x14ac:dyDescent="0.3">
      <c r="B36" s="2" t="s">
        <v>31</v>
      </c>
      <c r="C36" s="44">
        <f>VLOOKUP($D$28&amp;"-"&amp;B36,Base!$A:$D,4,FALSE)</f>
        <v>0</v>
      </c>
      <c r="D36" s="37">
        <f t="shared" si="1"/>
        <v>0</v>
      </c>
    </row>
    <row r="37" spans="2:4" ht="15.75" thickBot="1" x14ac:dyDescent="0.3">
      <c r="D37" s="45">
        <f>SUM(D31:D36)</f>
        <v>200</v>
      </c>
    </row>
    <row r="38" spans="2:4" x14ac:dyDescent="0.25"/>
    <row r="39" spans="2:4" x14ac:dyDescent="0.25"/>
    <row r="40" spans="2:4" x14ac:dyDescent="0.25"/>
    <row r="41" spans="2:4" x14ac:dyDescent="0.25"/>
    <row r="42" spans="2:4" x14ac:dyDescent="0.25"/>
    <row r="43" spans="2:4" x14ac:dyDescent="0.25"/>
    <row r="44" spans="2:4" x14ac:dyDescent="0.25"/>
    <row r="45" spans="2:4" x14ac:dyDescent="0.25"/>
    <row r="46" spans="2:4" x14ac:dyDescent="0.25"/>
    <row r="47" spans="2:4" x14ac:dyDescent="0.25"/>
    <row r="48" spans="2:4" x14ac:dyDescent="0.25"/>
  </sheetData>
  <mergeCells count="1">
    <mergeCell ref="B8:C8"/>
  </mergeCells>
  <dataValidations count="1">
    <dataValidation type="list" allowBlank="1" showInputMessage="1" showErrorMessage="1" promptTitle="Selecione um perfil" prompt="Escolha o perfil de investidor_x000a_" sqref="D27:D28" xr:uid="{6EF60347-7BB1-4F13-B348-20FD47A24C24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1120-D692-4EC6-A4C5-2EC7ADE2BDAF}">
  <dimension ref="A2:K23"/>
  <sheetViews>
    <sheetView workbookViewId="0">
      <selection activeCell="B31" sqref="B31"/>
    </sheetView>
  </sheetViews>
  <sheetFormatPr defaultRowHeight="15" x14ac:dyDescent="0.25"/>
  <cols>
    <col min="1" max="1" width="28.42578125" bestFit="1" customWidth="1"/>
    <col min="2" max="2" width="9.28515625" customWidth="1"/>
    <col min="3" max="3" width="12.140625" bestFit="1" customWidth="1"/>
    <col min="6" max="6" width="34.7109375" bestFit="1" customWidth="1"/>
    <col min="7" max="7" width="10.7109375" bestFit="1" customWidth="1"/>
    <col min="8" max="8" width="22.5703125" bestFit="1" customWidth="1"/>
    <col min="10" max="10" width="17.7109375" bestFit="1" customWidth="1"/>
    <col min="11" max="11" width="15" bestFit="1" customWidth="1"/>
  </cols>
  <sheetData>
    <row r="2" spans="1:11" ht="15.75" thickBot="1" x14ac:dyDescent="0.3"/>
    <row r="3" spans="1:11" ht="21" thickBot="1" x14ac:dyDescent="0.3">
      <c r="A3" s="60" t="s">
        <v>32</v>
      </c>
      <c r="B3" s="59"/>
      <c r="C3" s="59" t="s">
        <v>33</v>
      </c>
      <c r="D3" s="59" t="s">
        <v>34</v>
      </c>
      <c r="F3" s="7" t="s">
        <v>17</v>
      </c>
      <c r="G3" s="8"/>
      <c r="H3" s="32" t="s">
        <v>18</v>
      </c>
      <c r="J3" s="7" t="s">
        <v>23</v>
      </c>
      <c r="K3" s="46" t="s">
        <v>24</v>
      </c>
    </row>
    <row r="4" spans="1:11" ht="15.75" thickBot="1" x14ac:dyDescent="0.3">
      <c r="A4" s="61" t="str">
        <f>$H$4&amp;"-"&amp;J4</f>
        <v>Conservador-Papel</v>
      </c>
      <c r="B4" s="50"/>
      <c r="C4" s="50" t="s">
        <v>19</v>
      </c>
      <c r="D4" s="51">
        <v>0.3</v>
      </c>
      <c r="F4" s="38" t="s">
        <v>22</v>
      </c>
      <c r="G4" s="39">
        <f>aporte</f>
        <v>200</v>
      </c>
      <c r="H4" s="40" t="s">
        <v>19</v>
      </c>
      <c r="J4" s="6" t="s">
        <v>26</v>
      </c>
      <c r="K4" s="47">
        <v>0.3</v>
      </c>
    </row>
    <row r="5" spans="1:11" ht="15.75" thickBot="1" x14ac:dyDescent="0.3">
      <c r="A5" s="62" t="str">
        <f t="shared" ref="A5:A9" si="0">$H$4&amp;"-"&amp;J5</f>
        <v>Conservador-Tijolo</v>
      </c>
      <c r="B5" s="52"/>
      <c r="C5" s="52" t="s">
        <v>19</v>
      </c>
      <c r="D5" s="53">
        <v>0.5</v>
      </c>
      <c r="F5" s="38" t="s">
        <v>22</v>
      </c>
      <c r="G5" s="39">
        <f>salario*15%</f>
        <v>300</v>
      </c>
      <c r="H5" s="40" t="s">
        <v>20</v>
      </c>
      <c r="J5" s="6" t="s">
        <v>27</v>
      </c>
      <c r="K5" s="47">
        <v>0.5</v>
      </c>
    </row>
    <row r="6" spans="1:11" ht="15.75" thickBot="1" x14ac:dyDescent="0.3">
      <c r="A6" s="62" t="str">
        <f t="shared" si="0"/>
        <v>Conservador-Híbridos</v>
      </c>
      <c r="B6" s="52"/>
      <c r="C6" s="52" t="s">
        <v>19</v>
      </c>
      <c r="D6" s="53">
        <v>0.1</v>
      </c>
      <c r="F6" s="41" t="s">
        <v>22</v>
      </c>
      <c r="G6" s="42">
        <f>salario*30%</f>
        <v>600</v>
      </c>
      <c r="H6" s="43" t="s">
        <v>21</v>
      </c>
      <c r="J6" s="6" t="s">
        <v>28</v>
      </c>
      <c r="K6" s="47">
        <v>0.1</v>
      </c>
    </row>
    <row r="7" spans="1:11" ht="15.75" thickBot="1" x14ac:dyDescent="0.3">
      <c r="A7" s="62" t="str">
        <f t="shared" si="0"/>
        <v>Conservador-FOFs</v>
      </c>
      <c r="B7" s="52"/>
      <c r="C7" s="52" t="s">
        <v>19</v>
      </c>
      <c r="D7" s="53">
        <v>0.1</v>
      </c>
      <c r="J7" s="6" t="s">
        <v>29</v>
      </c>
      <c r="K7" s="47">
        <v>0.1</v>
      </c>
    </row>
    <row r="8" spans="1:11" ht="15.75" thickBot="1" x14ac:dyDescent="0.3">
      <c r="A8" s="62" t="str">
        <f t="shared" si="0"/>
        <v>Conservador-Desenvolvimento</v>
      </c>
      <c r="B8" s="52"/>
      <c r="C8" s="52" t="s">
        <v>19</v>
      </c>
      <c r="D8" s="53">
        <v>0</v>
      </c>
      <c r="J8" s="6" t="s">
        <v>30</v>
      </c>
      <c r="K8" s="47">
        <v>0</v>
      </c>
    </row>
    <row r="9" spans="1:11" ht="15.75" thickBot="1" x14ac:dyDescent="0.3">
      <c r="A9" s="63" t="str">
        <f t="shared" si="0"/>
        <v>Conservador-Hotelarias</v>
      </c>
      <c r="B9" s="54"/>
      <c r="C9" s="54" t="s">
        <v>19</v>
      </c>
      <c r="D9" s="55">
        <v>0</v>
      </c>
      <c r="F9" s="33" t="s">
        <v>35</v>
      </c>
      <c r="G9" s="4" t="s">
        <v>34</v>
      </c>
      <c r="J9" s="2" t="s">
        <v>31</v>
      </c>
      <c r="K9" s="48">
        <v>0</v>
      </c>
    </row>
    <row r="10" spans="1:11" ht="15.75" thickBot="1" x14ac:dyDescent="0.3">
      <c r="A10" s="64"/>
      <c r="D10" s="49"/>
      <c r="F10" t="str">
        <f>A12</f>
        <v>Moderado-Tijolo</v>
      </c>
      <c r="G10" s="65">
        <f>VLOOKUP(F10,A4:D23,4,FALSE)</f>
        <v>0.35</v>
      </c>
    </row>
    <row r="11" spans="1:11" ht="15.75" thickBot="1" x14ac:dyDescent="0.3">
      <c r="A11" s="61" t="str">
        <f>$H$5&amp;"-"&amp;J4</f>
        <v>Moderado-Papel</v>
      </c>
      <c r="B11" s="50"/>
      <c r="C11" s="50" t="s">
        <v>20</v>
      </c>
      <c r="D11" s="56">
        <v>0.32</v>
      </c>
    </row>
    <row r="12" spans="1:11" ht="15.75" thickBot="1" x14ac:dyDescent="0.3">
      <c r="A12" s="62" t="str">
        <f t="shared" ref="A12:A16" si="1">$H$5&amp;"-"&amp;J5</f>
        <v>Moderado-Tijolo</v>
      </c>
      <c r="B12" s="52"/>
      <c r="C12" s="52" t="s">
        <v>20</v>
      </c>
      <c r="D12" s="57">
        <v>0.35</v>
      </c>
    </row>
    <row r="13" spans="1:11" ht="15.75" thickBot="1" x14ac:dyDescent="0.3">
      <c r="A13" s="62" t="str">
        <f t="shared" si="1"/>
        <v>Moderado-Híbridos</v>
      </c>
      <c r="B13" s="52"/>
      <c r="C13" s="52" t="s">
        <v>20</v>
      </c>
      <c r="D13" s="57">
        <v>0.08</v>
      </c>
    </row>
    <row r="14" spans="1:11" ht="15.75" thickBot="1" x14ac:dyDescent="0.3">
      <c r="A14" s="62" t="str">
        <f t="shared" si="1"/>
        <v>Moderado-FOFs</v>
      </c>
      <c r="B14" s="52"/>
      <c r="C14" s="52" t="s">
        <v>20</v>
      </c>
      <c r="D14" s="57">
        <v>0.05</v>
      </c>
    </row>
    <row r="15" spans="1:11" ht="15.75" thickBot="1" x14ac:dyDescent="0.3">
      <c r="A15" s="62" t="str">
        <f t="shared" si="1"/>
        <v>Moderado-Desenvolvimento</v>
      </c>
      <c r="B15" s="52"/>
      <c r="C15" s="52" t="s">
        <v>20</v>
      </c>
      <c r="D15" s="57">
        <v>0.1</v>
      </c>
    </row>
    <row r="16" spans="1:11" ht="15.75" thickBot="1" x14ac:dyDescent="0.3">
      <c r="A16" s="63" t="str">
        <f t="shared" si="1"/>
        <v>Moderado-Hotelarias</v>
      </c>
      <c r="B16" s="54"/>
      <c r="C16" s="54" t="s">
        <v>20</v>
      </c>
      <c r="D16" s="58">
        <v>0.1</v>
      </c>
    </row>
    <row r="17" spans="1:4" ht="15.75" thickBot="1" x14ac:dyDescent="0.3">
      <c r="A17" s="64"/>
      <c r="D17" s="49"/>
    </row>
    <row r="18" spans="1:4" ht="15.75" thickBot="1" x14ac:dyDescent="0.3">
      <c r="A18" s="61" t="str">
        <f>$H$6&amp;"-"&amp;J4</f>
        <v>Agressivo-Papel</v>
      </c>
      <c r="B18" s="50"/>
      <c r="C18" s="50" t="s">
        <v>21</v>
      </c>
      <c r="D18" s="56">
        <v>0.5</v>
      </c>
    </row>
    <row r="19" spans="1:4" ht="15.75" thickBot="1" x14ac:dyDescent="0.3">
      <c r="A19" s="62" t="str">
        <f t="shared" ref="A19:A23" si="2">$H$6&amp;"-"&amp;J5</f>
        <v>Agressivo-Tijolo</v>
      </c>
      <c r="B19" s="52"/>
      <c r="C19" s="52" t="s">
        <v>21</v>
      </c>
      <c r="D19" s="57">
        <v>0.1</v>
      </c>
    </row>
    <row r="20" spans="1:4" ht="15.75" thickBot="1" x14ac:dyDescent="0.3">
      <c r="A20" s="62" t="str">
        <f t="shared" si="2"/>
        <v>Agressivo-Híbridos</v>
      </c>
      <c r="B20" s="52"/>
      <c r="C20" s="52" t="s">
        <v>21</v>
      </c>
      <c r="D20" s="57">
        <v>0.05</v>
      </c>
    </row>
    <row r="21" spans="1:4" ht="15.75" thickBot="1" x14ac:dyDescent="0.3">
      <c r="A21" s="62" t="str">
        <f t="shared" si="2"/>
        <v>Agressivo-FOFs</v>
      </c>
      <c r="B21" s="52"/>
      <c r="C21" s="52" t="s">
        <v>21</v>
      </c>
      <c r="D21" s="57">
        <v>0.05</v>
      </c>
    </row>
    <row r="22" spans="1:4" ht="15.75" thickBot="1" x14ac:dyDescent="0.3">
      <c r="A22" s="62" t="str">
        <f t="shared" si="2"/>
        <v>Agressivo-Desenvolvimento</v>
      </c>
      <c r="B22" s="52"/>
      <c r="C22" s="52" t="s">
        <v>21</v>
      </c>
      <c r="D22" s="67">
        <v>0.2</v>
      </c>
    </row>
    <row r="23" spans="1:4" ht="15.75" thickBot="1" x14ac:dyDescent="0.3">
      <c r="A23" s="63" t="str">
        <f t="shared" si="2"/>
        <v>Agressivo-Hotelarias</v>
      </c>
      <c r="B23" s="54"/>
      <c r="C23" s="54" t="s">
        <v>21</v>
      </c>
      <c r="D23" s="58">
        <v>0.1</v>
      </c>
    </row>
  </sheetData>
  <dataValidations count="1">
    <dataValidation type="list" allowBlank="1" showInputMessage="1" showErrorMessage="1" sqref="H3:H6" xr:uid="{9A163374-4CAA-4E0C-A0EE-C10F049E7D65}">
      <formula1>"Conservador, Moderado, Agressivo"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AD_Invest</vt:lpstr>
      <vt:lpstr>Base</vt:lpstr>
      <vt:lpstr>aporte</vt:lpstr>
      <vt:lpstr>patrimonio</vt:lpstr>
      <vt:lpstr>qtd_anos</vt:lpstr>
      <vt:lpstr>rendimento_carteira</vt:lpstr>
      <vt:lpstr>salario</vt:lpstr>
      <vt:lpstr>sugestao_de_investimento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Del Rio</dc:creator>
  <cp:lastModifiedBy>Amanda Del Rio</cp:lastModifiedBy>
  <dcterms:created xsi:type="dcterms:W3CDTF">2025-06-14T14:35:09Z</dcterms:created>
  <dcterms:modified xsi:type="dcterms:W3CDTF">2025-06-14T17:01:02Z</dcterms:modified>
</cp:coreProperties>
</file>