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ncientOwl\Documents\Finance\"/>
    </mc:Choice>
  </mc:AlternateContent>
  <xr:revisionPtr revIDLastSave="0" documentId="13_ncr:1_{D77FE9B2-8D2A-40F5-897F-2DE548DE956E}" xr6:coauthVersionLast="47" xr6:coauthVersionMax="47" xr10:uidLastSave="{00000000-0000-0000-0000-000000000000}"/>
  <bookViews>
    <workbookView xWindow="-108" yWindow="180" windowWidth="23256" windowHeight="12888" xr2:uid="{F762C5AB-E878-4D42-A6F3-9B1185CC87EF}"/>
  </bookViews>
  <sheets>
    <sheet name="Plan Garsoniera - 2024" sheetId="12" r:id="rId1"/>
    <sheet name="Mobilat-Utilat" sheetId="13" r:id="rId2"/>
    <sheet name="Unde te afli" sheetId="8" r:id="rId3"/>
    <sheet name="Unde vrei sa ajungi" sheetId="7" r:id="rId4"/>
    <sheet name="Backup" sheetId="9" r:id="rId5"/>
  </sheets>
  <definedNames>
    <definedName name="_xlnm._FilterDatabase" localSheetId="0" hidden="1">'Plan Garsoniera - 2024'!$K$1:$U$15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2" l="1"/>
  <c r="D15" i="12"/>
  <c r="M29" i="12"/>
  <c r="M30" i="12"/>
  <c r="M31" i="12"/>
  <c r="M32" i="12"/>
  <c r="M33" i="12"/>
  <c r="M34" i="12"/>
  <c r="M35" i="12"/>
  <c r="M36" i="12"/>
  <c r="M37" i="12"/>
  <c r="M38" i="12"/>
  <c r="M28" i="12"/>
  <c r="M17" i="12"/>
  <c r="M18" i="12"/>
  <c r="M19" i="12"/>
  <c r="M20" i="12"/>
  <c r="M21" i="12"/>
  <c r="M22" i="12"/>
  <c r="M23" i="12"/>
  <c r="M24" i="12"/>
  <c r="M25" i="12"/>
  <c r="M26" i="12"/>
  <c r="M16" i="12"/>
  <c r="Q29" i="12"/>
  <c r="Q30" i="12"/>
  <c r="Q31" i="12"/>
  <c r="Q32" i="12"/>
  <c r="Q33" i="12"/>
  <c r="Q34" i="12"/>
  <c r="Q35" i="12"/>
  <c r="Q36" i="12"/>
  <c r="Q37" i="12"/>
  <c r="Q38" i="12"/>
  <c r="Q28" i="12"/>
  <c r="Q17" i="12"/>
  <c r="Q18" i="12"/>
  <c r="Q19" i="12"/>
  <c r="Q20" i="12"/>
  <c r="Q21" i="12"/>
  <c r="Q22" i="12"/>
  <c r="Q23" i="12"/>
  <c r="Q24" i="12"/>
  <c r="Q25" i="12"/>
  <c r="Q26" i="12"/>
  <c r="Q16" i="12"/>
  <c r="B1" i="12"/>
  <c r="N16" i="12"/>
  <c r="R16" i="12"/>
  <c r="N17" i="12"/>
  <c r="R17" i="12"/>
  <c r="N18" i="12"/>
  <c r="R18" i="12"/>
  <c r="N19" i="12"/>
  <c r="R19" i="12"/>
  <c r="N20" i="12"/>
  <c r="R20" i="12"/>
  <c r="N21" i="12"/>
  <c r="R21" i="12"/>
  <c r="N22" i="12"/>
  <c r="R22" i="12"/>
  <c r="N23" i="12"/>
  <c r="R23" i="12"/>
  <c r="N24" i="12"/>
  <c r="R24" i="12"/>
  <c r="N25" i="12"/>
  <c r="R25" i="12"/>
  <c r="N26" i="12"/>
  <c r="R26" i="12"/>
  <c r="M27" i="12"/>
  <c r="N27" i="12"/>
  <c r="Q27" i="12"/>
  <c r="R27" i="12"/>
  <c r="N28" i="12"/>
  <c r="R28" i="12"/>
  <c r="N29" i="12"/>
  <c r="R29" i="12"/>
  <c r="N30" i="12"/>
  <c r="R30" i="12"/>
  <c r="N31" i="12"/>
  <c r="R31" i="12"/>
  <c r="N32" i="12"/>
  <c r="R32" i="12"/>
  <c r="N33" i="12"/>
  <c r="R33" i="12"/>
  <c r="N34" i="12"/>
  <c r="R34" i="12"/>
  <c r="N35" i="12"/>
  <c r="R35" i="12"/>
  <c r="N36" i="12"/>
  <c r="R36" i="12"/>
  <c r="N37" i="12"/>
  <c r="R37" i="12"/>
  <c r="N38" i="12"/>
  <c r="R38" i="12"/>
  <c r="M39" i="12"/>
  <c r="N39" i="12"/>
  <c r="Q39" i="12"/>
  <c r="R39" i="12"/>
  <c r="Q15" i="12"/>
  <c r="Q12" i="12"/>
  <c r="Q13" i="12"/>
  <c r="Q14" i="12"/>
  <c r="Q11" i="12"/>
  <c r="M15" i="12"/>
  <c r="M11" i="12"/>
  <c r="M12" i="12"/>
  <c r="M13" i="12"/>
  <c r="M14" i="12"/>
  <c r="M10" i="12"/>
  <c r="R15" i="12"/>
  <c r="R5" i="12"/>
  <c r="R6" i="12"/>
  <c r="R7" i="12"/>
  <c r="R8" i="12"/>
  <c r="R9" i="12"/>
  <c r="R10" i="12"/>
  <c r="R11" i="12"/>
  <c r="R12" i="12"/>
  <c r="R13" i="12"/>
  <c r="R14" i="12"/>
  <c r="R4" i="12"/>
  <c r="Q5" i="12"/>
  <c r="Q6" i="12"/>
  <c r="Q7" i="12"/>
  <c r="Q8" i="12"/>
  <c r="Q9" i="12"/>
  <c r="Q10" i="12"/>
  <c r="Q4" i="12"/>
  <c r="O5" i="12"/>
  <c r="O6" i="12"/>
  <c r="O7" i="12"/>
  <c r="O8" i="12"/>
  <c r="O9" i="12"/>
  <c r="O10" i="12"/>
  <c r="O11" i="12"/>
  <c r="O4" i="12"/>
  <c r="N15" i="12"/>
  <c r="N5" i="12"/>
  <c r="N6" i="12"/>
  <c r="N7" i="12"/>
  <c r="N8" i="12"/>
  <c r="N9" i="12"/>
  <c r="N10" i="12"/>
  <c r="N11" i="12"/>
  <c r="N12" i="12"/>
  <c r="N13" i="12"/>
  <c r="N14" i="12"/>
  <c r="N4" i="12"/>
  <c r="M5" i="12"/>
  <c r="M6" i="12"/>
  <c r="M7" i="12"/>
  <c r="M8" i="12"/>
  <c r="M9" i="12"/>
  <c r="M4" i="12"/>
  <c r="B2" i="12"/>
  <c r="E18" i="7"/>
  <c r="D18" i="7"/>
  <c r="E8" i="9"/>
  <c r="E7" i="9"/>
  <c r="B5" i="9"/>
  <c r="G2" i="7"/>
  <c r="D3" i="7"/>
  <c r="D4" i="7"/>
  <c r="D5" i="7"/>
  <c r="D6" i="7"/>
  <c r="D7" i="7"/>
  <c r="D8" i="7"/>
  <c r="D9" i="7"/>
  <c r="D10" i="7"/>
  <c r="D11" i="7"/>
  <c r="D12" i="7"/>
  <c r="D13" i="7"/>
  <c r="D2" i="7"/>
  <c r="C7" i="8"/>
  <c r="F5" i="8"/>
  <c r="C6" i="8"/>
  <c r="E2" i="8"/>
  <c r="I3" i="12" l="1"/>
  <c r="A15" i="12" s="1"/>
  <c r="C15" i="12" s="1"/>
  <c r="E15" i="12" s="1"/>
  <c r="G15" i="12" s="1"/>
  <c r="S5" i="12"/>
  <c r="S15" i="12"/>
  <c r="P29" i="12"/>
  <c r="P17" i="12"/>
  <c r="P18" i="12"/>
  <c r="S33" i="12"/>
  <c r="P28" i="12"/>
  <c r="S34" i="12"/>
  <c r="S18" i="12"/>
  <c r="P15" i="12"/>
  <c r="P32" i="12"/>
  <c r="P39" i="12"/>
  <c r="S30" i="12"/>
  <c r="P36" i="12"/>
  <c r="P22" i="12"/>
  <c r="S10" i="12"/>
  <c r="S11" i="12"/>
  <c r="P10" i="12"/>
  <c r="P12" i="12"/>
  <c r="S19" i="12"/>
  <c r="S26" i="12"/>
  <c r="P33" i="12"/>
  <c r="S17" i="12"/>
  <c r="S21" i="12"/>
  <c r="S23" i="12"/>
  <c r="S4" i="12"/>
  <c r="P19" i="12"/>
  <c r="S25" i="12"/>
  <c r="P21" i="12"/>
  <c r="P25" i="12"/>
  <c r="S22" i="12"/>
  <c r="P8" i="12"/>
  <c r="S29" i="12"/>
  <c r="S27" i="12"/>
  <c r="S9" i="12"/>
  <c r="P4" i="12"/>
  <c r="S7" i="12"/>
  <c r="S6" i="12"/>
  <c r="S12" i="12"/>
  <c r="S37" i="12"/>
  <c r="S24" i="12"/>
  <c r="P34" i="12"/>
  <c r="P26" i="12"/>
  <c r="S38" i="12"/>
  <c r="P30" i="12"/>
  <c r="P16" i="12"/>
  <c r="P35" i="12"/>
  <c r="P31" i="12"/>
  <c r="P27" i="12"/>
  <c r="S39" i="12"/>
  <c r="P37" i="12"/>
  <c r="S20" i="12"/>
  <c r="P14" i="12"/>
  <c r="P24" i="12"/>
  <c r="P13" i="12"/>
  <c r="S36" i="12"/>
  <c r="S32" i="12"/>
  <c r="S16" i="12"/>
  <c r="S28" i="12"/>
  <c r="P6" i="12"/>
  <c r="P5" i="12"/>
  <c r="P38" i="12"/>
  <c r="S35" i="12"/>
  <c r="P23" i="12"/>
  <c r="P20" i="12"/>
  <c r="S31" i="12"/>
  <c r="B3" i="12"/>
  <c r="P7" i="12"/>
  <c r="S14" i="12"/>
  <c r="S13" i="12"/>
  <c r="S8" i="12"/>
  <c r="P11" i="12"/>
  <c r="P9" i="12"/>
  <c r="G3" i="7"/>
  <c r="G6" i="7" s="1"/>
  <c r="T5" i="12" l="1"/>
  <c r="T15" i="12"/>
  <c r="T17" i="12"/>
  <c r="T29" i="12"/>
  <c r="T4" i="12"/>
  <c r="T39" i="12"/>
  <c r="T18" i="12"/>
  <c r="T36" i="12"/>
  <c r="T33" i="12"/>
  <c r="T28" i="12"/>
  <c r="T34" i="12"/>
  <c r="T10" i="12"/>
  <c r="T6" i="12"/>
  <c r="T32" i="12"/>
  <c r="T30" i="12"/>
  <c r="T13" i="12"/>
  <c r="T22" i="12"/>
  <c r="T12" i="12"/>
  <c r="T37" i="12"/>
  <c r="T26" i="12"/>
  <c r="T11" i="12"/>
  <c r="T7" i="12"/>
  <c r="T9" i="12"/>
  <c r="T21" i="12"/>
  <c r="T23" i="12"/>
  <c r="T14" i="12"/>
  <c r="T8" i="12"/>
  <c r="T27" i="12"/>
  <c r="T19" i="12"/>
  <c r="T31" i="12"/>
  <c r="T35" i="12"/>
  <c r="T25" i="12"/>
  <c r="T16" i="12"/>
  <c r="T20" i="12"/>
  <c r="T24" i="12"/>
  <c r="B4" i="12"/>
  <c r="T38" i="12"/>
  <c r="U5" i="12" l="1"/>
  <c r="V5" i="12" s="1"/>
  <c r="X5" i="12" s="1"/>
  <c r="U4" i="12"/>
  <c r="V4" i="12" s="1"/>
  <c r="U6" i="12"/>
  <c r="V6" i="12" s="1"/>
  <c r="U15" i="12"/>
  <c r="V15" i="12" s="1"/>
  <c r="U7" i="12"/>
  <c r="V7" i="12" s="1"/>
  <c r="U14" i="12"/>
  <c r="V14" i="12" s="1"/>
  <c r="U12" i="12"/>
  <c r="V12" i="12" s="1"/>
  <c r="U13" i="12"/>
  <c r="V13" i="12" s="1"/>
  <c r="U10" i="12"/>
  <c r="V10" i="12" s="1"/>
  <c r="U9" i="12"/>
  <c r="V9" i="12" s="1"/>
  <c r="U8" i="12"/>
  <c r="V8" i="12" s="1"/>
  <c r="U16" i="12"/>
  <c r="V16" i="12" s="1"/>
  <c r="U39" i="12"/>
  <c r="V39" i="12" s="1"/>
  <c r="U30" i="12"/>
  <c r="V30" i="12" s="1"/>
  <c r="U22" i="12"/>
  <c r="V22" i="12" s="1"/>
  <c r="U18" i="12"/>
  <c r="V18" i="12" s="1"/>
  <c r="U11" i="12"/>
  <c r="V11" i="12" s="1"/>
  <c r="U20" i="12"/>
  <c r="V20" i="12" s="1"/>
  <c r="U38" i="12"/>
  <c r="V38" i="12" s="1"/>
  <c r="U35" i="12"/>
  <c r="V35" i="12" s="1"/>
  <c r="U28" i="12"/>
  <c r="V28" i="12" s="1"/>
  <c r="U36" i="12"/>
  <c r="V36" i="12" s="1"/>
  <c r="U25" i="12"/>
  <c r="V25" i="12" s="1"/>
  <c r="U31" i="12"/>
  <c r="V31" i="12" s="1"/>
  <c r="U33" i="12"/>
  <c r="V33" i="12" s="1"/>
  <c r="U27" i="12"/>
  <c r="V27" i="12" s="1"/>
  <c r="U29" i="12"/>
  <c r="V29" i="12" s="1"/>
  <c r="U37" i="12"/>
  <c r="V37" i="12" s="1"/>
  <c r="U24" i="12"/>
  <c r="V24" i="12" s="1"/>
  <c r="U26" i="12"/>
  <c r="V26" i="12" s="1"/>
  <c r="U21" i="12"/>
  <c r="V21" i="12" s="1"/>
  <c r="U23" i="12"/>
  <c r="V23" i="12" s="1"/>
  <c r="U17" i="12"/>
  <c r="V17" i="12" s="1"/>
  <c r="U19" i="12"/>
  <c r="V19" i="12" s="1"/>
  <c r="U32" i="12"/>
  <c r="V32" i="12" s="1"/>
  <c r="U34" i="12"/>
  <c r="V34" i="12" s="1"/>
  <c r="W5" i="12" l="1"/>
  <c r="W8" i="12"/>
  <c r="X8" i="12"/>
  <c r="W9" i="12"/>
  <c r="X9" i="12"/>
  <c r="W7" i="12"/>
  <c r="X7" i="12"/>
  <c r="W6" i="12"/>
  <c r="X6" i="12"/>
  <c r="W4" i="12"/>
  <c r="X4" i="12"/>
  <c r="W28" i="12"/>
  <c r="X28" i="12"/>
  <c r="W31" i="12"/>
  <c r="X31" i="12"/>
  <c r="W32" i="12"/>
  <c r="X32" i="12"/>
  <c r="W19" i="12"/>
  <c r="X19" i="12"/>
  <c r="W17" i="12"/>
  <c r="X17" i="12"/>
  <c r="W23" i="12"/>
  <c r="X23" i="12"/>
  <c r="W13" i="12"/>
  <c r="X13" i="12"/>
  <c r="W21" i="12"/>
  <c r="X21" i="12"/>
  <c r="W12" i="12"/>
  <c r="X12" i="12"/>
  <c r="W26" i="12"/>
  <c r="X26" i="12"/>
  <c r="W14" i="12"/>
  <c r="X14" i="12"/>
  <c r="W11" i="12"/>
  <c r="X11" i="12"/>
  <c r="W18" i="12"/>
  <c r="X18" i="12"/>
  <c r="W29" i="12"/>
  <c r="X29" i="12"/>
  <c r="W27" i="12"/>
  <c r="X27" i="12"/>
  <c r="W30" i="12"/>
  <c r="X30" i="12"/>
  <c r="W34" i="12"/>
  <c r="X34" i="12"/>
  <c r="W16" i="12"/>
  <c r="X16" i="12"/>
  <c r="W25" i="12"/>
  <c r="X25" i="12"/>
  <c r="W36" i="12"/>
  <c r="X36" i="12"/>
  <c r="W10" i="12"/>
  <c r="X10" i="12"/>
  <c r="W35" i="12"/>
  <c r="X35" i="12"/>
  <c r="W38" i="12"/>
  <c r="X38" i="12"/>
  <c r="W20" i="12"/>
  <c r="X20" i="12"/>
  <c r="W24" i="12"/>
  <c r="X24" i="12"/>
  <c r="W37" i="12"/>
  <c r="X37" i="12"/>
  <c r="W15" i="12"/>
  <c r="X15" i="12"/>
  <c r="W22" i="12"/>
  <c r="X22" i="12"/>
  <c r="W33" i="12"/>
  <c r="X33" i="12"/>
  <c r="W39" i="12"/>
  <c r="X39" i="12"/>
</calcChain>
</file>

<file path=xl/sharedStrings.xml><?xml version="1.0" encoding="utf-8"?>
<sst xmlns="http://schemas.openxmlformats.org/spreadsheetml/2006/main" count="91" uniqueCount="76">
  <si>
    <t>no</t>
  </si>
  <si>
    <t>total</t>
  </si>
  <si>
    <t>eur</t>
  </si>
  <si>
    <t>Care este locuința ta ideală? Cum vrei să arate casa ta, apartamentul tău (depinde unde vrei să trăiești)</t>
  </si>
  <si>
    <t>cost lunar</t>
  </si>
  <si>
    <t>cost annual</t>
  </si>
  <si>
    <t>Nr. Crt.</t>
  </si>
  <si>
    <t>Intrebare</t>
  </si>
  <si>
    <t>Cât te costă pe an întreținerea pentru această locuință?</t>
  </si>
  <si>
    <t>Care este mașina ideală? Sau mașinile ideale? Cât costă, ce model este, ce motorizare?</t>
  </si>
  <si>
    <t>Cât este întreținerea pentru mașina respectivă?</t>
  </si>
  <si>
    <t>Ce fel de călătorii vei face? De câte ori pe an? La ce hotel vei sta, la ce clasa vei călători cu avionul?</t>
  </si>
  <si>
    <t>Care sunt hobby-urile pe care o să le practici?</t>
  </si>
  <si>
    <t>Câți copii ai sau câți copii vrei să ai? Cât o să te coste să-i crești, să îi întreți? Cât te va costa educația, îngrijirea lor?</t>
  </si>
  <si>
    <t>Care sunt necesitățile tale?</t>
  </si>
  <si>
    <t>Care sunt dorințele tale?</t>
  </si>
  <si>
    <t>Câți bani vei pune deoparte în fiecare lună pentru pensie?</t>
  </si>
  <si>
    <t>Cât vrei să donezi în fiecare lună?</t>
  </si>
  <si>
    <t>Ce alte cheltuieli mai ai și vrei să ai în punctul B, într-un an de zile?</t>
  </si>
  <si>
    <t>salariu</t>
  </si>
  <si>
    <t>ore lucrate</t>
  </si>
  <si>
    <t>nr. zile lucratoare</t>
  </si>
  <si>
    <t>ore lucrate / zi</t>
  </si>
  <si>
    <t>valoare</t>
  </si>
  <si>
    <t>Care este valoarea ta / ora?</t>
  </si>
  <si>
    <t>Venit vs Cheltuieli</t>
  </si>
  <si>
    <t>venit</t>
  </si>
  <si>
    <t>cheltuieli</t>
  </si>
  <si>
    <t>Backup</t>
  </si>
  <si>
    <t>Economii</t>
  </si>
  <si>
    <t>Investitii</t>
  </si>
  <si>
    <t>Avere estimata</t>
  </si>
  <si>
    <t>Credit</t>
  </si>
  <si>
    <t xml:space="preserve">total / luna: </t>
  </si>
  <si>
    <t>total / an:</t>
  </si>
  <si>
    <t>Cheltuieli</t>
  </si>
  <si>
    <t>Numar luni</t>
  </si>
  <si>
    <t>Venit - Cheltuieli</t>
  </si>
  <si>
    <t>Venit</t>
  </si>
  <si>
    <t>Total</t>
  </si>
  <si>
    <t>Garsonieră (eur)</t>
  </si>
  <si>
    <t>Garsonieră (lei)</t>
  </si>
  <si>
    <t>Backup / 3 Salarii</t>
  </si>
  <si>
    <t>Total Target</t>
  </si>
  <si>
    <t>Salariu 1</t>
  </si>
  <si>
    <t>Salariu 2</t>
  </si>
  <si>
    <t>Bonuri</t>
  </si>
  <si>
    <t>Bursă</t>
  </si>
  <si>
    <t>Regie</t>
  </si>
  <si>
    <t>Chirie</t>
  </si>
  <si>
    <t>Bank Account</t>
  </si>
  <si>
    <t>needed</t>
  </si>
  <si>
    <t>nr luni</t>
  </si>
  <si>
    <t>rata</t>
  </si>
  <si>
    <t>max credit</t>
  </si>
  <si>
    <t>bonuri</t>
  </si>
  <si>
    <t>credit</t>
  </si>
  <si>
    <t>Mobilat/Utilat</t>
  </si>
  <si>
    <t>Suma</t>
  </si>
  <si>
    <t>venituri</t>
  </si>
  <si>
    <t>venituri ramase</t>
  </si>
  <si>
    <t>economii</t>
  </si>
  <si>
    <t>data</t>
  </si>
  <si>
    <t>bursă</t>
  </si>
  <si>
    <t>lunar</t>
  </si>
  <si>
    <t>suma lunilor</t>
  </si>
  <si>
    <t>Bank - Backup</t>
  </si>
  <si>
    <t>garsonieră</t>
  </si>
  <si>
    <t>mobilă</t>
  </si>
  <si>
    <t>chirie</t>
  </si>
  <si>
    <t>Total Target - Backup</t>
  </si>
  <si>
    <t>rată</t>
  </si>
  <si>
    <t>credit?</t>
  </si>
  <si>
    <t>buget (eur)</t>
  </si>
  <si>
    <t>total rămas</t>
  </si>
  <si>
    <t>Suma pentru plan: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</si>
</sst>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8]mmmm\-yy;@"/>
  </numFmts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1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2" fillId="9" borderId="1" xfId="0" applyFont="1" applyFill="1" applyBorder="1" applyAlignment="1">
      <alignment horizontal="center"/>
    </xf>
    <xf numFmtId="0" fontId="2" fillId="11" borderId="1" xfId="0" applyFont="1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2" fontId="2" fillId="9" borderId="1" xfId="0" applyNumberFormat="1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164" fontId="0" fillId="3" borderId="1" xfId="0" applyNumberFormat="1" applyFill="1" applyBorder="1" applyAlignment="1">
      <alignment horizontal="right" vertical="center"/>
    </xf>
    <xf numFmtId="1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164" fontId="3" fillId="6" borderId="1" xfId="0" applyNumberFormat="1" applyFont="1" applyFill="1" applyBorder="1" applyAlignment="1">
      <alignment horizontal="right" vertical="center"/>
    </xf>
    <xf numFmtId="1" fontId="0" fillId="6" borderId="1" xfId="0" applyNumberForma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15" borderId="1" xfId="0" applyFont="1" applyFill="1" applyBorder="1"/>
    <xf numFmtId="0" fontId="2" fillId="16" borderId="5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0" fillId="18" borderId="0" xfId="0" applyFill="1"/>
    <xf numFmtId="0" fontId="1" fillId="18" borderId="0" xfId="0" applyFont="1" applyFill="1" applyBorder="1" applyAlignment="1">
      <alignment vertical="center"/>
    </xf>
    <xf numFmtId="1" fontId="2" fillId="11" borderId="1" xfId="0" applyNumberFormat="1" applyFont="1" applyFill="1" applyBorder="1" applyAlignment="1">
      <alignment vertical="center"/>
    </xf>
    <xf numFmtId="1" fontId="2" fillId="11" borderId="1" xfId="0" applyNumberFormat="1" applyFont="1" applyFill="1" applyBorder="1"/>
    <xf numFmtId="1" fontId="2" fillId="14" borderId="1" xfId="0" applyNumberFormat="1" applyFont="1" applyFill="1" applyBorder="1" applyAlignment="1">
      <alignment vertical="center"/>
    </xf>
    <xf numFmtId="1" fontId="2" fillId="2" borderId="1" xfId="0" applyNumberFormat="1" applyFont="1" applyFill="1" applyBorder="1"/>
    <xf numFmtId="0" fontId="2" fillId="10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6463-53C4-458A-BD69-9601FACE5FFE}">
  <dimension ref="A1:AN41"/>
  <sheetViews>
    <sheetView tabSelected="1" workbookViewId="0">
      <selection activeCell="B16" sqref="B16"/>
    </sheetView>
  </sheetViews>
  <sheetFormatPr defaultRowHeight="14.4" x14ac:dyDescent="0.3"/>
  <cols>
    <col min="1" max="1" width="19" bestFit="1" customWidth="1"/>
    <col min="2" max="2" width="9.77734375" bestFit="1" customWidth="1"/>
    <col min="3" max="3" width="8.21875" customWidth="1"/>
    <col min="4" max="4" width="14.6640625" bestFit="1" customWidth="1"/>
    <col min="5" max="5" width="9.88671875" customWidth="1"/>
    <col min="6" max="6" width="8.5546875" bestFit="1" customWidth="1"/>
    <col min="7" max="7" width="10.44140625" bestFit="1" customWidth="1"/>
    <col min="10" max="10" width="3.33203125" customWidth="1"/>
    <col min="11" max="11" width="3.88671875" bestFit="1" customWidth="1"/>
    <col min="12" max="12" width="12.77734375" bestFit="1" customWidth="1"/>
    <col min="14" max="14" width="12.6640625" hidden="1" customWidth="1"/>
    <col min="15" max="15" width="10.44140625" hidden="1" customWidth="1"/>
    <col min="17" max="17" width="0" hidden="1" customWidth="1"/>
    <col min="18" max="18" width="10.5546875" hidden="1" customWidth="1"/>
    <col min="20" max="20" width="9.77734375" hidden="1" customWidth="1"/>
    <col min="21" max="21" width="0" hidden="1" customWidth="1"/>
    <col min="23" max="23" width="10.44140625" customWidth="1"/>
    <col min="24" max="24" width="11.21875" bestFit="1" customWidth="1"/>
  </cols>
  <sheetData>
    <row r="1" spans="1:40" x14ac:dyDescent="0.3">
      <c r="A1" s="4" t="s">
        <v>41</v>
      </c>
      <c r="B1" s="15">
        <f>E10*B9</f>
        <v>185000</v>
      </c>
      <c r="C1" s="69"/>
      <c r="D1" s="7" t="s">
        <v>44</v>
      </c>
      <c r="E1" s="19">
        <v>5400</v>
      </c>
      <c r="F1" s="69"/>
      <c r="G1" s="79" t="s">
        <v>57</v>
      </c>
      <c r="H1" s="79"/>
      <c r="I1" s="79"/>
      <c r="J1" s="70"/>
      <c r="K1" s="35" t="s">
        <v>0</v>
      </c>
      <c r="L1" s="38" t="s">
        <v>62</v>
      </c>
      <c r="M1" s="41" t="s">
        <v>59</v>
      </c>
      <c r="N1" s="41"/>
      <c r="O1" s="41"/>
      <c r="P1" s="41"/>
      <c r="Q1" s="42" t="s">
        <v>27</v>
      </c>
      <c r="R1" s="42"/>
      <c r="S1" s="42"/>
      <c r="T1" s="28" t="s">
        <v>61</v>
      </c>
      <c r="U1" s="28"/>
      <c r="V1" s="28"/>
      <c r="W1" s="14" t="s">
        <v>56</v>
      </c>
      <c r="X1" s="62" t="s">
        <v>73</v>
      </c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</row>
    <row r="2" spans="1:40" x14ac:dyDescent="0.3">
      <c r="A2" s="5" t="s">
        <v>42</v>
      </c>
      <c r="B2" s="18">
        <f>3*E1</f>
        <v>16200</v>
      </c>
      <c r="C2" s="69"/>
      <c r="D2" s="7" t="s">
        <v>45</v>
      </c>
      <c r="E2" s="19">
        <v>6000</v>
      </c>
      <c r="F2" s="69"/>
      <c r="G2" s="16" t="s">
        <v>58</v>
      </c>
      <c r="H2" s="16" t="s">
        <v>52</v>
      </c>
      <c r="I2" s="16" t="s">
        <v>53</v>
      </c>
      <c r="J2" s="69"/>
      <c r="K2" s="36"/>
      <c r="L2" s="39"/>
      <c r="M2" s="43" t="s">
        <v>19</v>
      </c>
      <c r="N2" s="43" t="s">
        <v>55</v>
      </c>
      <c r="O2" s="43" t="s">
        <v>63</v>
      </c>
      <c r="P2" s="44" t="s">
        <v>1</v>
      </c>
      <c r="Q2" s="32" t="s">
        <v>69</v>
      </c>
      <c r="R2" s="32" t="s">
        <v>27</v>
      </c>
      <c r="S2" s="33" t="s">
        <v>1</v>
      </c>
      <c r="T2" s="34" t="s">
        <v>64</v>
      </c>
      <c r="U2" s="34" t="s">
        <v>65</v>
      </c>
      <c r="V2" s="29" t="s">
        <v>1</v>
      </c>
      <c r="W2" s="30" t="s">
        <v>51</v>
      </c>
      <c r="X2" s="63" t="s">
        <v>54</v>
      </c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</row>
    <row r="3" spans="1:40" x14ac:dyDescent="0.3">
      <c r="A3" s="1" t="s">
        <v>43</v>
      </c>
      <c r="B3" s="11">
        <f>SUM(B1:B2)</f>
        <v>201200</v>
      </c>
      <c r="C3" s="69"/>
      <c r="D3" s="7" t="s">
        <v>46</v>
      </c>
      <c r="E3" s="19">
        <v>630</v>
      </c>
      <c r="F3" s="69"/>
      <c r="G3" s="17">
        <f>'Mobilat-Utilat'!B1</f>
        <v>47000</v>
      </c>
      <c r="H3" s="17">
        <v>60</v>
      </c>
      <c r="I3" s="72">
        <f>G3/H3</f>
        <v>783.33333333333337</v>
      </c>
      <c r="J3" s="69"/>
      <c r="K3" s="37"/>
      <c r="L3" s="40"/>
      <c r="M3" s="43"/>
      <c r="N3" s="43"/>
      <c r="O3" s="43"/>
      <c r="P3" s="44"/>
      <c r="Q3" s="32"/>
      <c r="R3" s="32"/>
      <c r="S3" s="33"/>
      <c r="T3" s="34"/>
      <c r="U3" s="34"/>
      <c r="V3" s="29"/>
      <c r="W3" s="31"/>
      <c r="X3" s="64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</row>
    <row r="4" spans="1:40" x14ac:dyDescent="0.3">
      <c r="A4" s="12" t="s">
        <v>70</v>
      </c>
      <c r="B4" s="11">
        <f>B3-B2</f>
        <v>185000</v>
      </c>
      <c r="C4" s="69"/>
      <c r="D4" s="7" t="s">
        <v>47</v>
      </c>
      <c r="E4" s="19">
        <v>1000</v>
      </c>
      <c r="F4" s="69"/>
      <c r="G4" s="69"/>
      <c r="H4" s="69"/>
      <c r="I4" s="69"/>
      <c r="J4" s="69"/>
      <c r="K4" s="50">
        <v>1</v>
      </c>
      <c r="L4" s="51">
        <v>45296</v>
      </c>
      <c r="M4" s="52">
        <f>$E$1</f>
        <v>5400</v>
      </c>
      <c r="N4" s="53">
        <f>$E$3</f>
        <v>630</v>
      </c>
      <c r="O4" s="53">
        <f>$E$4</f>
        <v>1000</v>
      </c>
      <c r="P4" s="54">
        <f t="shared" ref="P4:P15" si="0">SUM(M4:O4)</f>
        <v>7030</v>
      </c>
      <c r="Q4" s="53">
        <f>$E$6</f>
        <v>200</v>
      </c>
      <c r="R4" s="53">
        <f>$E$8</f>
        <v>1000</v>
      </c>
      <c r="S4" s="55">
        <f t="shared" ref="S4:S15" si="1">SUM(Q4:R4)</f>
        <v>1200</v>
      </c>
      <c r="T4" s="53">
        <f t="shared" ref="T4:T15" si="2">P4-S4</f>
        <v>5830</v>
      </c>
      <c r="U4" s="56">
        <f>SUM($T$4:T4)</f>
        <v>5830</v>
      </c>
      <c r="V4" s="57">
        <f>U4+$B$7</f>
        <v>10830</v>
      </c>
      <c r="W4" s="53">
        <f>$B$4-V4</f>
        <v>174170</v>
      </c>
      <c r="X4" s="53">
        <f>(V4+$B$11)/$B$9</f>
        <v>22166</v>
      </c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</row>
    <row r="5" spans="1:40" x14ac:dyDescent="0.3">
      <c r="A5" s="69"/>
      <c r="B5" s="69"/>
      <c r="C5" s="69"/>
      <c r="D5" s="69"/>
      <c r="E5" s="69"/>
      <c r="F5" s="69"/>
      <c r="G5" s="69"/>
      <c r="H5" s="69"/>
      <c r="I5" s="69"/>
      <c r="J5" s="69"/>
      <c r="K5" s="50">
        <v>2</v>
      </c>
      <c r="L5" s="51">
        <v>45327</v>
      </c>
      <c r="M5" s="52">
        <f>$E$1</f>
        <v>5400</v>
      </c>
      <c r="N5" s="53">
        <f>$E$3</f>
        <v>630</v>
      </c>
      <c r="O5" s="53">
        <f>$E$4</f>
        <v>1000</v>
      </c>
      <c r="P5" s="54">
        <f t="shared" si="0"/>
        <v>7030</v>
      </c>
      <c r="Q5" s="53">
        <f>$E$6</f>
        <v>200</v>
      </c>
      <c r="R5" s="53">
        <f>$E$8</f>
        <v>1000</v>
      </c>
      <c r="S5" s="55">
        <f t="shared" si="1"/>
        <v>1200</v>
      </c>
      <c r="T5" s="53">
        <f t="shared" si="2"/>
        <v>5830</v>
      </c>
      <c r="U5" s="56">
        <f>SUM($T$4:T5)</f>
        <v>11660</v>
      </c>
      <c r="V5" s="57">
        <f>U5+$B$7</f>
        <v>16660</v>
      </c>
      <c r="W5" s="53">
        <f>$B$4-V5</f>
        <v>168340</v>
      </c>
      <c r="X5" s="53">
        <f>(V5+$B$11)/$B$9</f>
        <v>23332</v>
      </c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</row>
    <row r="6" spans="1:40" x14ac:dyDescent="0.3">
      <c r="A6" s="6" t="s">
        <v>50</v>
      </c>
      <c r="B6" s="9">
        <v>21990</v>
      </c>
      <c r="C6" s="69"/>
      <c r="D6" s="8" t="s">
        <v>48</v>
      </c>
      <c r="E6" s="20">
        <v>200</v>
      </c>
      <c r="F6" s="69"/>
      <c r="G6" s="69"/>
      <c r="H6" s="69"/>
      <c r="I6" s="69"/>
      <c r="J6" s="69"/>
      <c r="K6" s="50">
        <v>3</v>
      </c>
      <c r="L6" s="51">
        <v>45356</v>
      </c>
      <c r="M6" s="52">
        <f>$E$1</f>
        <v>5400</v>
      </c>
      <c r="N6" s="53">
        <f>$E$3</f>
        <v>630</v>
      </c>
      <c r="O6" s="53">
        <f>$E$4</f>
        <v>1000</v>
      </c>
      <c r="P6" s="54">
        <f t="shared" si="0"/>
        <v>7030</v>
      </c>
      <c r="Q6" s="53">
        <f>$E$6</f>
        <v>200</v>
      </c>
      <c r="R6" s="53">
        <f>$E$8</f>
        <v>1000</v>
      </c>
      <c r="S6" s="55">
        <f t="shared" si="1"/>
        <v>1200</v>
      </c>
      <c r="T6" s="53">
        <f t="shared" si="2"/>
        <v>5830</v>
      </c>
      <c r="U6" s="56">
        <f>SUM($T$4:T6)</f>
        <v>17490</v>
      </c>
      <c r="V6" s="57">
        <f>U6+$B$7</f>
        <v>22490</v>
      </c>
      <c r="W6" s="53">
        <f>$B$4-V6</f>
        <v>162510</v>
      </c>
      <c r="X6" s="53">
        <f>(V6+$B$11)/$B$9</f>
        <v>24498</v>
      </c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</row>
    <row r="7" spans="1:40" x14ac:dyDescent="0.3">
      <c r="A7" s="6" t="s">
        <v>66</v>
      </c>
      <c r="B7" s="9">
        <v>5000</v>
      </c>
      <c r="C7" s="69"/>
      <c r="D7" s="8" t="s">
        <v>49</v>
      </c>
      <c r="E7" s="20">
        <v>0</v>
      </c>
      <c r="F7" s="69"/>
      <c r="G7" s="69"/>
      <c r="H7" s="69"/>
      <c r="I7" s="69"/>
      <c r="J7" s="69"/>
      <c r="K7" s="50">
        <v>4</v>
      </c>
      <c r="L7" s="51">
        <v>45387</v>
      </c>
      <c r="M7" s="52">
        <f>$E$1</f>
        <v>5400</v>
      </c>
      <c r="N7" s="53">
        <f>$E$3</f>
        <v>630</v>
      </c>
      <c r="O7" s="53">
        <f>$E$4</f>
        <v>1000</v>
      </c>
      <c r="P7" s="54">
        <f t="shared" si="0"/>
        <v>7030</v>
      </c>
      <c r="Q7" s="53">
        <f>$E$6</f>
        <v>200</v>
      </c>
      <c r="R7" s="53">
        <f>$E$8</f>
        <v>1000</v>
      </c>
      <c r="S7" s="55">
        <f t="shared" si="1"/>
        <v>1200</v>
      </c>
      <c r="T7" s="53">
        <f t="shared" si="2"/>
        <v>5830</v>
      </c>
      <c r="U7" s="56">
        <f>SUM($T$4:T7)</f>
        <v>23320</v>
      </c>
      <c r="V7" s="57">
        <f>U7+$B$7</f>
        <v>28320</v>
      </c>
      <c r="W7" s="53">
        <f>$B$4-V7</f>
        <v>156680</v>
      </c>
      <c r="X7" s="53">
        <f>(V7+$B$11)/$B$9</f>
        <v>25664</v>
      </c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</row>
    <row r="8" spans="1:40" x14ac:dyDescent="0.3">
      <c r="A8" s="69"/>
      <c r="B8" s="69"/>
      <c r="C8" s="69"/>
      <c r="D8" s="13" t="s">
        <v>35</v>
      </c>
      <c r="E8" s="20">
        <v>1000</v>
      </c>
      <c r="F8" s="69"/>
      <c r="G8" s="69"/>
      <c r="H8" s="69"/>
      <c r="I8" s="69"/>
      <c r="J8" s="69"/>
      <c r="K8" s="50">
        <v>5</v>
      </c>
      <c r="L8" s="51">
        <v>45417</v>
      </c>
      <c r="M8" s="52">
        <f>$E$1</f>
        <v>5400</v>
      </c>
      <c r="N8" s="53">
        <f>$E$3</f>
        <v>630</v>
      </c>
      <c r="O8" s="53">
        <f>$E$4</f>
        <v>1000</v>
      </c>
      <c r="P8" s="54">
        <f t="shared" si="0"/>
        <v>7030</v>
      </c>
      <c r="Q8" s="53">
        <f>$E$6</f>
        <v>200</v>
      </c>
      <c r="R8" s="53">
        <f>$E$8</f>
        <v>1000</v>
      </c>
      <c r="S8" s="55">
        <f t="shared" si="1"/>
        <v>1200</v>
      </c>
      <c r="T8" s="53">
        <f t="shared" si="2"/>
        <v>5830</v>
      </c>
      <c r="U8" s="56">
        <f>SUM($T$4:T8)</f>
        <v>29150</v>
      </c>
      <c r="V8" s="57">
        <f>U8+$B$7</f>
        <v>34150</v>
      </c>
      <c r="W8" s="53">
        <f>$B$4-V8</f>
        <v>150850</v>
      </c>
      <c r="X8" s="53">
        <f>(V8+$B$11)/$B$9</f>
        <v>26830</v>
      </c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</row>
    <row r="9" spans="1:40" x14ac:dyDescent="0.3">
      <c r="A9" s="68" t="s">
        <v>2</v>
      </c>
      <c r="B9" s="66">
        <v>5</v>
      </c>
      <c r="C9" s="69"/>
      <c r="D9" s="69"/>
      <c r="E9" s="69"/>
      <c r="F9" s="69"/>
      <c r="G9" s="69"/>
      <c r="H9" s="69"/>
      <c r="I9" s="69"/>
      <c r="J9" s="69"/>
      <c r="K9" s="50">
        <v>6</v>
      </c>
      <c r="L9" s="51">
        <v>45448</v>
      </c>
      <c r="M9" s="52">
        <f>$E$1</f>
        <v>5400</v>
      </c>
      <c r="N9" s="53">
        <f>$E$3</f>
        <v>630</v>
      </c>
      <c r="O9" s="53">
        <f>$E$4</f>
        <v>1000</v>
      </c>
      <c r="P9" s="54">
        <f t="shared" si="0"/>
        <v>7030</v>
      </c>
      <c r="Q9" s="53">
        <f>$E$6</f>
        <v>200</v>
      </c>
      <c r="R9" s="53">
        <f>$E$8</f>
        <v>1000</v>
      </c>
      <c r="S9" s="55">
        <f t="shared" si="1"/>
        <v>1200</v>
      </c>
      <c r="T9" s="53">
        <f t="shared" si="2"/>
        <v>5830</v>
      </c>
      <c r="U9" s="56">
        <f>SUM($T$4:T9)</f>
        <v>34980</v>
      </c>
      <c r="V9" s="57">
        <f>U9+$B$7</f>
        <v>39980</v>
      </c>
      <c r="W9" s="53">
        <f>$B$4-V9</f>
        <v>145020</v>
      </c>
      <c r="X9" s="53">
        <f>(V9+$B$11)/$B$9</f>
        <v>27996</v>
      </c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</row>
    <row r="10" spans="1:40" x14ac:dyDescent="0.3">
      <c r="A10" s="68" t="s">
        <v>54</v>
      </c>
      <c r="B10" s="67">
        <v>85000</v>
      </c>
      <c r="C10" s="69"/>
      <c r="D10" s="4" t="s">
        <v>40</v>
      </c>
      <c r="E10" s="15">
        <v>37000</v>
      </c>
      <c r="F10" s="69"/>
      <c r="G10" s="69"/>
      <c r="H10" s="69"/>
      <c r="I10" s="69"/>
      <c r="J10" s="69"/>
      <c r="K10" s="50">
        <v>7</v>
      </c>
      <c r="L10" s="51">
        <v>45478</v>
      </c>
      <c r="M10" s="52">
        <f>$E$2</f>
        <v>6000</v>
      </c>
      <c r="N10" s="53">
        <f>$E$3</f>
        <v>630</v>
      </c>
      <c r="O10" s="53">
        <f>$E$4</f>
        <v>1000</v>
      </c>
      <c r="P10" s="54">
        <f t="shared" si="0"/>
        <v>7630</v>
      </c>
      <c r="Q10" s="53">
        <f>$E$6</f>
        <v>200</v>
      </c>
      <c r="R10" s="53">
        <f>$E$8</f>
        <v>1000</v>
      </c>
      <c r="S10" s="55">
        <f t="shared" si="1"/>
        <v>1200</v>
      </c>
      <c r="T10" s="53">
        <f t="shared" si="2"/>
        <v>6430</v>
      </c>
      <c r="U10" s="56">
        <f>SUM($T$4:T10)</f>
        <v>41410</v>
      </c>
      <c r="V10" s="57">
        <f>U10+$B$7</f>
        <v>46410</v>
      </c>
      <c r="W10" s="53">
        <f>$B$4-V10</f>
        <v>138590</v>
      </c>
      <c r="X10" s="53">
        <f>(V10+$B$11)/$B$9</f>
        <v>29282</v>
      </c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</row>
    <row r="11" spans="1:40" x14ac:dyDescent="0.3">
      <c r="A11" s="68" t="s">
        <v>72</v>
      </c>
      <c r="B11" s="67">
        <v>100000</v>
      </c>
      <c r="C11" s="69"/>
      <c r="D11" s="69"/>
      <c r="E11" s="69"/>
      <c r="F11" s="69"/>
      <c r="G11" s="69"/>
      <c r="H11" s="69"/>
      <c r="I11" s="69"/>
      <c r="J11" s="69"/>
      <c r="K11" s="50">
        <v>8</v>
      </c>
      <c r="L11" s="51">
        <v>45509</v>
      </c>
      <c r="M11" s="52">
        <f>$E$2</f>
        <v>6000</v>
      </c>
      <c r="N11" s="53">
        <f>$E$3</f>
        <v>630</v>
      </c>
      <c r="O11" s="53">
        <f>$E$4</f>
        <v>1000</v>
      </c>
      <c r="P11" s="54">
        <f t="shared" si="0"/>
        <v>7630</v>
      </c>
      <c r="Q11" s="53">
        <f>$E$7</f>
        <v>0</v>
      </c>
      <c r="R11" s="53">
        <f>$E$8</f>
        <v>1000</v>
      </c>
      <c r="S11" s="55">
        <f t="shared" si="1"/>
        <v>1000</v>
      </c>
      <c r="T11" s="53">
        <f t="shared" si="2"/>
        <v>6630</v>
      </c>
      <c r="U11" s="56">
        <f>SUM($T$4:T11)</f>
        <v>48040</v>
      </c>
      <c r="V11" s="57">
        <f>U11+$B$7</f>
        <v>53040</v>
      </c>
      <c r="W11" s="53">
        <f>$B$4-V11</f>
        <v>131960</v>
      </c>
      <c r="X11" s="53">
        <f>(V11+$B$11)/$B$9</f>
        <v>30608</v>
      </c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</row>
    <row r="12" spans="1:40" x14ac:dyDescent="0.3">
      <c r="C12" s="69"/>
      <c r="D12" s="69"/>
      <c r="E12" s="69"/>
      <c r="F12" s="69"/>
      <c r="G12" s="69"/>
      <c r="H12" s="69"/>
      <c r="I12" s="69"/>
      <c r="J12" s="69"/>
      <c r="K12" s="50">
        <v>9</v>
      </c>
      <c r="L12" s="51">
        <v>45540</v>
      </c>
      <c r="M12" s="52">
        <f>$E$2</f>
        <v>6000</v>
      </c>
      <c r="N12" s="53">
        <f>$E$3</f>
        <v>630</v>
      </c>
      <c r="O12" s="53">
        <v>0</v>
      </c>
      <c r="P12" s="54">
        <f t="shared" si="0"/>
        <v>6630</v>
      </c>
      <c r="Q12" s="53">
        <f>$E$7</f>
        <v>0</v>
      </c>
      <c r="R12" s="53">
        <f>$E$8</f>
        <v>1000</v>
      </c>
      <c r="S12" s="55">
        <f t="shared" si="1"/>
        <v>1000</v>
      </c>
      <c r="T12" s="53">
        <f t="shared" si="2"/>
        <v>5630</v>
      </c>
      <c r="U12" s="56">
        <f>SUM($T$4:T12)</f>
        <v>53670</v>
      </c>
      <c r="V12" s="57">
        <f>U12+$B$7</f>
        <v>58670</v>
      </c>
      <c r="W12" s="53">
        <f>$B$4-V12</f>
        <v>126330</v>
      </c>
      <c r="X12" s="53">
        <f>(V12+$B$11)/$B$9</f>
        <v>31734</v>
      </c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</row>
    <row r="13" spans="1:40" ht="28.8" customHeight="1" x14ac:dyDescent="0.3">
      <c r="A13" s="26" t="s">
        <v>71</v>
      </c>
      <c r="B13" s="27"/>
      <c r="C13" s="45" t="s">
        <v>71</v>
      </c>
      <c r="D13" s="47" t="s">
        <v>59</v>
      </c>
      <c r="E13" s="47" t="s">
        <v>60</v>
      </c>
      <c r="F13" s="75" t="s">
        <v>27</v>
      </c>
      <c r="G13" s="77" t="s">
        <v>74</v>
      </c>
      <c r="H13" s="69"/>
      <c r="I13" s="69"/>
      <c r="J13" s="69"/>
      <c r="K13" s="50">
        <v>10</v>
      </c>
      <c r="L13" s="51">
        <v>45570</v>
      </c>
      <c r="M13" s="52">
        <f>$E$2</f>
        <v>6000</v>
      </c>
      <c r="N13" s="53">
        <f>$E$3</f>
        <v>630</v>
      </c>
      <c r="O13" s="53">
        <v>0</v>
      </c>
      <c r="P13" s="54">
        <f t="shared" si="0"/>
        <v>6630</v>
      </c>
      <c r="Q13" s="53">
        <f>$E$7</f>
        <v>0</v>
      </c>
      <c r="R13" s="53">
        <f>$E$8</f>
        <v>1000</v>
      </c>
      <c r="S13" s="55">
        <f>SUM(Q13:R13)</f>
        <v>1000</v>
      </c>
      <c r="T13" s="53">
        <f t="shared" si="2"/>
        <v>5630</v>
      </c>
      <c r="U13" s="56">
        <f>SUM($T$4:T13)</f>
        <v>59300</v>
      </c>
      <c r="V13" s="57">
        <f>U13+$B$7</f>
        <v>64300</v>
      </c>
      <c r="W13" s="53">
        <f>$B$4-V13</f>
        <v>120700</v>
      </c>
      <c r="X13" s="53">
        <f>(V13+$B$11)/$B$9</f>
        <v>32860</v>
      </c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</row>
    <row r="14" spans="1:40" ht="28.8" customHeight="1" x14ac:dyDescent="0.3">
      <c r="A14" s="22" t="s">
        <v>68</v>
      </c>
      <c r="B14" s="23" t="s">
        <v>67</v>
      </c>
      <c r="C14" s="46"/>
      <c r="D14" s="48"/>
      <c r="E14" s="48"/>
      <c r="F14" s="76"/>
      <c r="G14" s="78"/>
      <c r="H14" s="69"/>
      <c r="I14" s="69"/>
      <c r="J14" s="69"/>
      <c r="K14" s="50">
        <v>11</v>
      </c>
      <c r="L14" s="51">
        <v>45601</v>
      </c>
      <c r="M14" s="52">
        <f>$E$2</f>
        <v>6000</v>
      </c>
      <c r="N14" s="53">
        <f>$E$3</f>
        <v>630</v>
      </c>
      <c r="O14" s="53">
        <v>0</v>
      </c>
      <c r="P14" s="54">
        <f t="shared" si="0"/>
        <v>6630</v>
      </c>
      <c r="Q14" s="53">
        <f>$E$7</f>
        <v>0</v>
      </c>
      <c r="R14" s="53">
        <f>$E$8</f>
        <v>1000</v>
      </c>
      <c r="S14" s="55">
        <f t="shared" si="1"/>
        <v>1000</v>
      </c>
      <c r="T14" s="53">
        <f t="shared" si="2"/>
        <v>5630</v>
      </c>
      <c r="U14" s="56">
        <f>SUM($T$4:T14)</f>
        <v>64930</v>
      </c>
      <c r="V14" s="57">
        <f>U14+$B$7</f>
        <v>69930</v>
      </c>
      <c r="W14" s="53">
        <f>$B$4-V14</f>
        <v>115070</v>
      </c>
      <c r="X14" s="53">
        <f>(V14+$B$11)/$B$9</f>
        <v>33986</v>
      </c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</row>
    <row r="15" spans="1:40" x14ac:dyDescent="0.3">
      <c r="A15" s="71">
        <f>I3</f>
        <v>783.33333333333337</v>
      </c>
      <c r="B15" s="24">
        <v>2000</v>
      </c>
      <c r="C15" s="71">
        <f>SUM(A15:B15)</f>
        <v>2783.3333333333335</v>
      </c>
      <c r="D15" s="25">
        <f>E2+E3</f>
        <v>6630</v>
      </c>
      <c r="E15" s="73">
        <f>D15-C15</f>
        <v>3846.6666666666665</v>
      </c>
      <c r="F15" s="65">
        <v>2500</v>
      </c>
      <c r="G15" s="74">
        <f>E15-F15</f>
        <v>1346.6666666666665</v>
      </c>
      <c r="H15" s="69"/>
      <c r="I15" s="69"/>
      <c r="J15" s="69"/>
      <c r="K15" s="58">
        <v>12</v>
      </c>
      <c r="L15" s="59">
        <v>45631</v>
      </c>
      <c r="M15" s="60">
        <f>$E$2</f>
        <v>6000</v>
      </c>
      <c r="N15" s="58">
        <f>$E$3</f>
        <v>630</v>
      </c>
      <c r="O15" s="61">
        <v>0</v>
      </c>
      <c r="P15" s="61">
        <f t="shared" si="0"/>
        <v>6630</v>
      </c>
      <c r="Q15" s="61">
        <f>$E$7</f>
        <v>0</v>
      </c>
      <c r="R15" s="61">
        <f>$E$8</f>
        <v>1000</v>
      </c>
      <c r="S15" s="61">
        <f t="shared" si="1"/>
        <v>1000</v>
      </c>
      <c r="T15" s="61">
        <f t="shared" si="2"/>
        <v>5630</v>
      </c>
      <c r="U15" s="58">
        <f>SUM($T$4:T15)</f>
        <v>70560</v>
      </c>
      <c r="V15" s="58">
        <f>U15+$B$7</f>
        <v>75560</v>
      </c>
      <c r="W15" s="58">
        <f>$B$4-V15</f>
        <v>109440</v>
      </c>
      <c r="X15" s="58">
        <f>(V15+$B$11)/$B$9</f>
        <v>35112</v>
      </c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</row>
    <row r="16" spans="1:40" ht="14.4" customHeight="1" x14ac:dyDescent="0.3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50">
        <v>13</v>
      </c>
      <c r="L16" s="51">
        <v>45662</v>
      </c>
      <c r="M16" s="52">
        <f>$E$2</f>
        <v>6000</v>
      </c>
      <c r="N16" s="53">
        <f>$E$3</f>
        <v>630</v>
      </c>
      <c r="O16" s="53">
        <v>0</v>
      </c>
      <c r="P16" s="54">
        <f t="shared" ref="P16:P39" si="3">SUM(M16:O16)</f>
        <v>6630</v>
      </c>
      <c r="Q16" s="53">
        <f>$E$7</f>
        <v>0</v>
      </c>
      <c r="R16" s="53">
        <f>$E$8</f>
        <v>1000</v>
      </c>
      <c r="S16" s="55">
        <f t="shared" ref="S16:S39" si="4">SUM(Q16:R16)</f>
        <v>1000</v>
      </c>
      <c r="T16" s="53">
        <f t="shared" ref="T16:T39" si="5">P16-S16</f>
        <v>5630</v>
      </c>
      <c r="U16" s="56">
        <f>SUM($T$4:T16)</f>
        <v>76190</v>
      </c>
      <c r="V16" s="57">
        <f>U16+$B$7</f>
        <v>81190</v>
      </c>
      <c r="W16" s="53">
        <f>$B$4-V16</f>
        <v>103810</v>
      </c>
      <c r="X16" s="53">
        <f>(V16+$B$11)/$B$9</f>
        <v>36238</v>
      </c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</row>
    <row r="17" spans="1:40" x14ac:dyDescent="0.3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50">
        <v>14</v>
      </c>
      <c r="L17" s="51">
        <v>45693</v>
      </c>
      <c r="M17" s="52">
        <f>$E$2</f>
        <v>6000</v>
      </c>
      <c r="N17" s="53">
        <f>$E$3</f>
        <v>630</v>
      </c>
      <c r="O17" s="53">
        <v>0</v>
      </c>
      <c r="P17" s="54">
        <f t="shared" si="3"/>
        <v>6630</v>
      </c>
      <c r="Q17" s="53">
        <f>$E$7</f>
        <v>0</v>
      </c>
      <c r="R17" s="53">
        <f>$E$8</f>
        <v>1000</v>
      </c>
      <c r="S17" s="55">
        <f t="shared" si="4"/>
        <v>1000</v>
      </c>
      <c r="T17" s="53">
        <f t="shared" si="5"/>
        <v>5630</v>
      </c>
      <c r="U17" s="56">
        <f>SUM($T$4:T17)</f>
        <v>81820</v>
      </c>
      <c r="V17" s="57">
        <f>U17+$B$7</f>
        <v>86820</v>
      </c>
      <c r="W17" s="53">
        <f>$B$4-V17</f>
        <v>98180</v>
      </c>
      <c r="X17" s="53">
        <f>(V17+$B$11)/$B$9</f>
        <v>37364</v>
      </c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</row>
    <row r="18" spans="1:40" x14ac:dyDescent="0.3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50">
        <v>15</v>
      </c>
      <c r="L18" s="51">
        <v>45721</v>
      </c>
      <c r="M18" s="52">
        <f>$E$2</f>
        <v>6000</v>
      </c>
      <c r="N18" s="53">
        <f>$E$3</f>
        <v>630</v>
      </c>
      <c r="O18" s="53">
        <v>0</v>
      </c>
      <c r="P18" s="54">
        <f t="shared" si="3"/>
        <v>6630</v>
      </c>
      <c r="Q18" s="53">
        <f>$E$7</f>
        <v>0</v>
      </c>
      <c r="R18" s="53">
        <f>$E$8</f>
        <v>1000</v>
      </c>
      <c r="S18" s="55">
        <f t="shared" si="4"/>
        <v>1000</v>
      </c>
      <c r="T18" s="53">
        <f t="shared" si="5"/>
        <v>5630</v>
      </c>
      <c r="U18" s="56">
        <f>SUM($T$4:T18)</f>
        <v>87450</v>
      </c>
      <c r="V18" s="57">
        <f>U18+$B$7</f>
        <v>92450</v>
      </c>
      <c r="W18" s="53">
        <f>$B$4-V18</f>
        <v>92550</v>
      </c>
      <c r="X18" s="53">
        <f>(V18+$B$11)/$B$9</f>
        <v>38490</v>
      </c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</row>
    <row r="19" spans="1:40" x14ac:dyDescent="0.3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50">
        <v>16</v>
      </c>
      <c r="L19" s="51">
        <v>45752</v>
      </c>
      <c r="M19" s="52">
        <f>$E$2</f>
        <v>6000</v>
      </c>
      <c r="N19" s="53">
        <f>$E$3</f>
        <v>630</v>
      </c>
      <c r="O19" s="53">
        <v>0</v>
      </c>
      <c r="P19" s="54">
        <f t="shared" si="3"/>
        <v>6630</v>
      </c>
      <c r="Q19" s="53">
        <f>$E$7</f>
        <v>0</v>
      </c>
      <c r="R19" s="53">
        <f>$E$8</f>
        <v>1000</v>
      </c>
      <c r="S19" s="55">
        <f t="shared" si="4"/>
        <v>1000</v>
      </c>
      <c r="T19" s="53">
        <f t="shared" si="5"/>
        <v>5630</v>
      </c>
      <c r="U19" s="56">
        <f>SUM($T$4:T19)</f>
        <v>93080</v>
      </c>
      <c r="V19" s="57">
        <f>U19+$B$7</f>
        <v>98080</v>
      </c>
      <c r="W19" s="53">
        <f>$B$4-V19</f>
        <v>86920</v>
      </c>
      <c r="X19" s="53">
        <f>(V19+$B$11)/$B$9</f>
        <v>39616</v>
      </c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</row>
    <row r="20" spans="1:40" x14ac:dyDescent="0.3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50">
        <v>17</v>
      </c>
      <c r="L20" s="51">
        <v>45782</v>
      </c>
      <c r="M20" s="52">
        <f>$E$2</f>
        <v>6000</v>
      </c>
      <c r="N20" s="53">
        <f>$E$3</f>
        <v>630</v>
      </c>
      <c r="O20" s="53">
        <v>0</v>
      </c>
      <c r="P20" s="54">
        <f t="shared" si="3"/>
        <v>6630</v>
      </c>
      <c r="Q20" s="53">
        <f>$E$7</f>
        <v>0</v>
      </c>
      <c r="R20" s="53">
        <f>$E$8</f>
        <v>1000</v>
      </c>
      <c r="S20" s="55">
        <f t="shared" si="4"/>
        <v>1000</v>
      </c>
      <c r="T20" s="53">
        <f t="shared" si="5"/>
        <v>5630</v>
      </c>
      <c r="U20" s="56">
        <f>SUM($T$4:T20)</f>
        <v>98710</v>
      </c>
      <c r="V20" s="57">
        <f>U20+$B$7</f>
        <v>103710</v>
      </c>
      <c r="W20" s="53">
        <f>$B$4-V20</f>
        <v>81290</v>
      </c>
      <c r="X20" s="53">
        <f>(V20+$B$11)/$B$9</f>
        <v>40742</v>
      </c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</row>
    <row r="21" spans="1:40" x14ac:dyDescent="0.3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50">
        <v>18</v>
      </c>
      <c r="L21" s="51">
        <v>45813</v>
      </c>
      <c r="M21" s="52">
        <f>$E$2</f>
        <v>6000</v>
      </c>
      <c r="N21" s="53">
        <f>$E$3</f>
        <v>630</v>
      </c>
      <c r="O21" s="53">
        <v>0</v>
      </c>
      <c r="P21" s="54">
        <f t="shared" si="3"/>
        <v>6630</v>
      </c>
      <c r="Q21" s="53">
        <f>$E$7</f>
        <v>0</v>
      </c>
      <c r="R21" s="53">
        <f>$E$8</f>
        <v>1000</v>
      </c>
      <c r="S21" s="55">
        <f t="shared" si="4"/>
        <v>1000</v>
      </c>
      <c r="T21" s="53">
        <f t="shared" si="5"/>
        <v>5630</v>
      </c>
      <c r="U21" s="56">
        <f>SUM($T$4:T21)</f>
        <v>104340</v>
      </c>
      <c r="V21" s="57">
        <f>U21+$B$7</f>
        <v>109340</v>
      </c>
      <c r="W21" s="53">
        <f>$B$4-V21</f>
        <v>75660</v>
      </c>
      <c r="X21" s="53">
        <f>(V21+$B$11)/$B$9</f>
        <v>41868</v>
      </c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</row>
    <row r="22" spans="1:40" x14ac:dyDescent="0.3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50">
        <v>19</v>
      </c>
      <c r="L22" s="51">
        <v>45843</v>
      </c>
      <c r="M22" s="52">
        <f>$E$2</f>
        <v>6000</v>
      </c>
      <c r="N22" s="53">
        <f>$E$3</f>
        <v>630</v>
      </c>
      <c r="O22" s="53">
        <v>0</v>
      </c>
      <c r="P22" s="54">
        <f t="shared" si="3"/>
        <v>6630</v>
      </c>
      <c r="Q22" s="53">
        <f>$E$7</f>
        <v>0</v>
      </c>
      <c r="R22" s="53">
        <f>$E$8</f>
        <v>1000</v>
      </c>
      <c r="S22" s="55">
        <f t="shared" si="4"/>
        <v>1000</v>
      </c>
      <c r="T22" s="53">
        <f t="shared" si="5"/>
        <v>5630</v>
      </c>
      <c r="U22" s="56">
        <f>SUM($T$4:T22)</f>
        <v>109970</v>
      </c>
      <c r="V22" s="57">
        <f>U22+$B$7</f>
        <v>114970</v>
      </c>
      <c r="W22" s="53">
        <f>$B$4-V22</f>
        <v>70030</v>
      </c>
      <c r="X22" s="53">
        <f>(V22+$B$11)/$B$9</f>
        <v>42994</v>
      </c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</row>
    <row r="23" spans="1:40" x14ac:dyDescent="0.3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50">
        <v>20</v>
      </c>
      <c r="L23" s="51">
        <v>45874</v>
      </c>
      <c r="M23" s="52">
        <f>$E$2</f>
        <v>6000</v>
      </c>
      <c r="N23" s="53">
        <f>$E$3</f>
        <v>630</v>
      </c>
      <c r="O23" s="53">
        <v>0</v>
      </c>
      <c r="P23" s="54">
        <f t="shared" si="3"/>
        <v>6630</v>
      </c>
      <c r="Q23" s="53">
        <f>$E$7</f>
        <v>0</v>
      </c>
      <c r="R23" s="53">
        <f>$E$8</f>
        <v>1000</v>
      </c>
      <c r="S23" s="55">
        <f t="shared" si="4"/>
        <v>1000</v>
      </c>
      <c r="T23" s="53">
        <f t="shared" si="5"/>
        <v>5630</v>
      </c>
      <c r="U23" s="56">
        <f>SUM($T$4:T23)</f>
        <v>115600</v>
      </c>
      <c r="V23" s="57">
        <f>U23+$B$7</f>
        <v>120600</v>
      </c>
      <c r="W23" s="53">
        <f>$B$4-V23</f>
        <v>64400</v>
      </c>
      <c r="X23" s="53">
        <f>(V23+$B$11)/$B$9</f>
        <v>44120</v>
      </c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</row>
    <row r="24" spans="1:40" x14ac:dyDescent="0.3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50">
        <v>21</v>
      </c>
      <c r="L24" s="51">
        <v>45905</v>
      </c>
      <c r="M24" s="52">
        <f>$E$2</f>
        <v>6000</v>
      </c>
      <c r="N24" s="53">
        <f>$E$3</f>
        <v>630</v>
      </c>
      <c r="O24" s="53">
        <v>0</v>
      </c>
      <c r="P24" s="54">
        <f t="shared" si="3"/>
        <v>6630</v>
      </c>
      <c r="Q24" s="53">
        <f>$E$7</f>
        <v>0</v>
      </c>
      <c r="R24" s="53">
        <f>$E$8</f>
        <v>1000</v>
      </c>
      <c r="S24" s="55">
        <f t="shared" si="4"/>
        <v>1000</v>
      </c>
      <c r="T24" s="53">
        <f t="shared" si="5"/>
        <v>5630</v>
      </c>
      <c r="U24" s="56">
        <f>SUM($T$4:T24)</f>
        <v>121230</v>
      </c>
      <c r="V24" s="57">
        <f>U24+$B$7</f>
        <v>126230</v>
      </c>
      <c r="W24" s="53">
        <f>$B$4-V24</f>
        <v>58770</v>
      </c>
      <c r="X24" s="53">
        <f>(V24+$B$11)/$B$9</f>
        <v>45246</v>
      </c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</row>
    <row r="25" spans="1:40" x14ac:dyDescent="0.3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50">
        <v>22</v>
      </c>
      <c r="L25" s="51">
        <v>45935</v>
      </c>
      <c r="M25" s="52">
        <f>$E$2</f>
        <v>6000</v>
      </c>
      <c r="N25" s="53">
        <f>$E$3</f>
        <v>630</v>
      </c>
      <c r="O25" s="53">
        <v>0</v>
      </c>
      <c r="P25" s="54">
        <f t="shared" si="3"/>
        <v>6630</v>
      </c>
      <c r="Q25" s="53">
        <f>$E$7</f>
        <v>0</v>
      </c>
      <c r="R25" s="53">
        <f>$E$8</f>
        <v>1000</v>
      </c>
      <c r="S25" s="55">
        <f t="shared" si="4"/>
        <v>1000</v>
      </c>
      <c r="T25" s="53">
        <f t="shared" si="5"/>
        <v>5630</v>
      </c>
      <c r="U25" s="56">
        <f>SUM($T$4:T25)</f>
        <v>126860</v>
      </c>
      <c r="V25" s="57">
        <f>U25+$B$7</f>
        <v>131860</v>
      </c>
      <c r="W25" s="53">
        <f>$B$4-V25</f>
        <v>53140</v>
      </c>
      <c r="X25" s="53">
        <f>(V25+$B$11)/$B$9</f>
        <v>46372</v>
      </c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</row>
    <row r="26" spans="1:40" x14ac:dyDescent="0.3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50">
        <v>23</v>
      </c>
      <c r="L26" s="51">
        <v>45966</v>
      </c>
      <c r="M26" s="52">
        <f>$E$2</f>
        <v>6000</v>
      </c>
      <c r="N26" s="53">
        <f>$E$3</f>
        <v>630</v>
      </c>
      <c r="O26" s="53">
        <v>0</v>
      </c>
      <c r="P26" s="54">
        <f t="shared" si="3"/>
        <v>6630</v>
      </c>
      <c r="Q26" s="53">
        <f>$E$7</f>
        <v>0</v>
      </c>
      <c r="R26" s="53">
        <f>$E$8</f>
        <v>1000</v>
      </c>
      <c r="S26" s="55">
        <f t="shared" si="4"/>
        <v>1000</v>
      </c>
      <c r="T26" s="53">
        <f t="shared" si="5"/>
        <v>5630</v>
      </c>
      <c r="U26" s="56">
        <f>SUM($T$4:T26)</f>
        <v>132490</v>
      </c>
      <c r="V26" s="57">
        <f>U26+$B$7</f>
        <v>137490</v>
      </c>
      <c r="W26" s="53">
        <f>$B$4-V26</f>
        <v>47510</v>
      </c>
      <c r="X26" s="53">
        <f>(V26+$B$11)/$B$9</f>
        <v>47498</v>
      </c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</row>
    <row r="27" spans="1:40" x14ac:dyDescent="0.3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58">
        <v>24</v>
      </c>
      <c r="L27" s="59">
        <v>45996</v>
      </c>
      <c r="M27" s="60">
        <f>$E$2</f>
        <v>6000</v>
      </c>
      <c r="N27" s="58">
        <f>$E$3</f>
        <v>630</v>
      </c>
      <c r="O27" s="61">
        <v>0</v>
      </c>
      <c r="P27" s="61">
        <f t="shared" si="3"/>
        <v>6630</v>
      </c>
      <c r="Q27" s="61">
        <f>$E$7</f>
        <v>0</v>
      </c>
      <c r="R27" s="61">
        <f>$E$8</f>
        <v>1000</v>
      </c>
      <c r="S27" s="61">
        <f t="shared" si="4"/>
        <v>1000</v>
      </c>
      <c r="T27" s="61">
        <f t="shared" si="5"/>
        <v>5630</v>
      </c>
      <c r="U27" s="58">
        <f>SUM($T$4:T27)</f>
        <v>138120</v>
      </c>
      <c r="V27" s="58">
        <f>U27+$B$7</f>
        <v>143120</v>
      </c>
      <c r="W27" s="58">
        <f>$B$4-V27</f>
        <v>41880</v>
      </c>
      <c r="X27" s="58">
        <f>(V27+$B$11)/$B$9</f>
        <v>48624</v>
      </c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</row>
    <row r="28" spans="1:40" x14ac:dyDescent="0.3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50">
        <v>25</v>
      </c>
      <c r="L28" s="51">
        <v>46027</v>
      </c>
      <c r="M28" s="52">
        <f>$E$2</f>
        <v>6000</v>
      </c>
      <c r="N28" s="53">
        <f>$E$3</f>
        <v>630</v>
      </c>
      <c r="O28" s="53">
        <v>0</v>
      </c>
      <c r="P28" s="54">
        <f t="shared" si="3"/>
        <v>6630</v>
      </c>
      <c r="Q28" s="53">
        <f>$E$7</f>
        <v>0</v>
      </c>
      <c r="R28" s="53">
        <f>$E$8</f>
        <v>1000</v>
      </c>
      <c r="S28" s="55">
        <f t="shared" si="4"/>
        <v>1000</v>
      </c>
      <c r="T28" s="53">
        <f t="shared" si="5"/>
        <v>5630</v>
      </c>
      <c r="U28" s="56">
        <f>SUM($T$4:T28)</f>
        <v>143750</v>
      </c>
      <c r="V28" s="57">
        <f>U28+$B$7</f>
        <v>148750</v>
      </c>
      <c r="W28" s="53">
        <f>$B$4-V28</f>
        <v>36250</v>
      </c>
      <c r="X28" s="53">
        <f>(V28+$B$11)/$B$9</f>
        <v>49750</v>
      </c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</row>
    <row r="29" spans="1:40" x14ac:dyDescent="0.3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50">
        <v>26</v>
      </c>
      <c r="L29" s="51">
        <v>46058</v>
      </c>
      <c r="M29" s="52">
        <f>$E$2</f>
        <v>6000</v>
      </c>
      <c r="N29" s="53">
        <f>$E$3</f>
        <v>630</v>
      </c>
      <c r="O29" s="53">
        <v>0</v>
      </c>
      <c r="P29" s="54">
        <f t="shared" si="3"/>
        <v>6630</v>
      </c>
      <c r="Q29" s="53">
        <f>$E$7</f>
        <v>0</v>
      </c>
      <c r="R29" s="53">
        <f>$E$8</f>
        <v>1000</v>
      </c>
      <c r="S29" s="55">
        <f t="shared" si="4"/>
        <v>1000</v>
      </c>
      <c r="T29" s="53">
        <f t="shared" si="5"/>
        <v>5630</v>
      </c>
      <c r="U29" s="56">
        <f>SUM($T$4:T29)</f>
        <v>149380</v>
      </c>
      <c r="V29" s="57">
        <f>U29+$B$7</f>
        <v>154380</v>
      </c>
      <c r="W29" s="53">
        <f>$B$4-V29</f>
        <v>30620</v>
      </c>
      <c r="X29" s="53">
        <f>(V29+$B$11)/$B$9</f>
        <v>50876</v>
      </c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</row>
    <row r="30" spans="1:40" x14ac:dyDescent="0.3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50">
        <v>27</v>
      </c>
      <c r="L30" s="51">
        <v>46086</v>
      </c>
      <c r="M30" s="52">
        <f>$E$2</f>
        <v>6000</v>
      </c>
      <c r="N30" s="53">
        <f>$E$3</f>
        <v>630</v>
      </c>
      <c r="O30" s="53">
        <v>0</v>
      </c>
      <c r="P30" s="54">
        <f t="shared" si="3"/>
        <v>6630</v>
      </c>
      <c r="Q30" s="53">
        <f>$E$7</f>
        <v>0</v>
      </c>
      <c r="R30" s="53">
        <f>$E$8</f>
        <v>1000</v>
      </c>
      <c r="S30" s="55">
        <f t="shared" si="4"/>
        <v>1000</v>
      </c>
      <c r="T30" s="53">
        <f t="shared" si="5"/>
        <v>5630</v>
      </c>
      <c r="U30" s="56">
        <f>SUM($T$4:T30)</f>
        <v>155010</v>
      </c>
      <c r="V30" s="57">
        <f>U30+$B$7</f>
        <v>160010</v>
      </c>
      <c r="W30" s="53">
        <f>$B$4-V30</f>
        <v>24990</v>
      </c>
      <c r="X30" s="53">
        <f>(V30+$B$11)/$B$9</f>
        <v>52002</v>
      </c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</row>
    <row r="31" spans="1:40" x14ac:dyDescent="0.3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50">
        <v>28</v>
      </c>
      <c r="L31" s="51">
        <v>46117</v>
      </c>
      <c r="M31" s="52">
        <f>$E$2</f>
        <v>6000</v>
      </c>
      <c r="N31" s="53">
        <f>$E$3</f>
        <v>630</v>
      </c>
      <c r="O31" s="53">
        <v>0</v>
      </c>
      <c r="P31" s="54">
        <f t="shared" si="3"/>
        <v>6630</v>
      </c>
      <c r="Q31" s="53">
        <f>$E$7</f>
        <v>0</v>
      </c>
      <c r="R31" s="53">
        <f>$E$8</f>
        <v>1000</v>
      </c>
      <c r="S31" s="55">
        <f t="shared" si="4"/>
        <v>1000</v>
      </c>
      <c r="T31" s="53">
        <f t="shared" si="5"/>
        <v>5630</v>
      </c>
      <c r="U31" s="56">
        <f>SUM($T$4:T31)</f>
        <v>160640</v>
      </c>
      <c r="V31" s="57">
        <f>U31+$B$7</f>
        <v>165640</v>
      </c>
      <c r="W31" s="53">
        <f>$B$4-V31</f>
        <v>19360</v>
      </c>
      <c r="X31" s="53">
        <f>(V31+$B$11)/$B$9</f>
        <v>53128</v>
      </c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</row>
    <row r="32" spans="1:40" x14ac:dyDescent="0.3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50">
        <v>29</v>
      </c>
      <c r="L32" s="51">
        <v>46147</v>
      </c>
      <c r="M32" s="52">
        <f>$E$2</f>
        <v>6000</v>
      </c>
      <c r="N32" s="53">
        <f>$E$3</f>
        <v>630</v>
      </c>
      <c r="O32" s="53">
        <v>0</v>
      </c>
      <c r="P32" s="54">
        <f t="shared" si="3"/>
        <v>6630</v>
      </c>
      <c r="Q32" s="53">
        <f>$E$7</f>
        <v>0</v>
      </c>
      <c r="R32" s="53">
        <f>$E$8</f>
        <v>1000</v>
      </c>
      <c r="S32" s="55">
        <f t="shared" si="4"/>
        <v>1000</v>
      </c>
      <c r="T32" s="53">
        <f t="shared" si="5"/>
        <v>5630</v>
      </c>
      <c r="U32" s="56">
        <f>SUM($T$4:T32)</f>
        <v>166270</v>
      </c>
      <c r="V32" s="57">
        <f>U32+$B$7</f>
        <v>171270</v>
      </c>
      <c r="W32" s="53">
        <f>$B$4-V32</f>
        <v>13730</v>
      </c>
      <c r="X32" s="53">
        <f>(V32+$B$11)/$B$9</f>
        <v>54254</v>
      </c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</row>
    <row r="33" spans="1:40" x14ac:dyDescent="0.3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50">
        <v>30</v>
      </c>
      <c r="L33" s="51">
        <v>46178</v>
      </c>
      <c r="M33" s="52">
        <f>$E$2</f>
        <v>6000</v>
      </c>
      <c r="N33" s="53">
        <f>$E$3</f>
        <v>630</v>
      </c>
      <c r="O33" s="53">
        <v>0</v>
      </c>
      <c r="P33" s="54">
        <f t="shared" si="3"/>
        <v>6630</v>
      </c>
      <c r="Q33" s="53">
        <f>$E$7</f>
        <v>0</v>
      </c>
      <c r="R33" s="53">
        <f>$E$8</f>
        <v>1000</v>
      </c>
      <c r="S33" s="55">
        <f t="shared" si="4"/>
        <v>1000</v>
      </c>
      <c r="T33" s="53">
        <f t="shared" si="5"/>
        <v>5630</v>
      </c>
      <c r="U33" s="56">
        <f>SUM($T$4:T33)</f>
        <v>171900</v>
      </c>
      <c r="V33" s="57">
        <f>U33+$B$7</f>
        <v>176900</v>
      </c>
      <c r="W33" s="53">
        <f>$B$4-V33</f>
        <v>8100</v>
      </c>
      <c r="X33" s="53">
        <f>(V33+$B$11)/$B$9</f>
        <v>55380</v>
      </c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</row>
    <row r="34" spans="1:40" x14ac:dyDescent="0.3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50">
        <v>31</v>
      </c>
      <c r="L34" s="51">
        <v>46208</v>
      </c>
      <c r="M34" s="52">
        <f>$E$2</f>
        <v>6000</v>
      </c>
      <c r="N34" s="53">
        <f>$E$3</f>
        <v>630</v>
      </c>
      <c r="O34" s="53">
        <v>0</v>
      </c>
      <c r="P34" s="54">
        <f t="shared" si="3"/>
        <v>6630</v>
      </c>
      <c r="Q34" s="53">
        <f>$E$7</f>
        <v>0</v>
      </c>
      <c r="R34" s="53">
        <f>$E$8</f>
        <v>1000</v>
      </c>
      <c r="S34" s="55">
        <f t="shared" si="4"/>
        <v>1000</v>
      </c>
      <c r="T34" s="53">
        <f t="shared" si="5"/>
        <v>5630</v>
      </c>
      <c r="U34" s="56">
        <f>SUM($T$4:T34)</f>
        <v>177530</v>
      </c>
      <c r="V34" s="57">
        <f>U34+$B$7</f>
        <v>182530</v>
      </c>
      <c r="W34" s="53">
        <f>$B$4-V34</f>
        <v>2470</v>
      </c>
      <c r="X34" s="53">
        <f>(V34+$B$11)/$B$9</f>
        <v>56506</v>
      </c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</row>
    <row r="35" spans="1:40" x14ac:dyDescent="0.3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50">
        <v>32</v>
      </c>
      <c r="L35" s="51">
        <v>46239</v>
      </c>
      <c r="M35" s="52">
        <f>$E$2</f>
        <v>6000</v>
      </c>
      <c r="N35" s="53">
        <f>$E$3</f>
        <v>630</v>
      </c>
      <c r="O35" s="53">
        <v>0</v>
      </c>
      <c r="P35" s="54">
        <f t="shared" si="3"/>
        <v>6630</v>
      </c>
      <c r="Q35" s="53">
        <f>$E$7</f>
        <v>0</v>
      </c>
      <c r="R35" s="53">
        <f>$E$8</f>
        <v>1000</v>
      </c>
      <c r="S35" s="55">
        <f t="shared" si="4"/>
        <v>1000</v>
      </c>
      <c r="T35" s="53">
        <f t="shared" si="5"/>
        <v>5630</v>
      </c>
      <c r="U35" s="56">
        <f>SUM($T$4:T35)</f>
        <v>183160</v>
      </c>
      <c r="V35" s="57">
        <f>U35+$B$7</f>
        <v>188160</v>
      </c>
      <c r="W35" s="53">
        <f>$B$4-V35</f>
        <v>-3160</v>
      </c>
      <c r="X35" s="53">
        <f>(V35+$B$11)/$B$9</f>
        <v>57632</v>
      </c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</row>
    <row r="36" spans="1:40" x14ac:dyDescent="0.3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50">
        <v>33</v>
      </c>
      <c r="L36" s="51">
        <v>46270</v>
      </c>
      <c r="M36" s="52">
        <f>$E$2</f>
        <v>6000</v>
      </c>
      <c r="N36" s="53">
        <f>$E$3</f>
        <v>630</v>
      </c>
      <c r="O36" s="53">
        <v>0</v>
      </c>
      <c r="P36" s="54">
        <f t="shared" si="3"/>
        <v>6630</v>
      </c>
      <c r="Q36" s="53">
        <f>$E$7</f>
        <v>0</v>
      </c>
      <c r="R36" s="53">
        <f>$E$8</f>
        <v>1000</v>
      </c>
      <c r="S36" s="55">
        <f t="shared" si="4"/>
        <v>1000</v>
      </c>
      <c r="T36" s="53">
        <f t="shared" si="5"/>
        <v>5630</v>
      </c>
      <c r="U36" s="56">
        <f>SUM($T$4:T36)</f>
        <v>188790</v>
      </c>
      <c r="V36" s="57">
        <f>U36+$B$7</f>
        <v>193790</v>
      </c>
      <c r="W36" s="53">
        <f>$B$4-V36</f>
        <v>-8790</v>
      </c>
      <c r="X36" s="53">
        <f>(V36+$B$11)/$B$9</f>
        <v>58758</v>
      </c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</row>
    <row r="37" spans="1:40" x14ac:dyDescent="0.3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50">
        <v>34</v>
      </c>
      <c r="L37" s="51">
        <v>46300</v>
      </c>
      <c r="M37" s="52">
        <f>$E$2</f>
        <v>6000</v>
      </c>
      <c r="N37" s="53">
        <f>$E$3</f>
        <v>630</v>
      </c>
      <c r="O37" s="53">
        <v>0</v>
      </c>
      <c r="P37" s="54">
        <f t="shared" si="3"/>
        <v>6630</v>
      </c>
      <c r="Q37" s="53">
        <f>$E$7</f>
        <v>0</v>
      </c>
      <c r="R37" s="53">
        <f>$E$8</f>
        <v>1000</v>
      </c>
      <c r="S37" s="55">
        <f t="shared" si="4"/>
        <v>1000</v>
      </c>
      <c r="T37" s="53">
        <f t="shared" si="5"/>
        <v>5630</v>
      </c>
      <c r="U37" s="56">
        <f>SUM($T$4:T37)</f>
        <v>194420</v>
      </c>
      <c r="V37" s="57">
        <f>U37+$B$7</f>
        <v>199420</v>
      </c>
      <c r="W37" s="53">
        <f>$B$4-V37</f>
        <v>-14420</v>
      </c>
      <c r="X37" s="53">
        <f>(V37+$B$11)/$B$9</f>
        <v>59884</v>
      </c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</row>
    <row r="38" spans="1:40" x14ac:dyDescent="0.3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50">
        <v>35</v>
      </c>
      <c r="L38" s="51">
        <v>46331</v>
      </c>
      <c r="M38" s="52">
        <f>$E$2</f>
        <v>6000</v>
      </c>
      <c r="N38" s="53">
        <f>$E$3</f>
        <v>630</v>
      </c>
      <c r="O38" s="53">
        <v>0</v>
      </c>
      <c r="P38" s="54">
        <f t="shared" si="3"/>
        <v>6630</v>
      </c>
      <c r="Q38" s="53">
        <f>$E$7</f>
        <v>0</v>
      </c>
      <c r="R38" s="53">
        <f>$E$8</f>
        <v>1000</v>
      </c>
      <c r="S38" s="55">
        <f t="shared" si="4"/>
        <v>1000</v>
      </c>
      <c r="T38" s="53">
        <f t="shared" si="5"/>
        <v>5630</v>
      </c>
      <c r="U38" s="56">
        <f>SUM($T$4:T38)</f>
        <v>200050</v>
      </c>
      <c r="V38" s="57">
        <f>U38+$B$7</f>
        <v>205050</v>
      </c>
      <c r="W38" s="53">
        <f>$B$4-V38</f>
        <v>-20050</v>
      </c>
      <c r="X38" s="53">
        <f>(V38+$B$11)/$B$9</f>
        <v>61010</v>
      </c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</row>
    <row r="39" spans="1:40" x14ac:dyDescent="0.3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58">
        <v>36</v>
      </c>
      <c r="L39" s="59">
        <v>46361</v>
      </c>
      <c r="M39" s="60">
        <f>$E$2</f>
        <v>6000</v>
      </c>
      <c r="N39" s="58">
        <f>$E$3</f>
        <v>630</v>
      </c>
      <c r="O39" s="61">
        <v>0</v>
      </c>
      <c r="P39" s="61">
        <f t="shared" si="3"/>
        <v>6630</v>
      </c>
      <c r="Q39" s="61">
        <f>$E$7</f>
        <v>0</v>
      </c>
      <c r="R39" s="61">
        <f>$E$8</f>
        <v>1000</v>
      </c>
      <c r="S39" s="61">
        <f t="shared" si="4"/>
        <v>1000</v>
      </c>
      <c r="T39" s="61">
        <f t="shared" si="5"/>
        <v>5630</v>
      </c>
      <c r="U39" s="58">
        <f>SUM($T$4:T39)</f>
        <v>205680</v>
      </c>
      <c r="V39" s="58">
        <f>U39+$B$7</f>
        <v>210680</v>
      </c>
      <c r="W39" s="58">
        <f>$B$4-V39</f>
        <v>-25680</v>
      </c>
      <c r="X39" s="58">
        <f>(V39+$B$11)/$B$9</f>
        <v>62136</v>
      </c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</row>
    <row r="40" spans="1:40" x14ac:dyDescent="0.3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</row>
    <row r="41" spans="1:40" x14ac:dyDescent="0.3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</row>
  </sheetData>
  <mergeCells count="23">
    <mergeCell ref="F13:F14"/>
    <mergeCell ref="G13:G14"/>
    <mergeCell ref="X2:X3"/>
    <mergeCell ref="G1:I1"/>
    <mergeCell ref="C13:C14"/>
    <mergeCell ref="D13:D14"/>
    <mergeCell ref="E13:E14"/>
    <mergeCell ref="K1:K3"/>
    <mergeCell ref="L1:L3"/>
    <mergeCell ref="M1:P1"/>
    <mergeCell ref="Q1:S1"/>
    <mergeCell ref="M2:M3"/>
    <mergeCell ref="N2:N3"/>
    <mergeCell ref="O2:O3"/>
    <mergeCell ref="P2:P3"/>
    <mergeCell ref="Q2:Q3"/>
    <mergeCell ref="T1:V1"/>
    <mergeCell ref="V2:V3"/>
    <mergeCell ref="W2:W3"/>
    <mergeCell ref="R2:R3"/>
    <mergeCell ref="S2:S3"/>
    <mergeCell ref="T2:T3"/>
    <mergeCell ref="U2:U3"/>
  </mergeCells>
  <conditionalFormatting sqref="K1:S3">
    <cfRule type="cellIs" dxfId="2" priority="11" operator="lessThan">
      <formula>0</formula>
    </cfRule>
  </conditionalFormatting>
  <conditionalFormatting sqref="X4:X39">
    <cfRule type="cellIs" dxfId="1" priority="20" operator="greaterThan">
      <formula>$E$10</formula>
    </cfRule>
  </conditionalFormatting>
  <conditionalFormatting sqref="W1:W39">
    <cfRule type="cellIs" dxfId="0" priority="21" operator="lessThan">
      <formula>$B$10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99BE-099E-4EE7-B9C4-7C7978465E00}">
  <dimension ref="A1:B9"/>
  <sheetViews>
    <sheetView workbookViewId="0">
      <selection activeCell="A2" sqref="A2"/>
    </sheetView>
  </sheetViews>
  <sheetFormatPr defaultRowHeight="14.4" x14ac:dyDescent="0.3"/>
  <cols>
    <col min="1" max="1" width="15.77734375" bestFit="1" customWidth="1"/>
    <col min="2" max="2" width="11.6640625" customWidth="1"/>
    <col min="3" max="3" width="10.44140625" bestFit="1" customWidth="1"/>
  </cols>
  <sheetData>
    <row r="1" spans="1:2" x14ac:dyDescent="0.3">
      <c r="A1" t="s">
        <v>75</v>
      </c>
      <c r="B1">
        <v>47000</v>
      </c>
    </row>
    <row r="3" spans="1:2" x14ac:dyDescent="0.3">
      <c r="B3" s="21"/>
    </row>
    <row r="4" spans="1:2" x14ac:dyDescent="0.3">
      <c r="B4" s="10"/>
    </row>
    <row r="9" spans="1:2" x14ac:dyDescent="0.3">
      <c r="B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572B-894C-40A3-A5A1-55F3E96ECC25}">
  <dimension ref="A1:H12"/>
  <sheetViews>
    <sheetView workbookViewId="0">
      <selection activeCell="E9" sqref="E9"/>
    </sheetView>
  </sheetViews>
  <sheetFormatPr defaultRowHeight="14.4" x14ac:dyDescent="0.3"/>
  <cols>
    <col min="1" max="1" width="9.88671875" bestFit="1" customWidth="1"/>
    <col min="2" max="2" width="24" bestFit="1" customWidth="1"/>
    <col min="4" max="4" width="9.88671875" bestFit="1" customWidth="1"/>
    <col min="7" max="7" width="15.33203125" bestFit="1" customWidth="1"/>
  </cols>
  <sheetData>
    <row r="1" spans="1:8" x14ac:dyDescent="0.3">
      <c r="D1" t="s">
        <v>19</v>
      </c>
      <c r="E1">
        <v>5800</v>
      </c>
      <c r="G1" t="s">
        <v>21</v>
      </c>
      <c r="H1">
        <v>21</v>
      </c>
    </row>
    <row r="2" spans="1:8" x14ac:dyDescent="0.3">
      <c r="D2" t="s">
        <v>20</v>
      </c>
      <c r="E2">
        <f>H1*H2</f>
        <v>168</v>
      </c>
      <c r="G2" t="s">
        <v>22</v>
      </c>
      <c r="H2">
        <v>8</v>
      </c>
    </row>
    <row r="5" spans="1:8" x14ac:dyDescent="0.3">
      <c r="A5" t="s">
        <v>6</v>
      </c>
      <c r="B5" t="s">
        <v>7</v>
      </c>
      <c r="C5" t="s">
        <v>23</v>
      </c>
      <c r="E5" t="s">
        <v>26</v>
      </c>
      <c r="F5">
        <f>E1</f>
        <v>5800</v>
      </c>
    </row>
    <row r="6" spans="1:8" x14ac:dyDescent="0.3">
      <c r="A6">
        <v>1</v>
      </c>
      <c r="B6" t="s">
        <v>24</v>
      </c>
      <c r="C6">
        <f>E1/E2</f>
        <v>34.523809523809526</v>
      </c>
      <c r="E6" t="s">
        <v>27</v>
      </c>
      <c r="F6">
        <v>1800</v>
      </c>
    </row>
    <row r="7" spans="1:8" x14ac:dyDescent="0.3">
      <c r="A7">
        <v>2</v>
      </c>
      <c r="B7" t="s">
        <v>25</v>
      </c>
      <c r="C7">
        <f>F5-F6</f>
        <v>4000</v>
      </c>
    </row>
    <row r="8" spans="1:8" x14ac:dyDescent="0.3">
      <c r="A8">
        <v>3</v>
      </c>
      <c r="B8" t="s">
        <v>28</v>
      </c>
      <c r="C8">
        <v>0</v>
      </c>
    </row>
    <row r="9" spans="1:8" x14ac:dyDescent="0.3">
      <c r="A9">
        <v>4</v>
      </c>
      <c r="B9" t="s">
        <v>29</v>
      </c>
      <c r="C9">
        <v>0</v>
      </c>
    </row>
    <row r="10" spans="1:8" x14ac:dyDescent="0.3">
      <c r="A10">
        <v>5</v>
      </c>
      <c r="B10" t="s">
        <v>30</v>
      </c>
      <c r="C10">
        <v>0</v>
      </c>
    </row>
    <row r="11" spans="1:8" x14ac:dyDescent="0.3">
      <c r="A11">
        <v>6</v>
      </c>
      <c r="B11" t="s">
        <v>31</v>
      </c>
      <c r="C11">
        <v>7000</v>
      </c>
    </row>
    <row r="12" spans="1:8" x14ac:dyDescent="0.3">
      <c r="A12">
        <v>7</v>
      </c>
      <c r="B12" t="s">
        <v>32</v>
      </c>
      <c r="C12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E306-6574-4BEF-8CC7-74E3E2DC84EB}">
  <dimension ref="A1:G18"/>
  <sheetViews>
    <sheetView workbookViewId="0">
      <selection activeCell="E18" sqref="E18"/>
    </sheetView>
  </sheetViews>
  <sheetFormatPr defaultRowHeight="14.4" x14ac:dyDescent="0.3"/>
  <cols>
    <col min="2" max="2" width="96.109375" bestFit="1" customWidth="1"/>
    <col min="3" max="3" width="9" bestFit="1" customWidth="1"/>
    <col min="4" max="4" width="10.33203125" bestFit="1" customWidth="1"/>
    <col min="6" max="6" width="11" bestFit="1" customWidth="1"/>
  </cols>
  <sheetData>
    <row r="1" spans="1:7" x14ac:dyDescent="0.3">
      <c r="A1" s="2" t="s">
        <v>6</v>
      </c>
      <c r="B1" s="2" t="s">
        <v>7</v>
      </c>
      <c r="C1" s="2" t="s">
        <v>4</v>
      </c>
      <c r="D1" s="2" t="s">
        <v>5</v>
      </c>
    </row>
    <row r="2" spans="1:7" x14ac:dyDescent="0.3">
      <c r="A2">
        <v>1</v>
      </c>
      <c r="B2" t="s">
        <v>3</v>
      </c>
      <c r="C2">
        <v>2300</v>
      </c>
      <c r="D2">
        <f>C2*12</f>
        <v>27600</v>
      </c>
      <c r="F2" t="s">
        <v>33</v>
      </c>
      <c r="G2">
        <f>SUM(C2:C13)</f>
        <v>5600</v>
      </c>
    </row>
    <row r="3" spans="1:7" x14ac:dyDescent="0.3">
      <c r="A3">
        <v>2</v>
      </c>
      <c r="B3" t="s">
        <v>8</v>
      </c>
      <c r="C3">
        <v>600</v>
      </c>
      <c r="D3">
        <f t="shared" ref="D3:D13" si="0">C3*12</f>
        <v>7200</v>
      </c>
      <c r="F3" t="s">
        <v>34</v>
      </c>
      <c r="G3">
        <f>SUM(D2:D13)</f>
        <v>67200</v>
      </c>
    </row>
    <row r="4" spans="1:7" x14ac:dyDescent="0.3">
      <c r="A4">
        <v>3</v>
      </c>
      <c r="B4" t="s">
        <v>9</v>
      </c>
      <c r="C4">
        <v>0</v>
      </c>
      <c r="D4">
        <f t="shared" si="0"/>
        <v>0</v>
      </c>
    </row>
    <row r="5" spans="1:7" x14ac:dyDescent="0.3">
      <c r="A5">
        <v>4</v>
      </c>
      <c r="B5" t="s">
        <v>10</v>
      </c>
      <c r="C5">
        <v>0</v>
      </c>
      <c r="D5">
        <f t="shared" si="0"/>
        <v>0</v>
      </c>
    </row>
    <row r="6" spans="1:7" x14ac:dyDescent="0.3">
      <c r="A6">
        <v>5</v>
      </c>
      <c r="B6" t="s">
        <v>11</v>
      </c>
      <c r="C6">
        <v>400</v>
      </c>
      <c r="D6">
        <f t="shared" si="0"/>
        <v>4800</v>
      </c>
      <c r="F6" t="s">
        <v>26</v>
      </c>
      <c r="G6">
        <f>G3/12</f>
        <v>5600</v>
      </c>
    </row>
    <row r="7" spans="1:7" x14ac:dyDescent="0.3">
      <c r="A7">
        <v>6</v>
      </c>
      <c r="B7" t="s">
        <v>12</v>
      </c>
      <c r="C7">
        <v>150</v>
      </c>
      <c r="D7">
        <f t="shared" si="0"/>
        <v>1800</v>
      </c>
    </row>
    <row r="8" spans="1:7" x14ac:dyDescent="0.3">
      <c r="A8">
        <v>7</v>
      </c>
      <c r="B8" t="s">
        <v>13</v>
      </c>
      <c r="C8">
        <v>0</v>
      </c>
      <c r="D8">
        <f t="shared" si="0"/>
        <v>0</v>
      </c>
    </row>
    <row r="9" spans="1:7" x14ac:dyDescent="0.3">
      <c r="A9">
        <v>8</v>
      </c>
      <c r="B9" t="s">
        <v>14</v>
      </c>
      <c r="C9">
        <v>1800</v>
      </c>
      <c r="D9">
        <f t="shared" si="0"/>
        <v>21600</v>
      </c>
    </row>
    <row r="10" spans="1:7" x14ac:dyDescent="0.3">
      <c r="A10">
        <v>9</v>
      </c>
      <c r="B10" t="s">
        <v>15</v>
      </c>
      <c r="C10">
        <v>50</v>
      </c>
      <c r="D10">
        <f t="shared" si="0"/>
        <v>600</v>
      </c>
    </row>
    <row r="11" spans="1:7" x14ac:dyDescent="0.3">
      <c r="A11">
        <v>10</v>
      </c>
      <c r="B11" t="s">
        <v>16</v>
      </c>
      <c r="C11">
        <v>200</v>
      </c>
      <c r="D11">
        <f t="shared" si="0"/>
        <v>2400</v>
      </c>
    </row>
    <row r="12" spans="1:7" x14ac:dyDescent="0.3">
      <c r="A12">
        <v>11</v>
      </c>
      <c r="B12" t="s">
        <v>17</v>
      </c>
      <c r="C12">
        <v>0</v>
      </c>
      <c r="D12">
        <f t="shared" si="0"/>
        <v>0</v>
      </c>
    </row>
    <row r="13" spans="1:7" x14ac:dyDescent="0.3">
      <c r="A13">
        <v>12</v>
      </c>
      <c r="B13" t="s">
        <v>18</v>
      </c>
      <c r="C13">
        <v>100</v>
      </c>
      <c r="D13">
        <f t="shared" si="0"/>
        <v>1200</v>
      </c>
    </row>
    <row r="17" spans="4:5" x14ac:dyDescent="0.3">
      <c r="D17">
        <v>500</v>
      </c>
    </row>
    <row r="18" spans="4:5" x14ac:dyDescent="0.3">
      <c r="D18">
        <f>D17/12</f>
        <v>41.666666666666664</v>
      </c>
      <c r="E18" t="e">
        <f>D18*#REF!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7375-1047-4021-84B6-EEB25ED3826F}">
  <dimension ref="A1:E8"/>
  <sheetViews>
    <sheetView workbookViewId="0">
      <selection activeCell="E15" sqref="E15"/>
    </sheetView>
  </sheetViews>
  <sheetFormatPr defaultRowHeight="14.4" x14ac:dyDescent="0.3"/>
  <cols>
    <col min="1" max="1" width="9.88671875" bestFit="1" customWidth="1"/>
    <col min="4" max="4" width="14" bestFit="1" customWidth="1"/>
  </cols>
  <sheetData>
    <row r="1" spans="1:5" x14ac:dyDescent="0.3">
      <c r="A1" s="49" t="s">
        <v>28</v>
      </c>
      <c r="B1" s="49"/>
    </row>
    <row r="2" spans="1:5" x14ac:dyDescent="0.3">
      <c r="A2" s="3" t="s">
        <v>35</v>
      </c>
      <c r="B2" s="3">
        <v>2000</v>
      </c>
    </row>
    <row r="3" spans="1:5" x14ac:dyDescent="0.3">
      <c r="A3" s="3" t="s">
        <v>36</v>
      </c>
      <c r="B3" s="3">
        <v>6</v>
      </c>
    </row>
    <row r="4" spans="1:5" x14ac:dyDescent="0.3">
      <c r="A4" s="3"/>
      <c r="B4" s="3"/>
    </row>
    <row r="5" spans="1:5" x14ac:dyDescent="0.3">
      <c r="A5" s="3" t="s">
        <v>39</v>
      </c>
      <c r="B5" s="3">
        <f>B2*B3</f>
        <v>12000</v>
      </c>
    </row>
    <row r="7" spans="1:5" x14ac:dyDescent="0.3">
      <c r="A7" t="s">
        <v>38</v>
      </c>
      <c r="B7">
        <v>5800</v>
      </c>
      <c r="D7" t="s">
        <v>37</v>
      </c>
      <c r="E7">
        <f>B7-B2</f>
        <v>3800</v>
      </c>
    </row>
    <row r="8" spans="1:5" x14ac:dyDescent="0.3">
      <c r="D8" t="s">
        <v>36</v>
      </c>
      <c r="E8">
        <f>B5/E7</f>
        <v>3.1578947368421053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 Garsoniera - 2024</vt:lpstr>
      <vt:lpstr>Mobilat-Utilat</vt:lpstr>
      <vt:lpstr>Unde te afli</vt:lpstr>
      <vt:lpstr>Unde vrei sa ajungi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Delegeanu</dc:creator>
  <cp:lastModifiedBy>Alexandru Delegeanu</cp:lastModifiedBy>
  <cp:lastPrinted>2024-01-05T15:26:15Z</cp:lastPrinted>
  <dcterms:created xsi:type="dcterms:W3CDTF">2023-05-20T09:58:10Z</dcterms:created>
  <dcterms:modified xsi:type="dcterms:W3CDTF">2024-01-07T22:10:22Z</dcterms:modified>
</cp:coreProperties>
</file>