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F70BB1E2-4A23-4AA8-AFA6-6CA7A4BA50CE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0" l="1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F68" i="10" s="1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51" i="10"/>
  <c r="C50" i="10"/>
  <c r="C40" i="10"/>
  <c r="C41" i="10"/>
  <c r="C42" i="10"/>
  <c r="C43" i="10"/>
  <c r="C44" i="10"/>
  <c r="C45" i="10"/>
  <c r="C46" i="10"/>
  <c r="C47" i="10"/>
  <c r="C48" i="10"/>
  <c r="C49" i="10"/>
  <c r="C39" i="10"/>
  <c r="C38" i="10"/>
  <c r="C28" i="10"/>
  <c r="C29" i="10"/>
  <c r="C30" i="10"/>
  <c r="C31" i="10"/>
  <c r="C32" i="10"/>
  <c r="C33" i="10"/>
  <c r="C34" i="10"/>
  <c r="C35" i="10"/>
  <c r="C36" i="10"/>
  <c r="C37" i="10"/>
  <c r="C27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D40" i="11"/>
  <c r="D59" i="10"/>
  <c r="G59" i="10"/>
  <c r="H59" i="10"/>
  <c r="D60" i="10"/>
  <c r="G60" i="10"/>
  <c r="H60" i="10"/>
  <c r="D61" i="10"/>
  <c r="G61" i="10"/>
  <c r="H61" i="10"/>
  <c r="D62" i="10"/>
  <c r="G62" i="10"/>
  <c r="H62" i="10"/>
  <c r="D63" i="10"/>
  <c r="G63" i="10"/>
  <c r="H63" i="10"/>
  <c r="D64" i="10"/>
  <c r="G64" i="10"/>
  <c r="H64" i="10"/>
  <c r="D65" i="10"/>
  <c r="G65" i="10"/>
  <c r="H65" i="10"/>
  <c r="D66" i="10"/>
  <c r="G66" i="10"/>
  <c r="H66" i="10"/>
  <c r="D67" i="10"/>
  <c r="G67" i="10"/>
  <c r="H67" i="10"/>
  <c r="D68" i="10"/>
  <c r="G68" i="10"/>
  <c r="H68" i="10"/>
  <c r="D69" i="10"/>
  <c r="G69" i="10"/>
  <c r="H69" i="10"/>
  <c r="D70" i="10"/>
  <c r="G70" i="10"/>
  <c r="H70" i="10"/>
  <c r="D71" i="10"/>
  <c r="G71" i="10"/>
  <c r="H71" i="10"/>
  <c r="D72" i="10"/>
  <c r="G72" i="10"/>
  <c r="H72" i="10"/>
  <c r="D73" i="10"/>
  <c r="G73" i="10"/>
  <c r="H73" i="10"/>
  <c r="D74" i="10"/>
  <c r="G74" i="10"/>
  <c r="H74" i="10"/>
  <c r="D75" i="10"/>
  <c r="G75" i="10"/>
  <c r="H75" i="10"/>
  <c r="I75" i="10" s="1"/>
  <c r="D76" i="10"/>
  <c r="G76" i="10"/>
  <c r="H76" i="10"/>
  <c r="D77" i="10"/>
  <c r="G77" i="10"/>
  <c r="H77" i="10"/>
  <c r="D78" i="10"/>
  <c r="G78" i="10"/>
  <c r="H78" i="10"/>
  <c r="D79" i="10"/>
  <c r="G79" i="10"/>
  <c r="H79" i="10"/>
  <c r="D80" i="10"/>
  <c r="G80" i="10"/>
  <c r="H80" i="10"/>
  <c r="D81" i="10"/>
  <c r="G81" i="10"/>
  <c r="H81" i="10"/>
  <c r="I81" i="10" s="1"/>
  <c r="D82" i="10"/>
  <c r="G82" i="10"/>
  <c r="H82" i="10"/>
  <c r="D83" i="10"/>
  <c r="G83" i="10"/>
  <c r="H83" i="10"/>
  <c r="D84" i="10"/>
  <c r="G84" i="10"/>
  <c r="H84" i="10"/>
  <c r="D85" i="10"/>
  <c r="G85" i="10"/>
  <c r="H85" i="10"/>
  <c r="D86" i="10"/>
  <c r="G86" i="10"/>
  <c r="H86" i="10"/>
  <c r="D87" i="10"/>
  <c r="G87" i="10"/>
  <c r="H87" i="10"/>
  <c r="I87" i="10" s="1"/>
  <c r="D88" i="10"/>
  <c r="G88" i="10"/>
  <c r="H88" i="10"/>
  <c r="D89" i="10"/>
  <c r="G89" i="10"/>
  <c r="H89" i="10"/>
  <c r="D90" i="10"/>
  <c r="G90" i="10"/>
  <c r="H90" i="10"/>
  <c r="D91" i="10"/>
  <c r="G91" i="10"/>
  <c r="H91" i="10"/>
  <c r="D92" i="10"/>
  <c r="G92" i="10"/>
  <c r="H92" i="10"/>
  <c r="D93" i="10"/>
  <c r="G93" i="10"/>
  <c r="H93" i="10"/>
  <c r="D94" i="10"/>
  <c r="G94" i="10"/>
  <c r="H94" i="10"/>
  <c r="D95" i="10"/>
  <c r="G95" i="10"/>
  <c r="H95" i="10"/>
  <c r="D96" i="10"/>
  <c r="G96" i="10"/>
  <c r="H96" i="10"/>
  <c r="D97" i="10"/>
  <c r="G97" i="10"/>
  <c r="H97" i="10"/>
  <c r="D98" i="10"/>
  <c r="G98" i="10"/>
  <c r="H98" i="10"/>
  <c r="D99" i="10"/>
  <c r="G99" i="10"/>
  <c r="H99" i="10"/>
  <c r="D100" i="10"/>
  <c r="G100" i="10"/>
  <c r="H100" i="10"/>
  <c r="D101" i="10"/>
  <c r="G101" i="10"/>
  <c r="H101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I48" i="10" s="1"/>
  <c r="G49" i="10"/>
  <c r="I49" i="10" s="1"/>
  <c r="G50" i="10"/>
  <c r="G51" i="10"/>
  <c r="I51" i="10" s="1"/>
  <c r="G52" i="10"/>
  <c r="G53" i="10"/>
  <c r="G54" i="10"/>
  <c r="I54" i="10" s="1"/>
  <c r="G55" i="10"/>
  <c r="G56" i="10"/>
  <c r="I56" i="10" s="1"/>
  <c r="G57" i="10"/>
  <c r="G58" i="10"/>
  <c r="I58" i="10" s="1"/>
  <c r="H22" i="10"/>
  <c r="G22" i="10"/>
  <c r="D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2" i="11"/>
  <c r="D38" i="11"/>
  <c r="D20" i="11"/>
  <c r="D18" i="11"/>
  <c r="D13" i="11"/>
  <c r="D9" i="11"/>
  <c r="F1" i="11" s="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G21" i="10"/>
  <c r="I21" i="10" s="1"/>
  <c r="E21" i="10"/>
  <c r="D21" i="10"/>
  <c r="G20" i="10"/>
  <c r="I20" i="10" s="1"/>
  <c r="E20" i="10"/>
  <c r="D20" i="10"/>
  <c r="G19" i="10"/>
  <c r="I19" i="10" s="1"/>
  <c r="E19" i="10"/>
  <c r="D19" i="10"/>
  <c r="G18" i="10"/>
  <c r="I18" i="10" s="1"/>
  <c r="E18" i="10"/>
  <c r="D18" i="10"/>
  <c r="G17" i="10"/>
  <c r="I17" i="10" s="1"/>
  <c r="E17" i="10"/>
  <c r="D17" i="10"/>
  <c r="G16" i="10"/>
  <c r="I16" i="10" s="1"/>
  <c r="E16" i="10"/>
  <c r="D16" i="10"/>
  <c r="G15" i="10"/>
  <c r="I15" i="10" s="1"/>
  <c r="E15" i="10"/>
  <c r="D15" i="10"/>
  <c r="G14" i="10"/>
  <c r="I14" i="10" s="1"/>
  <c r="E14" i="10"/>
  <c r="D14" i="10"/>
  <c r="G13" i="10"/>
  <c r="I13" i="10" s="1"/>
  <c r="E13" i="10"/>
  <c r="D13" i="10"/>
  <c r="G12" i="10"/>
  <c r="I12" i="10" s="1"/>
  <c r="E12" i="10"/>
  <c r="D12" i="10"/>
  <c r="I11" i="10"/>
  <c r="D11" i="10"/>
  <c r="I10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F59" i="10" l="1"/>
  <c r="F66" i="10"/>
  <c r="I77" i="10"/>
  <c r="I79" i="10"/>
  <c r="F83" i="10"/>
  <c r="F75" i="10"/>
  <c r="J75" i="10" s="1"/>
  <c r="F47" i="10"/>
  <c r="I66" i="10"/>
  <c r="F72" i="10"/>
  <c r="F50" i="10"/>
  <c r="F100" i="10"/>
  <c r="F70" i="10"/>
  <c r="I83" i="10"/>
  <c r="I85" i="10"/>
  <c r="F76" i="10"/>
  <c r="F67" i="10"/>
  <c r="F87" i="10"/>
  <c r="J87" i="10" s="1"/>
  <c r="F71" i="10"/>
  <c r="I59" i="10"/>
  <c r="I98" i="10"/>
  <c r="F96" i="10"/>
  <c r="F84" i="10"/>
  <c r="I70" i="10"/>
  <c r="I53" i="10"/>
  <c r="F74" i="10"/>
  <c r="I78" i="10"/>
  <c r="I90" i="10"/>
  <c r="I74" i="10"/>
  <c r="F61" i="10"/>
  <c r="F82" i="10"/>
  <c r="F86" i="10"/>
  <c r="F63" i="10"/>
  <c r="I67" i="10"/>
  <c r="F78" i="10"/>
  <c r="I69" i="10"/>
  <c r="F91" i="10"/>
  <c r="F98" i="10"/>
  <c r="I86" i="10"/>
  <c r="F80" i="10"/>
  <c r="F95" i="10"/>
  <c r="I101" i="10"/>
  <c r="F79" i="10"/>
  <c r="J79" i="10" s="1"/>
  <c r="I94" i="10"/>
  <c r="F92" i="10"/>
  <c r="F64" i="10"/>
  <c r="F99" i="10"/>
  <c r="F88" i="10"/>
  <c r="F60" i="10"/>
  <c r="F90" i="10"/>
  <c r="F62" i="10"/>
  <c r="I63" i="10"/>
  <c r="F101" i="10"/>
  <c r="F85" i="10"/>
  <c r="F94" i="10"/>
  <c r="I1" i="11"/>
  <c r="I99" i="10"/>
  <c r="I61" i="10"/>
  <c r="I65" i="10"/>
  <c r="I89" i="10"/>
  <c r="I95" i="10"/>
  <c r="I93" i="10"/>
  <c r="I50" i="10"/>
  <c r="I62" i="10"/>
  <c r="I82" i="10"/>
  <c r="I91" i="10"/>
  <c r="I80" i="10"/>
  <c r="I97" i="10"/>
  <c r="I71" i="10"/>
  <c r="I73" i="10"/>
  <c r="I64" i="10"/>
  <c r="F69" i="10"/>
  <c r="I76" i="10"/>
  <c r="F65" i="10"/>
  <c r="F73" i="10"/>
  <c r="I96" i="10"/>
  <c r="F93" i="10"/>
  <c r="I88" i="10"/>
  <c r="I72" i="10"/>
  <c r="F81" i="10"/>
  <c r="I68" i="10"/>
  <c r="I84" i="10"/>
  <c r="I60" i="10"/>
  <c r="F77" i="10"/>
  <c r="I100" i="10"/>
  <c r="F97" i="10"/>
  <c r="I92" i="10"/>
  <c r="F89" i="10"/>
  <c r="I46" i="10"/>
  <c r="F53" i="10"/>
  <c r="F52" i="10"/>
  <c r="F57" i="10"/>
  <c r="I57" i="10"/>
  <c r="F55" i="10"/>
  <c r="F46" i="10"/>
  <c r="F54" i="10"/>
  <c r="J54" i="10" s="1"/>
  <c r="F49" i="10"/>
  <c r="J49" i="10" s="1"/>
  <c r="F56" i="10"/>
  <c r="J56" i="10" s="1"/>
  <c r="F58" i="10"/>
  <c r="J58" i="10" s="1"/>
  <c r="F51" i="10"/>
  <c r="J51" i="10" s="1"/>
  <c r="I47" i="10"/>
  <c r="F48" i="10"/>
  <c r="J48" i="10" s="1"/>
  <c r="I55" i="10"/>
  <c r="I52" i="10"/>
  <c r="I36" i="10"/>
  <c r="F44" i="10"/>
  <c r="F43" i="10"/>
  <c r="F39" i="10"/>
  <c r="F38" i="10"/>
  <c r="F37" i="10"/>
  <c r="F42" i="10"/>
  <c r="F45" i="10"/>
  <c r="F41" i="10"/>
  <c r="F40" i="10"/>
  <c r="P5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C12" i="10"/>
  <c r="F12" i="10" s="1"/>
  <c r="J12" i="10" s="1"/>
  <c r="F17" i="10"/>
  <c r="C13" i="10"/>
  <c r="F13" i="10" s="1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66" i="10" l="1"/>
  <c r="J59" i="10"/>
  <c r="J83" i="10"/>
  <c r="J85" i="10"/>
  <c r="J101" i="10"/>
  <c r="J100" i="10"/>
  <c r="J90" i="10"/>
  <c r="J78" i="10"/>
  <c r="J63" i="10"/>
  <c r="J96" i="10"/>
  <c r="J94" i="10"/>
  <c r="J67" i="10"/>
  <c r="J98" i="10"/>
  <c r="J74" i="10"/>
  <c r="J99" i="10"/>
  <c r="J70" i="10"/>
  <c r="J80" i="10"/>
  <c r="J62" i="10"/>
  <c r="J53" i="10"/>
  <c r="J76" i="10"/>
  <c r="J72" i="10"/>
  <c r="J92" i="10"/>
  <c r="J61" i="10"/>
  <c r="J47" i="10"/>
  <c r="J88" i="10"/>
  <c r="J86" i="10"/>
  <c r="J50" i="10"/>
  <c r="J60" i="10"/>
  <c r="J71" i="10"/>
  <c r="J68" i="10"/>
  <c r="J91" i="10"/>
  <c r="J82" i="10"/>
  <c r="J95" i="10"/>
  <c r="J84" i="10"/>
  <c r="J64" i="10"/>
  <c r="J21" i="10"/>
  <c r="J17" i="10"/>
  <c r="K17" i="10" s="1"/>
  <c r="J19" i="10"/>
  <c r="J20" i="10"/>
  <c r="J18" i="10"/>
  <c r="J46" i="10"/>
  <c r="J73" i="10"/>
  <c r="J77" i="10"/>
  <c r="J65" i="10"/>
  <c r="J69" i="10"/>
  <c r="J97" i="10"/>
  <c r="J93" i="10"/>
  <c r="J89" i="10"/>
  <c r="J81" i="10"/>
  <c r="J57" i="10"/>
  <c r="J55" i="10"/>
  <c r="J52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L10" i="10" s="1"/>
  <c r="K14" i="10"/>
  <c r="K15" i="10"/>
  <c r="K11" i="10"/>
  <c r="L11" i="10" s="1"/>
  <c r="K16" i="10"/>
  <c r="K12" i="10"/>
  <c r="K13" i="10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K21" i="10" l="1"/>
  <c r="O21" i="10" s="1"/>
  <c r="P21" i="10" s="1"/>
  <c r="Q21" i="10" s="1"/>
  <c r="K20" i="10"/>
  <c r="L20" i="10" s="1"/>
  <c r="M20" i="10" s="1"/>
  <c r="N20" i="10" s="1"/>
  <c r="K19" i="10"/>
  <c r="O19" i="10" s="1"/>
  <c r="P19" i="10" s="1"/>
  <c r="Q19" i="10" s="1"/>
  <c r="K18" i="10"/>
  <c r="O18" i="10" s="1"/>
  <c r="P18" i="10" s="1"/>
  <c r="Q18" i="10" s="1"/>
  <c r="O10" i="10"/>
  <c r="P10" i="10" s="1"/>
  <c r="Q10" i="10" s="1"/>
  <c r="O11" i="10"/>
  <c r="P11" i="10" s="1"/>
  <c r="Q11" i="10" s="1"/>
  <c r="L12" i="10"/>
  <c r="M12" i="10" s="1"/>
  <c r="N12" i="10" s="1"/>
  <c r="O12" i="10"/>
  <c r="P12" i="10" s="1"/>
  <c r="Q12" i="10" s="1"/>
  <c r="O16" i="10"/>
  <c r="P16" i="10" s="1"/>
  <c r="Q16" i="10" s="1"/>
  <c r="L16" i="10"/>
  <c r="M16" i="10" s="1"/>
  <c r="N16" i="10" s="1"/>
  <c r="O15" i="10"/>
  <c r="P15" i="10" s="1"/>
  <c r="Q15" i="10" s="1"/>
  <c r="L15" i="10"/>
  <c r="M15" i="10" s="1"/>
  <c r="N15" i="10" s="1"/>
  <c r="O14" i="10"/>
  <c r="P14" i="10" s="1"/>
  <c r="Q14" i="10" s="1"/>
  <c r="L14" i="10"/>
  <c r="M14" i="10" s="1"/>
  <c r="N14" i="10" s="1"/>
  <c r="L13" i="10"/>
  <c r="M13" i="10" s="1"/>
  <c r="N13" i="10" s="1"/>
  <c r="O13" i="10"/>
  <c r="P13" i="10" s="1"/>
  <c r="Q13" i="10" s="1"/>
  <c r="O17" i="10"/>
  <c r="P17" i="10" s="1"/>
  <c r="Q17" i="10" s="1"/>
  <c r="L17" i="10"/>
  <c r="M17" i="10" s="1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19" i="10" l="1"/>
  <c r="M19" i="10" s="1"/>
  <c r="N19" i="10" s="1"/>
  <c r="L21" i="10"/>
  <c r="M21" i="10" s="1"/>
  <c r="N21" i="10" s="1"/>
  <c r="O20" i="10"/>
  <c r="P20" i="10" s="1"/>
  <c r="Q20" i="10" s="1"/>
  <c r="L18" i="10"/>
  <c r="M18" i="10" s="1"/>
  <c r="N18" i="10" s="1"/>
  <c r="J42" i="10"/>
  <c r="K42" i="10" s="1"/>
  <c r="O42" i="10" s="1"/>
  <c r="P42" i="10" s="1"/>
  <c r="Q42" i="10" s="1"/>
  <c r="O35" i="10"/>
  <c r="P35" i="10" s="1"/>
  <c r="Q35" i="10" s="1"/>
  <c r="L35" i="10"/>
  <c r="M35" i="10" s="1"/>
  <c r="N35" i="10" s="1"/>
  <c r="L36" i="10"/>
  <c r="M36" i="10" s="1"/>
  <c r="N36" i="10" s="1"/>
  <c r="O36" i="10"/>
  <c r="P36" i="10" s="1"/>
  <c r="Q36" i="10" s="1"/>
  <c r="O37" i="10"/>
  <c r="P37" i="10" s="1"/>
  <c r="Q37" i="10" s="1"/>
  <c r="L37" i="10"/>
  <c r="M37" i="10" s="1"/>
  <c r="N37" i="10" s="1"/>
  <c r="O38" i="10"/>
  <c r="P38" i="10" s="1"/>
  <c r="Q38" i="10" s="1"/>
  <c r="L38" i="10"/>
  <c r="M38" i="10" s="1"/>
  <c r="N38" i="10" s="1"/>
  <c r="L29" i="10"/>
  <c r="M29" i="10" s="1"/>
  <c r="N29" i="10" s="1"/>
  <c r="O29" i="10"/>
  <c r="P29" i="10" s="1"/>
  <c r="Q29" i="10" s="1"/>
  <c r="O22" i="10"/>
  <c r="P22" i="10" s="1"/>
  <c r="Q22" i="10" s="1"/>
  <c r="L22" i="10"/>
  <c r="M22" i="10" s="1"/>
  <c r="N22" i="10" s="1"/>
  <c r="O40" i="10"/>
  <c r="P40" i="10" s="1"/>
  <c r="Q40" i="10" s="1"/>
  <c r="L40" i="10"/>
  <c r="M40" i="10" s="1"/>
  <c r="N40" i="10" s="1"/>
  <c r="L32" i="10"/>
  <c r="M32" i="10" s="1"/>
  <c r="N32" i="10" s="1"/>
  <c r="O32" i="10"/>
  <c r="O34" i="10"/>
  <c r="P34" i="10" s="1"/>
  <c r="Q34" i="10" s="1"/>
  <c r="L34" i="10"/>
  <c r="M34" i="10" s="1"/>
  <c r="N34" i="10" s="1"/>
  <c r="L33" i="10"/>
  <c r="M33" i="10" s="1"/>
  <c r="N33" i="10" s="1"/>
  <c r="O33" i="10"/>
  <c r="P33" i="10" s="1"/>
  <c r="Q33" i="10" s="1"/>
  <c r="O41" i="10"/>
  <c r="P41" i="10" s="1"/>
  <c r="Q41" i="10" s="1"/>
  <c r="L41" i="10"/>
  <c r="M41" i="10" s="1"/>
  <c r="N41" i="10" s="1"/>
  <c r="L24" i="10"/>
  <c r="M24" i="10" s="1"/>
  <c r="N24" i="10" s="1"/>
  <c r="O24" i="10"/>
  <c r="P24" i="10" s="1"/>
  <c r="Q24" i="10" s="1"/>
  <c r="O26" i="10"/>
  <c r="P26" i="10" s="1"/>
  <c r="Q26" i="10" s="1"/>
  <c r="L26" i="10"/>
  <c r="M26" i="10" s="1"/>
  <c r="N26" i="10" s="1"/>
  <c r="O39" i="10"/>
  <c r="P39" i="10" s="1"/>
  <c r="Q39" i="10" s="1"/>
  <c r="L39" i="10"/>
  <c r="M39" i="10" s="1"/>
  <c r="N39" i="10" s="1"/>
  <c r="L30" i="10"/>
  <c r="M30" i="10" s="1"/>
  <c r="N30" i="10" s="1"/>
  <c r="O30" i="10"/>
  <c r="P30" i="10" s="1"/>
  <c r="Q30" i="10" s="1"/>
  <c r="L27" i="10"/>
  <c r="M27" i="10" s="1"/>
  <c r="N27" i="10" s="1"/>
  <c r="O27" i="10"/>
  <c r="P27" i="10" s="1"/>
  <c r="Q27" i="10" s="1"/>
  <c r="L31" i="10"/>
  <c r="M31" i="10" s="1"/>
  <c r="N31" i="10" s="1"/>
  <c r="O31" i="10"/>
  <c r="P31" i="10" s="1"/>
  <c r="Q31" i="10" s="1"/>
  <c r="O28" i="10"/>
  <c r="P28" i="10" s="1"/>
  <c r="Q28" i="10" s="1"/>
  <c r="L28" i="10"/>
  <c r="M28" i="10" s="1"/>
  <c r="N28" i="10" s="1"/>
  <c r="L25" i="10"/>
  <c r="M25" i="10" s="1"/>
  <c r="N25" i="10" s="1"/>
  <c r="O25" i="10"/>
  <c r="P25" i="10" s="1"/>
  <c r="Q25" i="10" s="1"/>
  <c r="L23" i="10"/>
  <c r="M23" i="10" s="1"/>
  <c r="N23" i="10" s="1"/>
  <c r="O23" i="10"/>
  <c r="P23" i="10" s="1"/>
  <c r="Q23" i="10" s="1"/>
  <c r="P32" i="10"/>
  <c r="Q32" i="10" s="1"/>
  <c r="I43" i="10"/>
  <c r="I45" i="10"/>
  <c r="I44" i="10"/>
  <c r="L42" i="10" l="1"/>
  <c r="M42" i="10" s="1"/>
  <c r="N42" i="10" s="1"/>
  <c r="J44" i="10"/>
  <c r="J45" i="10"/>
  <c r="J43" i="10"/>
  <c r="K88" i="10" l="1"/>
  <c r="L88" i="10" s="1"/>
  <c r="M88" i="10" s="1"/>
  <c r="N88" i="10" s="1"/>
  <c r="K77" i="10"/>
  <c r="L77" i="10" s="1"/>
  <c r="M77" i="10" s="1"/>
  <c r="N77" i="10" s="1"/>
  <c r="K59" i="10"/>
  <c r="O59" i="10" s="1"/>
  <c r="P59" i="10" s="1"/>
  <c r="Q59" i="10" s="1"/>
  <c r="K93" i="10"/>
  <c r="L93" i="10" s="1"/>
  <c r="M93" i="10" s="1"/>
  <c r="N93" i="10" s="1"/>
  <c r="K67" i="10"/>
  <c r="L67" i="10" s="1"/>
  <c r="M67" i="10" s="1"/>
  <c r="N67" i="10" s="1"/>
  <c r="K95" i="10"/>
  <c r="L95" i="10" s="1"/>
  <c r="M95" i="10" s="1"/>
  <c r="N95" i="10" s="1"/>
  <c r="K73" i="10"/>
  <c r="L73" i="10" s="1"/>
  <c r="M73" i="10" s="1"/>
  <c r="N73" i="10" s="1"/>
  <c r="K45" i="10"/>
  <c r="L45" i="10" s="1"/>
  <c r="M45" i="10" s="1"/>
  <c r="N45" i="10" s="1"/>
  <c r="K76" i="10"/>
  <c r="O76" i="10" s="1"/>
  <c r="P76" i="10" s="1"/>
  <c r="Q76" i="10" s="1"/>
  <c r="K63" i="10"/>
  <c r="O63" i="10" s="1"/>
  <c r="P63" i="10" s="1"/>
  <c r="Q63" i="10" s="1"/>
  <c r="K57" i="10"/>
  <c r="L57" i="10" s="1"/>
  <c r="M57" i="10" s="1"/>
  <c r="N57" i="10" s="1"/>
  <c r="K61" i="10"/>
  <c r="L61" i="10" s="1"/>
  <c r="M61" i="10" s="1"/>
  <c r="N61" i="10" s="1"/>
  <c r="K65" i="10"/>
  <c r="L65" i="10" s="1"/>
  <c r="M65" i="10" s="1"/>
  <c r="N65" i="10" s="1"/>
  <c r="K56" i="10"/>
  <c r="L56" i="10" s="1"/>
  <c r="M56" i="10" s="1"/>
  <c r="N56" i="10" s="1"/>
  <c r="K90" i="10"/>
  <c r="O90" i="10" s="1"/>
  <c r="P90" i="10" s="1"/>
  <c r="Q90" i="10" s="1"/>
  <c r="K84" i="10"/>
  <c r="L84" i="10" s="1"/>
  <c r="M84" i="10" s="1"/>
  <c r="N84" i="10" s="1"/>
  <c r="K54" i="10"/>
  <c r="L54" i="10" s="1"/>
  <c r="M54" i="10" s="1"/>
  <c r="N54" i="10" s="1"/>
  <c r="K99" i="10"/>
  <c r="L99" i="10" s="1"/>
  <c r="M99" i="10" s="1"/>
  <c r="N99" i="10" s="1"/>
  <c r="K92" i="10"/>
  <c r="O92" i="10" s="1"/>
  <c r="P92" i="10" s="1"/>
  <c r="Q92" i="10" s="1"/>
  <c r="K48" i="10"/>
  <c r="L48" i="10" s="1"/>
  <c r="M48" i="10" s="1"/>
  <c r="N48" i="10" s="1"/>
  <c r="K68" i="10"/>
  <c r="L68" i="10" s="1"/>
  <c r="M68" i="10" s="1"/>
  <c r="N68" i="10" s="1"/>
  <c r="K81" i="10"/>
  <c r="O81" i="10" s="1"/>
  <c r="P81" i="10" s="1"/>
  <c r="Q81" i="10" s="1"/>
  <c r="K58" i="10"/>
  <c r="O58" i="10" s="1"/>
  <c r="P58" i="10" s="1"/>
  <c r="Q58" i="10" s="1"/>
  <c r="K70" i="10"/>
  <c r="L70" i="10" s="1"/>
  <c r="M70" i="10" s="1"/>
  <c r="N70" i="10" s="1"/>
  <c r="K97" i="10"/>
  <c r="L97" i="10" s="1"/>
  <c r="M97" i="10" s="1"/>
  <c r="N97" i="10" s="1"/>
  <c r="K52" i="10"/>
  <c r="O52" i="10" s="1"/>
  <c r="P52" i="10" s="1"/>
  <c r="Q52" i="10" s="1"/>
  <c r="K72" i="10"/>
  <c r="O72" i="10" s="1"/>
  <c r="P72" i="10" s="1"/>
  <c r="Q72" i="10" s="1"/>
  <c r="K87" i="10"/>
  <c r="L87" i="10" s="1"/>
  <c r="M87" i="10" s="1"/>
  <c r="N87" i="10" s="1"/>
  <c r="K62" i="10"/>
  <c r="L62" i="10" s="1"/>
  <c r="M62" i="10" s="1"/>
  <c r="N62" i="10" s="1"/>
  <c r="K74" i="10"/>
  <c r="O74" i="10" s="1"/>
  <c r="P74" i="10" s="1"/>
  <c r="Q74" i="10" s="1"/>
  <c r="K79" i="10"/>
  <c r="L79" i="10" s="1"/>
  <c r="M79" i="10" s="1"/>
  <c r="N79" i="10" s="1"/>
  <c r="K94" i="10"/>
  <c r="L94" i="10" s="1"/>
  <c r="M94" i="10" s="1"/>
  <c r="N94" i="10" s="1"/>
  <c r="K91" i="10"/>
  <c r="L91" i="10" s="1"/>
  <c r="M91" i="10" s="1"/>
  <c r="N91" i="10" s="1"/>
  <c r="K75" i="10"/>
  <c r="L75" i="10" s="1"/>
  <c r="M75" i="10" s="1"/>
  <c r="N75" i="10" s="1"/>
  <c r="K46" i="10"/>
  <c r="O46" i="10" s="1"/>
  <c r="P46" i="10" s="1"/>
  <c r="Q46" i="10" s="1"/>
  <c r="K82" i="10"/>
  <c r="L82" i="10" s="1"/>
  <c r="M82" i="10" s="1"/>
  <c r="N82" i="10" s="1"/>
  <c r="K100" i="10"/>
  <c r="L100" i="10" s="1"/>
  <c r="M100" i="10" s="1"/>
  <c r="N100" i="10" s="1"/>
  <c r="K47" i="10"/>
  <c r="L47" i="10" s="1"/>
  <c r="M47" i="10" s="1"/>
  <c r="N47" i="10" s="1"/>
  <c r="K85" i="10"/>
  <c r="L85" i="10" s="1"/>
  <c r="M85" i="10" s="1"/>
  <c r="N85" i="10" s="1"/>
  <c r="K86" i="10"/>
  <c r="O86" i="10" s="1"/>
  <c r="P86" i="10" s="1"/>
  <c r="Q86" i="10" s="1"/>
  <c r="K43" i="10"/>
  <c r="L43" i="10" s="1"/>
  <c r="M43" i="10" s="1"/>
  <c r="N43" i="10" s="1"/>
  <c r="K96" i="10"/>
  <c r="O96" i="10" s="1"/>
  <c r="P96" i="10" s="1"/>
  <c r="Q96" i="10" s="1"/>
  <c r="K55" i="10"/>
  <c r="O55" i="10" s="1"/>
  <c r="P55" i="10" s="1"/>
  <c r="Q55" i="10" s="1"/>
  <c r="K60" i="10"/>
  <c r="O60" i="10" s="1"/>
  <c r="P60" i="10" s="1"/>
  <c r="Q60" i="10" s="1"/>
  <c r="K51" i="10"/>
  <c r="O51" i="10" s="1"/>
  <c r="P51" i="10" s="1"/>
  <c r="Q51" i="10" s="1"/>
  <c r="K49" i="10"/>
  <c r="O49" i="10" s="1"/>
  <c r="P49" i="10" s="1"/>
  <c r="Q49" i="10" s="1"/>
  <c r="K98" i="10"/>
  <c r="O98" i="10" s="1"/>
  <c r="P98" i="10" s="1"/>
  <c r="Q98" i="10" s="1"/>
  <c r="K71" i="10"/>
  <c r="L71" i="10" s="1"/>
  <c r="M71" i="10" s="1"/>
  <c r="N71" i="10" s="1"/>
  <c r="K64" i="10"/>
  <c r="L64" i="10" s="1"/>
  <c r="M64" i="10" s="1"/>
  <c r="N64" i="10" s="1"/>
  <c r="K44" i="10"/>
  <c r="O44" i="10" s="1"/>
  <c r="P44" i="10" s="1"/>
  <c r="Q44" i="10" s="1"/>
  <c r="K66" i="10"/>
  <c r="L66" i="10" s="1"/>
  <c r="M66" i="10" s="1"/>
  <c r="N66" i="10" s="1"/>
  <c r="K83" i="10"/>
  <c r="L83" i="10" s="1"/>
  <c r="M83" i="10" s="1"/>
  <c r="N83" i="10" s="1"/>
  <c r="K53" i="10"/>
  <c r="L53" i="10" s="1"/>
  <c r="M53" i="10" s="1"/>
  <c r="N53" i="10" s="1"/>
  <c r="K101" i="10"/>
  <c r="O101" i="10" s="1"/>
  <c r="P101" i="10" s="1"/>
  <c r="Q101" i="10" s="1"/>
  <c r="K69" i="10"/>
  <c r="L69" i="10" s="1"/>
  <c r="M69" i="10" s="1"/>
  <c r="N69" i="10" s="1"/>
  <c r="K50" i="10"/>
  <c r="O50" i="10" s="1"/>
  <c r="P50" i="10" s="1"/>
  <c r="Q50" i="10" s="1"/>
  <c r="K80" i="10"/>
  <c r="L80" i="10" s="1"/>
  <c r="M80" i="10" s="1"/>
  <c r="N80" i="10" s="1"/>
  <c r="K78" i="10"/>
  <c r="O78" i="10" s="1"/>
  <c r="P78" i="10" s="1"/>
  <c r="Q78" i="10" s="1"/>
  <c r="K89" i="10"/>
  <c r="L89" i="10" s="1"/>
  <c r="M89" i="10" s="1"/>
  <c r="N89" i="10" s="1"/>
  <c r="O61" i="10"/>
  <c r="P61" i="10" s="1"/>
  <c r="Q61" i="10" s="1"/>
  <c r="O88" i="10"/>
  <c r="P88" i="10" s="1"/>
  <c r="Q88" i="10" s="1"/>
  <c r="O77" i="10"/>
  <c r="P77" i="10" s="1"/>
  <c r="Q77" i="10" s="1"/>
  <c r="L59" i="10"/>
  <c r="M59" i="10" s="1"/>
  <c r="N59" i="10" s="1"/>
  <c r="O84" i="10" l="1"/>
  <c r="P84" i="10" s="1"/>
  <c r="Q84" i="10" s="1"/>
  <c r="O93" i="10"/>
  <c r="P93" i="10" s="1"/>
  <c r="Q93" i="10" s="1"/>
  <c r="O54" i="10"/>
  <c r="P54" i="10" s="1"/>
  <c r="Q54" i="10" s="1"/>
  <c r="O85" i="10"/>
  <c r="P85" i="10" s="1"/>
  <c r="Q85" i="10" s="1"/>
  <c r="L90" i="10"/>
  <c r="M90" i="10" s="1"/>
  <c r="N90" i="10" s="1"/>
  <c r="L72" i="10"/>
  <c r="M72" i="10" s="1"/>
  <c r="N72" i="10" s="1"/>
  <c r="O71" i="10"/>
  <c r="P71" i="10" s="1"/>
  <c r="Q71" i="10" s="1"/>
  <c r="O57" i="10"/>
  <c r="P57" i="10" s="1"/>
  <c r="Q57" i="10" s="1"/>
  <c r="L50" i="10"/>
  <c r="M50" i="10" s="1"/>
  <c r="N50" i="10" s="1"/>
  <c r="O62" i="10"/>
  <c r="P62" i="10" s="1"/>
  <c r="Q62" i="10" s="1"/>
  <c r="O70" i="10"/>
  <c r="P70" i="10" s="1"/>
  <c r="Q70" i="10" s="1"/>
  <c r="O94" i="10"/>
  <c r="P94" i="10" s="1"/>
  <c r="Q94" i="10" s="1"/>
  <c r="L60" i="10"/>
  <c r="M60" i="10" s="1"/>
  <c r="N60" i="10" s="1"/>
  <c r="O68" i="10"/>
  <c r="P68" i="10" s="1"/>
  <c r="Q68" i="10" s="1"/>
  <c r="L76" i="10"/>
  <c r="M76" i="10" s="1"/>
  <c r="N76" i="10" s="1"/>
  <c r="O73" i="10"/>
  <c r="P73" i="10" s="1"/>
  <c r="Q73" i="10" s="1"/>
  <c r="O99" i="10"/>
  <c r="P99" i="10" s="1"/>
  <c r="Q99" i="10" s="1"/>
  <c r="L86" i="10"/>
  <c r="M86" i="10" s="1"/>
  <c r="N86" i="10" s="1"/>
  <c r="O67" i="10"/>
  <c r="P67" i="10" s="1"/>
  <c r="Q67" i="10" s="1"/>
  <c r="O47" i="10"/>
  <c r="P47" i="10" s="1"/>
  <c r="Q47" i="10" s="1"/>
  <c r="L52" i="10"/>
  <c r="M52" i="10" s="1"/>
  <c r="N52" i="10" s="1"/>
  <c r="O65" i="10"/>
  <c r="P65" i="10" s="1"/>
  <c r="Q65" i="10" s="1"/>
  <c r="L63" i="10"/>
  <c r="M63" i="10" s="1"/>
  <c r="N63" i="10" s="1"/>
  <c r="O45" i="10"/>
  <c r="P45" i="10" s="1"/>
  <c r="Q45" i="10" s="1"/>
  <c r="L55" i="10"/>
  <c r="M55" i="10" s="1"/>
  <c r="N55" i="10" s="1"/>
  <c r="O82" i="10"/>
  <c r="P82" i="10" s="1"/>
  <c r="Q82" i="10" s="1"/>
  <c r="O97" i="10"/>
  <c r="P97" i="10" s="1"/>
  <c r="Q97" i="10" s="1"/>
  <c r="O56" i="10"/>
  <c r="P56" i="10" s="1"/>
  <c r="Q56" i="10" s="1"/>
  <c r="O48" i="10"/>
  <c r="P48" i="10" s="1"/>
  <c r="Q48" i="10" s="1"/>
  <c r="L58" i="10"/>
  <c r="M58" i="10" s="1"/>
  <c r="N58" i="10" s="1"/>
  <c r="L81" i="10"/>
  <c r="M81" i="10" s="1"/>
  <c r="N81" i="10" s="1"/>
  <c r="O91" i="10"/>
  <c r="P91" i="10" s="1"/>
  <c r="Q91" i="10" s="1"/>
  <c r="O95" i="10"/>
  <c r="P95" i="10" s="1"/>
  <c r="Q95" i="10" s="1"/>
  <c r="O75" i="10"/>
  <c r="P75" i="10" s="1"/>
  <c r="Q75" i="10" s="1"/>
  <c r="L46" i="10"/>
  <c r="M46" i="10" s="1"/>
  <c r="N46" i="10" s="1"/>
  <c r="L92" i="10"/>
  <c r="M92" i="10" s="1"/>
  <c r="N92" i="10" s="1"/>
  <c r="L74" i="10"/>
  <c r="M74" i="10" s="1"/>
  <c r="N74" i="10" s="1"/>
  <c r="O89" i="10"/>
  <c r="P89" i="10" s="1"/>
  <c r="Q89" i="10" s="1"/>
  <c r="O87" i="10"/>
  <c r="P87" i="10" s="1"/>
  <c r="Q87" i="10" s="1"/>
  <c r="O100" i="10"/>
  <c r="P100" i="10" s="1"/>
  <c r="Q100" i="10" s="1"/>
  <c r="O79" i="10"/>
  <c r="P79" i="10" s="1"/>
  <c r="Q79" i="10" s="1"/>
  <c r="L78" i="10"/>
  <c r="M78" i="10" s="1"/>
  <c r="N78" i="10" s="1"/>
  <c r="O53" i="10"/>
  <c r="P53" i="10" s="1"/>
  <c r="Q53" i="10" s="1"/>
  <c r="O80" i="10"/>
  <c r="P80" i="10" s="1"/>
  <c r="Q80" i="10" s="1"/>
  <c r="O69" i="10"/>
  <c r="P69" i="10" s="1"/>
  <c r="Q69" i="10" s="1"/>
  <c r="L101" i="10"/>
  <c r="M101" i="10" s="1"/>
  <c r="N101" i="10" s="1"/>
  <c r="L49" i="10"/>
  <c r="M49" i="10" s="1"/>
  <c r="N49" i="10" s="1"/>
  <c r="L51" i="10"/>
  <c r="M51" i="10" s="1"/>
  <c r="N51" i="10" s="1"/>
  <c r="O64" i="10"/>
  <c r="P64" i="10" s="1"/>
  <c r="Q64" i="10" s="1"/>
  <c r="O43" i="10"/>
  <c r="P43" i="10" s="1"/>
  <c r="Q43" i="10" s="1"/>
  <c r="L96" i="10"/>
  <c r="M96" i="10" s="1"/>
  <c r="N96" i="10" s="1"/>
  <c r="L44" i="10"/>
  <c r="M44" i="10" s="1"/>
  <c r="N44" i="10" s="1"/>
  <c r="O83" i="10"/>
  <c r="P83" i="10" s="1"/>
  <c r="Q83" i="10" s="1"/>
  <c r="O66" i="10"/>
  <c r="P66" i="10" s="1"/>
  <c r="Q66" i="10" s="1"/>
  <c r="L98" i="10"/>
  <c r="M98" i="10" s="1"/>
  <c r="N98" i="10" s="1"/>
</calcChain>
</file>

<file path=xl/sharedStrings.xml><?xml version="1.0" encoding="utf-8"?>
<sst xmlns="http://schemas.openxmlformats.org/spreadsheetml/2006/main" count="175" uniqueCount="126">
  <si>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</si>
  <si>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</si>
  <si>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</si>
  <si>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</si>
  <si>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</si>
  <si>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</si>
  <si>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</si>
  <si>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</si>
  <si>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</si>
  <si>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</si>
  <si>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</si>
  <si>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</si>
  <si>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</si>
  <si>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</si>
  <si>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</si>
  <si>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</si>
  <si>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</si>
  <si>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</si>
  <si>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</si>
  <si>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</si>
  <si>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</si>
  <si>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</si>
  <si>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</si>
  <si>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</si>
  <si>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</si>
  <si>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</si>
  <si>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</si>
  <si>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</si>
  <si>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</si>
  <si>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</si>
  <si>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</si>
  <si>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</si>
  <si>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</si>
  <si>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</si>
  <si>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</si>
  <si>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</si>
  <si>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</si>
  <si>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</si>
  <si>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</si>
  <si>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</si>
  <si>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</si>
  <si>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</si>
  <si>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</si>
  <si>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</si>
  <si>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</si>
  <si>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</si>
  <si>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</si>
  <si>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</si>
  <si>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</si>
  <si>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</si>
  <si>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</si>
  <si>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</si>
  <si>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</si>
  <si>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</si>
  <si>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</si>
  <si>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</si>
  <si>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</si>
  <si>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</si>
  <si>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</si>
  <si>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</si>
  <si>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</si>
  <si>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</si>
  <si>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</si>
  <si>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</si>
  <si>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date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</si>
  <si>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</si>
  <si>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</si>
  <si>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</si>
  <si>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</si>
  <si>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</si>
  <si>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</si>
  <si>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</si>
  <si>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</si>
  <si>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</si>
  <si>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</si>
  <si>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</si>
  <si>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</si>
  <si>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</si>
  <si>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</si>
  <si>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</si>
  <si>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</si>
  <si>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</si>
  <si>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</si>
  <si>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</si>
  <si>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</si>
  <si>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</si>
  <si>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</si>
  <si>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</si>
  <si>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</si>
  <si>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</si>
  <si>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</si>
  <si>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</si>
  <si>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</si>
  <si>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</si>
  <si>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</si>
  <si>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</si>
  <si>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</si>
  <si>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</si>
  <si>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</si>
  <si>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</si>
  <si>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</si>
  <si>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</si>
  <si>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</si>
  <si>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</si>
  <si>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</si>
  <si>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</si>
  <si>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</si>
  <si>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</si>
  <si>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</si>
  <si>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</si>
  <si>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target + mobila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</si>
  <si>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</si>
  <si>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</si>
  <si>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</si>
  <si>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</si>
  <si>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</si>
  <si>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</si>
  <si>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</si>
  <si>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</si>
  <si>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</si>
  <si>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</si>
  <si>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</si>
  <si>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</si>
  <si>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</si>
  <si>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</si>
  <si>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full-time3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</si>
</sst>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3" fontId="0" fillId="0" borderId="0" xfId="0" applyNumberFormat="1"/>
    <xf numFmtId="0" fontId="0" fillId="10" borderId="1" xfId="0" applyFill="1" applyBorder="1"/>
    <xf numFmtId="0" fontId="0" fillId="11" borderId="1" xfId="0" applyFill="1" applyBorder="1"/>
    <xf numFmtId="0" fontId="0" fillId="11" borderId="4" xfId="0" applyFill="1" applyBorder="1"/>
    <xf numFmtId="3" fontId="0" fillId="11" borderId="1" xfId="0" applyNumberFormat="1" applyFill="1" applyBorder="1"/>
    <xf numFmtId="0" fontId="0" fillId="12" borderId="1" xfId="0" applyFill="1" applyBorder="1"/>
    <xf numFmtId="1" fontId="0" fillId="8" borderId="1" xfId="0" applyNumberFormat="1" applyFill="1" applyBorder="1"/>
    <xf numFmtId="3" fontId="0" fillId="1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0" fontId="0" fillId="14" borderId="1" xfId="0" applyFill="1" applyBorder="1"/>
    <xf numFmtId="165" fontId="0" fillId="11" borderId="1" xfId="0" applyNumberFormat="1" applyFill="1" applyBorder="1" applyAlignment="1">
      <alignment horizontal="right"/>
    </xf>
    <xf numFmtId="10" fontId="0" fillId="0" borderId="0" xfId="0" applyNumberFormat="1"/>
    <xf numFmtId="0" fontId="3" fillId="14" borderId="1" xfId="0" applyFont="1" applyFill="1" applyBorder="1"/>
    <xf numFmtId="165" fontId="3" fillId="3" borderId="1" xfId="0" applyNumberFormat="1" applyFont="1" applyFill="1" applyBorder="1" applyAlignment="1">
      <alignment horizontal="right"/>
    </xf>
    <xf numFmtId="0" fontId="3" fillId="8" borderId="1" xfId="0" applyFont="1" applyFill="1" applyBorder="1"/>
    <xf numFmtId="0" fontId="3" fillId="7" borderId="1" xfId="0" applyFont="1" applyFill="1" applyBorder="1"/>
    <xf numFmtId="0" fontId="3" fillId="12" borderId="1" xfId="0" applyFont="1" applyFill="1" applyBorder="1"/>
    <xf numFmtId="0" fontId="3" fillId="2" borderId="4" xfId="0" applyFont="1" applyFill="1" applyBorder="1"/>
    <xf numFmtId="0" fontId="3" fillId="3" borderId="1" xfId="0" applyFont="1" applyFill="1" applyBorder="1"/>
    <xf numFmtId="0" fontId="3" fillId="10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11" borderId="1" xfId="0" applyNumberFormat="1" applyFill="1" applyBorder="1"/>
    <xf numFmtId="3" fontId="0" fillId="5" borderId="1" xfId="0" applyNumberFormat="1" applyFill="1" applyBorder="1"/>
    <xf numFmtId="165" fontId="0" fillId="0" borderId="1" xfId="0" applyNumberFormat="1" applyBorder="1"/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U101"/>
  <sheetViews>
    <sheetView tabSelected="1" zoomScale="70" zoomScaleNormal="70" workbookViewId="0">
      <selection activeCell="O17" sqref="O17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21" x14ac:dyDescent="0.3">
      <c r="A1" s="4" t="s">
        <v>10</v>
      </c>
      <c r="B1" s="20">
        <f>B2*B3</f>
        <v>258937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90" t="s">
        <v>0</v>
      </c>
      <c r="L1" s="10">
        <v>200</v>
      </c>
      <c r="O1" t="s">
        <v>0</v>
      </c>
      <c r="P1">
        <v>0</v>
      </c>
      <c r="S1" s="79" t="s">
        <v>15</v>
      </c>
      <c r="T1" s="3" t="s">
        <v>20</v>
      </c>
      <c r="U1" s="11">
        <v>800</v>
      </c>
    </row>
    <row r="2" spans="1:21" ht="14.4" customHeight="1" x14ac:dyDescent="0.3">
      <c r="A2" s="4" t="s">
        <v>9</v>
      </c>
      <c r="B2" s="21">
        <v>52100</v>
      </c>
      <c r="C2" s="8" t="s">
        <v>7</v>
      </c>
      <c r="D2" s="2" t="s">
        <v>13</v>
      </c>
      <c r="E2" s="22">
        <v>5400</v>
      </c>
      <c r="F2" s="22">
        <f>F1*8</f>
        <v>5416</v>
      </c>
      <c r="K2" s="91"/>
      <c r="L2" s="10">
        <v>300</v>
      </c>
      <c r="O2" t="s">
        <v>17</v>
      </c>
      <c r="P2">
        <v>420</v>
      </c>
      <c r="S2" s="80"/>
      <c r="T2" s="3" t="s">
        <v>21</v>
      </c>
      <c r="U2" s="11">
        <v>800</v>
      </c>
    </row>
    <row r="3" spans="1:21" x14ac:dyDescent="0.3">
      <c r="A3" s="4" t="s">
        <v>8</v>
      </c>
      <c r="B3" s="4">
        <v>4.97</v>
      </c>
      <c r="C3" t="s">
        <v>63</v>
      </c>
      <c r="D3" t="s">
        <v>13</v>
      </c>
      <c r="E3">
        <v>6000</v>
      </c>
    </row>
    <row r="4" spans="1:21" x14ac:dyDescent="0.3">
      <c r="C4" t="s">
        <v>125</v>
      </c>
      <c r="D4" t="s">
        <v>13</v>
      </c>
      <c r="E4">
        <v>6500</v>
      </c>
      <c r="Q4" t="s">
        <v>117</v>
      </c>
      <c r="R4">
        <v>3000</v>
      </c>
      <c r="T4" t="s">
        <v>65</v>
      </c>
      <c r="U4" s="42">
        <v>9.2999999999999999E-2</v>
      </c>
    </row>
    <row r="5" spans="1:21" x14ac:dyDescent="0.3">
      <c r="A5" s="81" t="s">
        <v>114</v>
      </c>
      <c r="B5" s="81"/>
      <c r="C5" s="81"/>
      <c r="D5">
        <f>3*E3</f>
        <v>18000</v>
      </c>
      <c r="O5" t="s">
        <v>110</v>
      </c>
      <c r="P5" s="31">
        <f>B1+'Mobilier + Electrocasnice'!F2</f>
        <v>299937</v>
      </c>
      <c r="Q5" s="31"/>
      <c r="U5">
        <f>U4/12</f>
        <v>7.7499999999999999E-3</v>
      </c>
    </row>
    <row r="7" spans="1:21" x14ac:dyDescent="0.3">
      <c r="A7" s="58" t="s">
        <v>3</v>
      </c>
      <c r="B7" s="55" t="s">
        <v>64</v>
      </c>
      <c r="C7" s="92" t="s">
        <v>18</v>
      </c>
      <c r="D7" s="92"/>
      <c r="E7" s="92"/>
      <c r="F7" s="92"/>
      <c r="G7" s="93" t="s">
        <v>17</v>
      </c>
      <c r="H7" s="93"/>
      <c r="I7" s="93"/>
      <c r="J7" s="61" t="s">
        <v>5</v>
      </c>
      <c r="K7" s="62"/>
      <c r="L7" s="84" t="s">
        <v>62</v>
      </c>
      <c r="M7" s="85"/>
      <c r="N7" s="86"/>
      <c r="O7" s="87" t="s">
        <v>112</v>
      </c>
      <c r="P7" s="88"/>
      <c r="Q7" s="89"/>
      <c r="R7" s="55" t="s">
        <v>64</v>
      </c>
      <c r="S7" s="76" t="s">
        <v>111</v>
      </c>
    </row>
    <row r="8" spans="1:21" ht="14.4" customHeight="1" x14ac:dyDescent="0.3">
      <c r="A8" s="59"/>
      <c r="B8" s="56"/>
      <c r="C8" s="94" t="s">
        <v>1</v>
      </c>
      <c r="D8" s="95" t="s">
        <v>14</v>
      </c>
      <c r="E8" s="95" t="s">
        <v>15</v>
      </c>
      <c r="F8" s="69" t="s">
        <v>4</v>
      </c>
      <c r="G8" s="71" t="s">
        <v>0</v>
      </c>
      <c r="H8" s="71" t="s">
        <v>17</v>
      </c>
      <c r="I8" s="72" t="s">
        <v>4</v>
      </c>
      <c r="J8" s="74" t="s">
        <v>115</v>
      </c>
      <c r="K8" s="63" t="s">
        <v>4</v>
      </c>
      <c r="L8" s="65" t="s">
        <v>62</v>
      </c>
      <c r="M8" s="67" t="s">
        <v>113</v>
      </c>
      <c r="N8" s="82" t="s">
        <v>116</v>
      </c>
      <c r="O8" s="97" t="s">
        <v>112</v>
      </c>
      <c r="P8" s="99" t="s">
        <v>113</v>
      </c>
      <c r="Q8" s="82" t="s">
        <v>116</v>
      </c>
      <c r="R8" s="56"/>
      <c r="S8" s="77"/>
    </row>
    <row r="9" spans="1:21" ht="28.8" customHeight="1" x14ac:dyDescent="0.3">
      <c r="A9" s="60"/>
      <c r="B9" s="57"/>
      <c r="C9" s="94"/>
      <c r="D9" s="95"/>
      <c r="E9" s="96"/>
      <c r="F9" s="70"/>
      <c r="G9" s="71"/>
      <c r="H9" s="71"/>
      <c r="I9" s="73"/>
      <c r="J9" s="75"/>
      <c r="K9" s="64"/>
      <c r="L9" s="66"/>
      <c r="M9" s="68"/>
      <c r="N9" s="83"/>
      <c r="O9" s="98"/>
      <c r="P9" s="100"/>
      <c r="Q9" s="83"/>
      <c r="R9" s="57"/>
      <c r="S9" s="78"/>
    </row>
    <row r="10" spans="1:21" x14ac:dyDescent="0.3">
      <c r="A10" s="40">
        <v>1</v>
      </c>
      <c r="B10" s="39">
        <v>45143</v>
      </c>
      <c r="C10" s="9">
        <v>5400</v>
      </c>
      <c r="D10" s="9">
        <f>$I$1</f>
        <v>420</v>
      </c>
      <c r="E10" s="9">
        <v>0</v>
      </c>
      <c r="F10" s="10">
        <f>SUM(C10:E10)</f>
        <v>5820</v>
      </c>
      <c r="G10" s="4">
        <v>0</v>
      </c>
      <c r="H10" s="4">
        <v>1500</v>
      </c>
      <c r="I10" s="36">
        <f>SUM(G10:H10)</f>
        <v>1500</v>
      </c>
      <c r="J10" s="13">
        <f>F10-I10</f>
        <v>4320</v>
      </c>
      <c r="K10" s="11">
        <f>SUM($J$10:J10)</f>
        <v>4320</v>
      </c>
      <c r="L10" s="38">
        <f>$B$1+$D$5-K10</f>
        <v>272617</v>
      </c>
      <c r="M10" s="32">
        <f>ROUND(L10*$U$5*(1+$U$5)^60/((1+$U$5)^60-1), 0)</f>
        <v>5699</v>
      </c>
      <c r="N10" s="9">
        <f>F10-M10</f>
        <v>121</v>
      </c>
      <c r="O10" s="53">
        <f t="shared" ref="O10:O41" si="0">$P$5+$D$5-K10</f>
        <v>313617</v>
      </c>
      <c r="P10" s="36">
        <f>ROUND(O10*$U$5*(1+$U$5)^60/((1+$U$5)^60-1), 0)</f>
        <v>6556</v>
      </c>
      <c r="Q10" s="9">
        <f>F10-P10</f>
        <v>-736</v>
      </c>
      <c r="R10" s="39">
        <v>45143</v>
      </c>
      <c r="S10" s="54">
        <f>DATE(YEAR(B11) + 5, MONTH(B11), DAY(B11))</f>
        <v>47001</v>
      </c>
    </row>
    <row r="11" spans="1:21" x14ac:dyDescent="0.3">
      <c r="A11" s="40">
        <v>2</v>
      </c>
      <c r="B11" s="39">
        <v>45174</v>
      </c>
      <c r="C11" s="9">
        <f>$E$2</f>
        <v>5400</v>
      </c>
      <c r="D11" s="9">
        <f>$I$1</f>
        <v>420</v>
      </c>
      <c r="E11" s="9">
        <v>0</v>
      </c>
      <c r="F11" s="10">
        <f>SUM(C11:E11)</f>
        <v>5820</v>
      </c>
      <c r="G11" s="4">
        <v>0</v>
      </c>
      <c r="H11" s="4">
        <v>1500</v>
      </c>
      <c r="I11" s="36">
        <f>SUM(G11:H11)</f>
        <v>1500</v>
      </c>
      <c r="J11" s="13">
        <f>F11-I11</f>
        <v>4320</v>
      </c>
      <c r="K11" s="11">
        <f>SUM($J$10:J11)</f>
        <v>8640</v>
      </c>
      <c r="L11" s="38">
        <f t="shared" ref="L11:L74" si="1">$B$1+$D$5-K11</f>
        <v>268297</v>
      </c>
      <c r="M11" s="32">
        <f t="shared" ref="M11:M45" si="2">ROUND(L11*$U$5*(1+$U$5)^60/((1+$U$5)^60-1), 0)</f>
        <v>5609</v>
      </c>
      <c r="N11" s="9">
        <f t="shared" ref="N11:N58" si="3">F11-M11</f>
        <v>211</v>
      </c>
      <c r="O11" s="53">
        <f t="shared" si="0"/>
        <v>309297</v>
      </c>
      <c r="P11" s="36">
        <f t="shared" ref="P11:P45" si="4">ROUND(O11*$U$5*(1+$U$5)^60/((1+$U$5)^60-1), 0)</f>
        <v>6466</v>
      </c>
      <c r="Q11" s="9">
        <f t="shared" ref="Q11:Q58" si="5">F11-P11</f>
        <v>-646</v>
      </c>
      <c r="R11" s="39">
        <v>45174</v>
      </c>
      <c r="S11" s="54">
        <f t="shared" ref="S11:S45" si="6">DATE(YEAR(B11) + 5, MONTH(B11), DAY(B11))</f>
        <v>47001</v>
      </c>
      <c r="T11" s="31"/>
    </row>
    <row r="12" spans="1:21" x14ac:dyDescent="0.3">
      <c r="A12" s="33">
        <v>3</v>
      </c>
      <c r="B12" s="41">
        <v>45204</v>
      </c>
      <c r="C12" s="33">
        <f t="shared" ref="C12:C14" si="7">$E$2</f>
        <v>5400</v>
      </c>
      <c r="D12" s="33">
        <f t="shared" ref="D12:D75" si="8">$I$1</f>
        <v>420</v>
      </c>
      <c r="E12" s="33">
        <f>$U$1</f>
        <v>800</v>
      </c>
      <c r="F12" s="33">
        <f t="shared" ref="F12:F35" si="9">SUM(C12:E12)</f>
        <v>6620</v>
      </c>
      <c r="G12" s="33">
        <f t="shared" ref="G12:G21" si="10">$L$1</f>
        <v>200</v>
      </c>
      <c r="H12" s="33">
        <v>1600</v>
      </c>
      <c r="I12" s="33">
        <f t="shared" ref="I12:I35" si="11">SUM(G12:H12)</f>
        <v>1800</v>
      </c>
      <c r="J12" s="34">
        <f t="shared" ref="J12:J35" si="12">F12-I12</f>
        <v>4820</v>
      </c>
      <c r="K12" s="33">
        <f>SUM($J$10:J12)</f>
        <v>13460</v>
      </c>
      <c r="L12" s="35">
        <f t="shared" si="1"/>
        <v>263477</v>
      </c>
      <c r="M12" s="33">
        <f t="shared" si="2"/>
        <v>5508</v>
      </c>
      <c r="N12" s="33">
        <f t="shared" si="3"/>
        <v>1112</v>
      </c>
      <c r="O12" s="35">
        <f t="shared" si="0"/>
        <v>304477</v>
      </c>
      <c r="P12" s="33">
        <f t="shared" si="4"/>
        <v>6365</v>
      </c>
      <c r="Q12" s="33">
        <f t="shared" si="5"/>
        <v>255</v>
      </c>
      <c r="R12" s="41">
        <v>45204</v>
      </c>
      <c r="S12" s="52">
        <f t="shared" si="6"/>
        <v>47031</v>
      </c>
      <c r="T12" s="31"/>
    </row>
    <row r="13" spans="1:21" x14ac:dyDescent="0.3">
      <c r="A13" s="40">
        <v>4</v>
      </c>
      <c r="B13" s="39">
        <v>45235</v>
      </c>
      <c r="C13" s="9">
        <f t="shared" si="7"/>
        <v>5400</v>
      </c>
      <c r="D13" s="9">
        <f t="shared" si="8"/>
        <v>420</v>
      </c>
      <c r="E13" s="9">
        <f>$U$1</f>
        <v>800</v>
      </c>
      <c r="F13" s="10">
        <f t="shared" si="9"/>
        <v>6620</v>
      </c>
      <c r="G13" s="4">
        <f t="shared" si="10"/>
        <v>200</v>
      </c>
      <c r="H13" s="4">
        <v>1600</v>
      </c>
      <c r="I13" s="36">
        <f t="shared" si="11"/>
        <v>1800</v>
      </c>
      <c r="J13" s="13">
        <f t="shared" si="12"/>
        <v>4820</v>
      </c>
      <c r="K13" s="11">
        <f>SUM($J$10:J13)</f>
        <v>18280</v>
      </c>
      <c r="L13" s="38">
        <f t="shared" si="1"/>
        <v>258657</v>
      </c>
      <c r="M13" s="32">
        <f t="shared" si="2"/>
        <v>5407</v>
      </c>
      <c r="N13" s="9">
        <f t="shared" si="3"/>
        <v>1213</v>
      </c>
      <c r="O13" s="53">
        <f t="shared" si="0"/>
        <v>299657</v>
      </c>
      <c r="P13" s="36">
        <f t="shared" si="4"/>
        <v>6264</v>
      </c>
      <c r="Q13" s="9">
        <f t="shared" si="5"/>
        <v>356</v>
      </c>
      <c r="R13" s="39">
        <v>45235</v>
      </c>
      <c r="S13" s="54">
        <f t="shared" si="6"/>
        <v>47062</v>
      </c>
    </row>
    <row r="14" spans="1:21" x14ac:dyDescent="0.3">
      <c r="A14" s="40">
        <v>5</v>
      </c>
      <c r="B14" s="39">
        <v>45265</v>
      </c>
      <c r="C14" s="9">
        <f t="shared" si="7"/>
        <v>5400</v>
      </c>
      <c r="D14" s="9">
        <f t="shared" si="8"/>
        <v>420</v>
      </c>
      <c r="E14" s="9">
        <f>$U$1</f>
        <v>800</v>
      </c>
      <c r="F14" s="10">
        <f t="shared" si="9"/>
        <v>6620</v>
      </c>
      <c r="G14" s="4">
        <f t="shared" si="10"/>
        <v>200</v>
      </c>
      <c r="H14" s="4">
        <v>1600</v>
      </c>
      <c r="I14" s="36">
        <f t="shared" si="11"/>
        <v>1800</v>
      </c>
      <c r="J14" s="13">
        <f t="shared" si="12"/>
        <v>4820</v>
      </c>
      <c r="K14" s="11">
        <f>SUM($J$10:J14)</f>
        <v>23100</v>
      </c>
      <c r="L14" s="38">
        <f t="shared" si="1"/>
        <v>253837</v>
      </c>
      <c r="M14" s="32">
        <f t="shared" si="2"/>
        <v>5306</v>
      </c>
      <c r="N14" s="9">
        <f t="shared" si="3"/>
        <v>1314</v>
      </c>
      <c r="O14" s="53">
        <f t="shared" si="0"/>
        <v>294837</v>
      </c>
      <c r="P14" s="36">
        <f t="shared" si="4"/>
        <v>6163</v>
      </c>
      <c r="Q14" s="9">
        <f t="shared" si="5"/>
        <v>457</v>
      </c>
      <c r="R14" s="39">
        <v>45265</v>
      </c>
      <c r="S14" s="54">
        <f t="shared" si="6"/>
        <v>47092</v>
      </c>
    </row>
    <row r="15" spans="1:21" x14ac:dyDescent="0.3">
      <c r="A15" s="40">
        <v>6</v>
      </c>
      <c r="B15" s="39">
        <v>45296</v>
      </c>
      <c r="C15" s="9">
        <f t="shared" ref="C15:C24" si="13">$E$3</f>
        <v>6000</v>
      </c>
      <c r="D15" s="9">
        <f t="shared" si="8"/>
        <v>420</v>
      </c>
      <c r="E15" s="9">
        <f>$U$1</f>
        <v>800</v>
      </c>
      <c r="F15" s="10">
        <f t="shared" si="9"/>
        <v>7220</v>
      </c>
      <c r="G15" s="4">
        <f t="shared" si="10"/>
        <v>200</v>
      </c>
      <c r="H15" s="4">
        <v>1600</v>
      </c>
      <c r="I15" s="36">
        <f t="shared" si="11"/>
        <v>1800</v>
      </c>
      <c r="J15" s="13">
        <f t="shared" si="12"/>
        <v>5420</v>
      </c>
      <c r="K15" s="11">
        <f>SUM($J$10:J15)</f>
        <v>28520</v>
      </c>
      <c r="L15" s="38">
        <f t="shared" si="1"/>
        <v>248417</v>
      </c>
      <c r="M15" s="32">
        <f t="shared" si="2"/>
        <v>5193</v>
      </c>
      <c r="N15" s="9">
        <f t="shared" si="3"/>
        <v>2027</v>
      </c>
      <c r="O15" s="53">
        <f t="shared" si="0"/>
        <v>289417</v>
      </c>
      <c r="P15" s="36">
        <f t="shared" si="4"/>
        <v>6050</v>
      </c>
      <c r="Q15" s="9">
        <f t="shared" si="5"/>
        <v>1170</v>
      </c>
      <c r="R15" s="39">
        <v>45296</v>
      </c>
      <c r="S15" s="54">
        <f t="shared" si="6"/>
        <v>47123</v>
      </c>
    </row>
    <row r="16" spans="1:21" x14ac:dyDescent="0.3">
      <c r="A16" s="40">
        <v>7</v>
      </c>
      <c r="B16" s="39">
        <v>45327</v>
      </c>
      <c r="C16" s="9">
        <f t="shared" si="13"/>
        <v>6000</v>
      </c>
      <c r="D16" s="9">
        <f t="shared" si="8"/>
        <v>420</v>
      </c>
      <c r="E16" s="9">
        <f>$U$1</f>
        <v>800</v>
      </c>
      <c r="F16" s="10">
        <f t="shared" si="9"/>
        <v>7220</v>
      </c>
      <c r="G16" s="4">
        <f t="shared" si="10"/>
        <v>200</v>
      </c>
      <c r="H16" s="4">
        <v>1600</v>
      </c>
      <c r="I16" s="36">
        <f t="shared" si="11"/>
        <v>1800</v>
      </c>
      <c r="J16" s="13">
        <f t="shared" si="12"/>
        <v>5420</v>
      </c>
      <c r="K16" s="11">
        <f>SUM($J$10:J16)</f>
        <v>33940</v>
      </c>
      <c r="L16" s="38">
        <f t="shared" si="1"/>
        <v>242997</v>
      </c>
      <c r="M16" s="32">
        <f t="shared" si="2"/>
        <v>5080</v>
      </c>
      <c r="N16" s="9">
        <f t="shared" si="3"/>
        <v>2140</v>
      </c>
      <c r="O16" s="53">
        <f t="shared" si="0"/>
        <v>283997</v>
      </c>
      <c r="P16" s="36">
        <f t="shared" si="4"/>
        <v>5937</v>
      </c>
      <c r="Q16" s="9">
        <f t="shared" si="5"/>
        <v>1283</v>
      </c>
      <c r="R16" s="39">
        <v>45327</v>
      </c>
      <c r="S16" s="54">
        <f t="shared" si="6"/>
        <v>47154</v>
      </c>
      <c r="T16" s="31"/>
    </row>
    <row r="17" spans="1:20" x14ac:dyDescent="0.3">
      <c r="A17" s="40">
        <v>8</v>
      </c>
      <c r="B17" s="39">
        <v>45356</v>
      </c>
      <c r="C17" s="37">
        <f t="shared" si="13"/>
        <v>6000</v>
      </c>
      <c r="D17" s="9">
        <f t="shared" si="8"/>
        <v>420</v>
      </c>
      <c r="E17" s="9">
        <f>$U$2</f>
        <v>800</v>
      </c>
      <c r="F17" s="10">
        <f t="shared" si="9"/>
        <v>7220</v>
      </c>
      <c r="G17" s="4">
        <f t="shared" si="10"/>
        <v>200</v>
      </c>
      <c r="H17" s="4">
        <v>1600</v>
      </c>
      <c r="I17" s="36">
        <f t="shared" si="11"/>
        <v>1800</v>
      </c>
      <c r="J17" s="13">
        <f t="shared" si="12"/>
        <v>5420</v>
      </c>
      <c r="K17" s="11">
        <f>SUM($J$10:J17)</f>
        <v>39360</v>
      </c>
      <c r="L17" s="38">
        <f t="shared" si="1"/>
        <v>237577</v>
      </c>
      <c r="M17" s="32">
        <f t="shared" si="2"/>
        <v>4966</v>
      </c>
      <c r="N17" s="9">
        <f t="shared" si="3"/>
        <v>2254</v>
      </c>
      <c r="O17" s="53">
        <f t="shared" si="0"/>
        <v>278577</v>
      </c>
      <c r="P17" s="36">
        <f t="shared" si="4"/>
        <v>5823</v>
      </c>
      <c r="Q17" s="9">
        <f t="shared" si="5"/>
        <v>1397</v>
      </c>
      <c r="R17" s="39">
        <v>45356</v>
      </c>
      <c r="S17" s="54">
        <f t="shared" si="6"/>
        <v>47182</v>
      </c>
      <c r="T17" s="31"/>
    </row>
    <row r="18" spans="1:20" x14ac:dyDescent="0.3">
      <c r="A18" s="40">
        <v>9</v>
      </c>
      <c r="B18" s="39">
        <v>45387</v>
      </c>
      <c r="C18" s="9">
        <f t="shared" si="13"/>
        <v>6000</v>
      </c>
      <c r="D18" s="9">
        <f t="shared" si="8"/>
        <v>420</v>
      </c>
      <c r="E18" s="9">
        <f>$U$2</f>
        <v>800</v>
      </c>
      <c r="F18" s="10">
        <f t="shared" si="9"/>
        <v>7220</v>
      </c>
      <c r="G18" s="4">
        <f t="shared" si="10"/>
        <v>200</v>
      </c>
      <c r="H18" s="4">
        <v>1600</v>
      </c>
      <c r="I18" s="36">
        <f t="shared" si="11"/>
        <v>1800</v>
      </c>
      <c r="J18" s="13">
        <f t="shared" si="12"/>
        <v>5420</v>
      </c>
      <c r="K18" s="11">
        <f>SUM($J$10:J18)</f>
        <v>44780</v>
      </c>
      <c r="L18" s="38">
        <f t="shared" si="1"/>
        <v>232157</v>
      </c>
      <c r="M18" s="32">
        <f t="shared" si="2"/>
        <v>4853</v>
      </c>
      <c r="N18" s="9">
        <f t="shared" si="3"/>
        <v>2367</v>
      </c>
      <c r="O18" s="53">
        <f t="shared" si="0"/>
        <v>273157</v>
      </c>
      <c r="P18" s="36">
        <f t="shared" si="4"/>
        <v>5710</v>
      </c>
      <c r="Q18" s="9">
        <f t="shared" si="5"/>
        <v>1510</v>
      </c>
      <c r="R18" s="39">
        <v>45387</v>
      </c>
      <c r="S18" s="54">
        <f t="shared" si="6"/>
        <v>47213</v>
      </c>
    </row>
    <row r="19" spans="1:20" x14ac:dyDescent="0.3">
      <c r="A19" s="40">
        <v>10</v>
      </c>
      <c r="B19" s="39">
        <v>45417</v>
      </c>
      <c r="C19" s="9">
        <f t="shared" si="13"/>
        <v>6000</v>
      </c>
      <c r="D19" s="9">
        <f t="shared" si="8"/>
        <v>420</v>
      </c>
      <c r="E19" s="9">
        <f>$U$2</f>
        <v>800</v>
      </c>
      <c r="F19" s="10">
        <f t="shared" si="9"/>
        <v>7220</v>
      </c>
      <c r="G19" s="4">
        <f t="shared" si="10"/>
        <v>200</v>
      </c>
      <c r="H19" s="4">
        <v>1600</v>
      </c>
      <c r="I19" s="36">
        <f t="shared" si="11"/>
        <v>1800</v>
      </c>
      <c r="J19" s="13">
        <f t="shared" si="12"/>
        <v>5420</v>
      </c>
      <c r="K19" s="11">
        <f>SUM($J$10:J19)</f>
        <v>50200</v>
      </c>
      <c r="L19" s="38">
        <f t="shared" si="1"/>
        <v>226737</v>
      </c>
      <c r="M19" s="32">
        <f t="shared" si="2"/>
        <v>4740</v>
      </c>
      <c r="N19" s="9">
        <f t="shared" si="3"/>
        <v>2480</v>
      </c>
      <c r="O19" s="53">
        <f t="shared" si="0"/>
        <v>267737</v>
      </c>
      <c r="P19" s="36">
        <f t="shared" si="4"/>
        <v>5597</v>
      </c>
      <c r="Q19" s="9">
        <f t="shared" si="5"/>
        <v>1623</v>
      </c>
      <c r="R19" s="39">
        <v>45417</v>
      </c>
      <c r="S19" s="54">
        <f t="shared" si="6"/>
        <v>47243</v>
      </c>
    </row>
    <row r="20" spans="1:20" x14ac:dyDescent="0.3">
      <c r="A20" s="40">
        <v>11</v>
      </c>
      <c r="B20" s="39">
        <v>45448</v>
      </c>
      <c r="C20" s="9">
        <f t="shared" si="13"/>
        <v>6000</v>
      </c>
      <c r="D20" s="9">
        <f t="shared" si="8"/>
        <v>420</v>
      </c>
      <c r="E20" s="9">
        <f>$U$2</f>
        <v>800</v>
      </c>
      <c r="F20" s="10">
        <f t="shared" si="9"/>
        <v>7220</v>
      </c>
      <c r="G20" s="4">
        <f t="shared" si="10"/>
        <v>200</v>
      </c>
      <c r="H20" s="4">
        <v>1600</v>
      </c>
      <c r="I20" s="36">
        <f t="shared" si="11"/>
        <v>1800</v>
      </c>
      <c r="J20" s="13">
        <f t="shared" si="12"/>
        <v>5420</v>
      </c>
      <c r="K20" s="11">
        <f>SUM($J$10:J20)</f>
        <v>55620</v>
      </c>
      <c r="L20" s="38">
        <f t="shared" si="1"/>
        <v>221317</v>
      </c>
      <c r="M20" s="32">
        <f t="shared" si="2"/>
        <v>4626</v>
      </c>
      <c r="N20" s="9">
        <f t="shared" si="3"/>
        <v>2594</v>
      </c>
      <c r="O20" s="53">
        <f t="shared" si="0"/>
        <v>262317</v>
      </c>
      <c r="P20" s="36">
        <f t="shared" si="4"/>
        <v>5484</v>
      </c>
      <c r="Q20" s="9">
        <f t="shared" si="5"/>
        <v>1736</v>
      </c>
      <c r="R20" s="39">
        <v>45448</v>
      </c>
      <c r="S20" s="54">
        <f t="shared" si="6"/>
        <v>47274</v>
      </c>
      <c r="T20" s="31"/>
    </row>
    <row r="21" spans="1:20" x14ac:dyDescent="0.3">
      <c r="A21" s="33">
        <v>12</v>
      </c>
      <c r="B21" s="41">
        <v>45478</v>
      </c>
      <c r="C21" s="33">
        <f t="shared" si="13"/>
        <v>6000</v>
      </c>
      <c r="D21" s="33">
        <f t="shared" si="8"/>
        <v>420</v>
      </c>
      <c r="E21" s="33">
        <f>$U$2</f>
        <v>800</v>
      </c>
      <c r="F21" s="33">
        <f t="shared" si="9"/>
        <v>7220</v>
      </c>
      <c r="G21" s="33">
        <f t="shared" si="10"/>
        <v>200</v>
      </c>
      <c r="H21" s="33">
        <v>1600</v>
      </c>
      <c r="I21" s="33">
        <f t="shared" si="11"/>
        <v>1800</v>
      </c>
      <c r="J21" s="34">
        <f t="shared" si="12"/>
        <v>5420</v>
      </c>
      <c r="K21" s="33">
        <f>SUM($J$10:J21)</f>
        <v>61040</v>
      </c>
      <c r="L21" s="35">
        <f t="shared" si="1"/>
        <v>215897</v>
      </c>
      <c r="M21" s="33">
        <f t="shared" si="2"/>
        <v>4513</v>
      </c>
      <c r="N21" s="33">
        <f t="shared" si="3"/>
        <v>2707</v>
      </c>
      <c r="O21" s="35">
        <f t="shared" si="0"/>
        <v>256897</v>
      </c>
      <c r="P21" s="33">
        <f t="shared" si="4"/>
        <v>5370</v>
      </c>
      <c r="Q21" s="33">
        <f t="shared" si="5"/>
        <v>1850</v>
      </c>
      <c r="R21" s="41">
        <v>45478</v>
      </c>
      <c r="S21" s="52">
        <f t="shared" si="6"/>
        <v>47304</v>
      </c>
    </row>
    <row r="22" spans="1:20" x14ac:dyDescent="0.3">
      <c r="A22" s="40">
        <v>13</v>
      </c>
      <c r="B22" s="39">
        <v>45509</v>
      </c>
      <c r="C22" s="9">
        <f t="shared" si="13"/>
        <v>6000</v>
      </c>
      <c r="D22" s="9">
        <f t="shared" si="8"/>
        <v>420</v>
      </c>
      <c r="E22" s="9">
        <v>0</v>
      </c>
      <c r="F22" s="10">
        <f t="shared" si="9"/>
        <v>6420</v>
      </c>
      <c r="G22" s="4">
        <f t="shared" ref="G22:G58" si="14">$P$1</f>
        <v>0</v>
      </c>
      <c r="H22" s="4">
        <f t="shared" ref="H22:H58" si="15">$P$2</f>
        <v>420</v>
      </c>
      <c r="I22" s="36">
        <f t="shared" si="11"/>
        <v>420</v>
      </c>
      <c r="J22" s="13">
        <f t="shared" si="12"/>
        <v>6000</v>
      </c>
      <c r="K22" s="11">
        <f>SUM($J$10:J22)</f>
        <v>67040</v>
      </c>
      <c r="L22" s="38">
        <f t="shared" si="1"/>
        <v>209897</v>
      </c>
      <c r="M22" s="32">
        <f t="shared" si="2"/>
        <v>4388</v>
      </c>
      <c r="N22" s="9">
        <f t="shared" si="3"/>
        <v>2032</v>
      </c>
      <c r="O22" s="53">
        <f t="shared" si="0"/>
        <v>250897</v>
      </c>
      <c r="P22" s="36">
        <f t="shared" si="4"/>
        <v>5245</v>
      </c>
      <c r="Q22" s="9">
        <f t="shared" si="5"/>
        <v>1175</v>
      </c>
      <c r="R22" s="39">
        <v>45509</v>
      </c>
      <c r="S22" s="54">
        <f t="shared" si="6"/>
        <v>47335</v>
      </c>
    </row>
    <row r="23" spans="1:20" x14ac:dyDescent="0.3">
      <c r="A23" s="40">
        <v>14</v>
      </c>
      <c r="B23" s="39">
        <v>45540</v>
      </c>
      <c r="C23" s="9">
        <f t="shared" si="13"/>
        <v>6000</v>
      </c>
      <c r="D23" s="9">
        <f t="shared" si="8"/>
        <v>420</v>
      </c>
      <c r="E23" s="9">
        <v>0</v>
      </c>
      <c r="F23" s="10">
        <f t="shared" si="9"/>
        <v>6420</v>
      </c>
      <c r="G23" s="4">
        <f t="shared" si="14"/>
        <v>0</v>
      </c>
      <c r="H23" s="4">
        <f t="shared" si="15"/>
        <v>420</v>
      </c>
      <c r="I23" s="36">
        <f t="shared" si="11"/>
        <v>420</v>
      </c>
      <c r="J23" s="13">
        <f t="shared" si="12"/>
        <v>6000</v>
      </c>
      <c r="K23" s="11">
        <f>SUM($J$10:J23)</f>
        <v>73040</v>
      </c>
      <c r="L23" s="38">
        <f t="shared" si="1"/>
        <v>203897</v>
      </c>
      <c r="M23" s="32">
        <f t="shared" si="2"/>
        <v>4262</v>
      </c>
      <c r="N23" s="9">
        <f t="shared" si="3"/>
        <v>2158</v>
      </c>
      <c r="O23" s="53">
        <f t="shared" si="0"/>
        <v>244897</v>
      </c>
      <c r="P23" s="36">
        <f t="shared" si="4"/>
        <v>5119</v>
      </c>
      <c r="Q23" s="9">
        <f t="shared" si="5"/>
        <v>1301</v>
      </c>
      <c r="R23" s="39">
        <v>45540</v>
      </c>
      <c r="S23" s="54">
        <f t="shared" si="6"/>
        <v>47366</v>
      </c>
    </row>
    <row r="24" spans="1:20" x14ac:dyDescent="0.3">
      <c r="A24" s="40">
        <v>15</v>
      </c>
      <c r="B24" s="39">
        <v>45570</v>
      </c>
      <c r="C24" s="9">
        <f t="shared" si="13"/>
        <v>6000</v>
      </c>
      <c r="D24" s="9">
        <f t="shared" si="8"/>
        <v>420</v>
      </c>
      <c r="E24" s="9">
        <v>0</v>
      </c>
      <c r="F24" s="10">
        <f t="shared" si="9"/>
        <v>6420</v>
      </c>
      <c r="G24" s="4">
        <f t="shared" si="14"/>
        <v>0</v>
      </c>
      <c r="H24" s="4">
        <f t="shared" si="15"/>
        <v>420</v>
      </c>
      <c r="I24" s="36">
        <f>SUM(G24:H24)</f>
        <v>420</v>
      </c>
      <c r="J24" s="13">
        <f t="shared" si="12"/>
        <v>6000</v>
      </c>
      <c r="K24" s="11">
        <f>SUM($J$10:J24)</f>
        <v>79040</v>
      </c>
      <c r="L24" s="38">
        <f t="shared" si="1"/>
        <v>197897</v>
      </c>
      <c r="M24" s="32">
        <f t="shared" si="2"/>
        <v>4137</v>
      </c>
      <c r="N24" s="9">
        <f t="shared" si="3"/>
        <v>2283</v>
      </c>
      <c r="O24" s="53">
        <f t="shared" si="0"/>
        <v>238897</v>
      </c>
      <c r="P24" s="36">
        <f t="shared" si="4"/>
        <v>4994</v>
      </c>
      <c r="Q24" s="9">
        <f t="shared" si="5"/>
        <v>1426</v>
      </c>
      <c r="R24" s="39">
        <v>45570</v>
      </c>
      <c r="S24" s="54">
        <f t="shared" si="6"/>
        <v>47396</v>
      </c>
    </row>
    <row r="25" spans="1:20" x14ac:dyDescent="0.3">
      <c r="A25" s="40">
        <v>16</v>
      </c>
      <c r="B25" s="39">
        <v>45601</v>
      </c>
      <c r="C25" s="9">
        <f t="shared" ref="C25:C26" si="16">$E$3</f>
        <v>6000</v>
      </c>
      <c r="D25" s="9">
        <f t="shared" si="8"/>
        <v>420</v>
      </c>
      <c r="E25" s="9">
        <v>0</v>
      </c>
      <c r="F25" s="10">
        <f t="shared" si="9"/>
        <v>6420</v>
      </c>
      <c r="G25" s="4">
        <f t="shared" si="14"/>
        <v>0</v>
      </c>
      <c r="H25" s="4">
        <f t="shared" si="15"/>
        <v>420</v>
      </c>
      <c r="I25" s="36">
        <f t="shared" si="11"/>
        <v>420</v>
      </c>
      <c r="J25" s="13">
        <f t="shared" si="12"/>
        <v>6000</v>
      </c>
      <c r="K25" s="11">
        <f>SUM($J$10:J25)</f>
        <v>85040</v>
      </c>
      <c r="L25" s="38">
        <f t="shared" si="1"/>
        <v>191897</v>
      </c>
      <c r="M25" s="32">
        <f t="shared" si="2"/>
        <v>4011</v>
      </c>
      <c r="N25" s="9">
        <f t="shared" si="3"/>
        <v>2409</v>
      </c>
      <c r="O25" s="53">
        <f t="shared" si="0"/>
        <v>232897</v>
      </c>
      <c r="P25" s="36">
        <f t="shared" si="4"/>
        <v>4869</v>
      </c>
      <c r="Q25" s="9">
        <f t="shared" si="5"/>
        <v>1551</v>
      </c>
      <c r="R25" s="39">
        <v>45601</v>
      </c>
      <c r="S25" s="54">
        <f t="shared" si="6"/>
        <v>47427</v>
      </c>
    </row>
    <row r="26" spans="1:20" x14ac:dyDescent="0.3">
      <c r="A26" s="33">
        <v>17</v>
      </c>
      <c r="B26" s="41">
        <v>45631</v>
      </c>
      <c r="C26" s="33">
        <f t="shared" si="16"/>
        <v>6000</v>
      </c>
      <c r="D26" s="33">
        <f t="shared" si="8"/>
        <v>420</v>
      </c>
      <c r="E26" s="33">
        <v>0</v>
      </c>
      <c r="F26" s="33">
        <f t="shared" si="9"/>
        <v>6420</v>
      </c>
      <c r="G26" s="33">
        <f t="shared" si="14"/>
        <v>0</v>
      </c>
      <c r="H26" s="33">
        <f t="shared" si="15"/>
        <v>420</v>
      </c>
      <c r="I26" s="33">
        <f t="shared" si="11"/>
        <v>420</v>
      </c>
      <c r="J26" s="34">
        <f t="shared" si="12"/>
        <v>6000</v>
      </c>
      <c r="K26" s="33">
        <f>SUM($J$10:J26)</f>
        <v>91040</v>
      </c>
      <c r="L26" s="35">
        <f t="shared" si="1"/>
        <v>185897</v>
      </c>
      <c r="M26" s="33">
        <f t="shared" si="2"/>
        <v>3886</v>
      </c>
      <c r="N26" s="33">
        <f t="shared" si="3"/>
        <v>2534</v>
      </c>
      <c r="O26" s="35">
        <f t="shared" si="0"/>
        <v>226897</v>
      </c>
      <c r="P26" s="33">
        <f t="shared" si="4"/>
        <v>4743</v>
      </c>
      <c r="Q26" s="33">
        <f t="shared" si="5"/>
        <v>1677</v>
      </c>
      <c r="R26" s="41">
        <v>45631</v>
      </c>
      <c r="S26" s="52">
        <f t="shared" si="6"/>
        <v>47457</v>
      </c>
    </row>
    <row r="27" spans="1:20" x14ac:dyDescent="0.3">
      <c r="A27" s="40">
        <v>18</v>
      </c>
      <c r="B27" s="39">
        <v>45662</v>
      </c>
      <c r="C27" s="9">
        <f>$E$4</f>
        <v>6500</v>
      </c>
      <c r="D27" s="9">
        <f t="shared" si="8"/>
        <v>420</v>
      </c>
      <c r="E27" s="9">
        <v>0</v>
      </c>
      <c r="F27" s="10">
        <f t="shared" si="9"/>
        <v>6920</v>
      </c>
      <c r="G27" s="4">
        <f t="shared" si="14"/>
        <v>0</v>
      </c>
      <c r="H27" s="4">
        <f t="shared" si="15"/>
        <v>420</v>
      </c>
      <c r="I27" s="36">
        <f t="shared" si="11"/>
        <v>420</v>
      </c>
      <c r="J27" s="13">
        <f t="shared" si="12"/>
        <v>6500</v>
      </c>
      <c r="K27" s="11">
        <f>SUM($J$10:J27)</f>
        <v>97540</v>
      </c>
      <c r="L27" s="38">
        <f t="shared" si="1"/>
        <v>179397</v>
      </c>
      <c r="M27" s="32">
        <f t="shared" si="2"/>
        <v>3750</v>
      </c>
      <c r="N27" s="9">
        <f t="shared" si="3"/>
        <v>3170</v>
      </c>
      <c r="O27" s="53">
        <f t="shared" si="0"/>
        <v>220397</v>
      </c>
      <c r="P27" s="36">
        <f t="shared" si="4"/>
        <v>4607</v>
      </c>
      <c r="Q27" s="9">
        <f t="shared" si="5"/>
        <v>2313</v>
      </c>
      <c r="R27" s="39">
        <v>45662</v>
      </c>
      <c r="S27" s="54">
        <f t="shared" si="6"/>
        <v>47488</v>
      </c>
    </row>
    <row r="28" spans="1:20" x14ac:dyDescent="0.3">
      <c r="A28" s="40">
        <v>19</v>
      </c>
      <c r="B28" s="39">
        <v>45693</v>
      </c>
      <c r="C28" s="9">
        <f t="shared" ref="C28:C37" si="17">$E$4</f>
        <v>6500</v>
      </c>
      <c r="D28" s="9">
        <f t="shared" si="8"/>
        <v>420</v>
      </c>
      <c r="E28" s="9">
        <v>0</v>
      </c>
      <c r="F28" s="10">
        <f t="shared" si="9"/>
        <v>6920</v>
      </c>
      <c r="G28" s="4">
        <f t="shared" si="14"/>
        <v>0</v>
      </c>
      <c r="H28" s="4">
        <f t="shared" si="15"/>
        <v>420</v>
      </c>
      <c r="I28" s="36">
        <f t="shared" si="11"/>
        <v>420</v>
      </c>
      <c r="J28" s="13">
        <f t="shared" si="12"/>
        <v>6500</v>
      </c>
      <c r="K28" s="11">
        <f>SUM($J$10:J28)</f>
        <v>104040</v>
      </c>
      <c r="L28" s="38">
        <f t="shared" si="1"/>
        <v>172897</v>
      </c>
      <c r="M28" s="32">
        <f t="shared" si="2"/>
        <v>3614</v>
      </c>
      <c r="N28" s="9">
        <f t="shared" si="3"/>
        <v>3306</v>
      </c>
      <c r="O28" s="53">
        <f t="shared" si="0"/>
        <v>213897</v>
      </c>
      <c r="P28" s="36">
        <f t="shared" si="4"/>
        <v>4471</v>
      </c>
      <c r="Q28" s="9">
        <f t="shared" si="5"/>
        <v>2449</v>
      </c>
      <c r="R28" s="39">
        <v>45693</v>
      </c>
      <c r="S28" s="54">
        <f t="shared" si="6"/>
        <v>47519</v>
      </c>
    </row>
    <row r="29" spans="1:20" x14ac:dyDescent="0.3">
      <c r="A29" s="40">
        <v>20</v>
      </c>
      <c r="B29" s="39">
        <v>45721</v>
      </c>
      <c r="C29" s="9">
        <f t="shared" si="17"/>
        <v>6500</v>
      </c>
      <c r="D29" s="9">
        <f t="shared" si="8"/>
        <v>420</v>
      </c>
      <c r="E29" s="9">
        <v>0</v>
      </c>
      <c r="F29" s="10">
        <f t="shared" si="9"/>
        <v>6920</v>
      </c>
      <c r="G29" s="4">
        <f t="shared" si="14"/>
        <v>0</v>
      </c>
      <c r="H29" s="4">
        <f t="shared" si="15"/>
        <v>420</v>
      </c>
      <c r="I29" s="36">
        <f t="shared" si="11"/>
        <v>420</v>
      </c>
      <c r="J29" s="13">
        <f t="shared" si="12"/>
        <v>6500</v>
      </c>
      <c r="K29" s="11">
        <f>SUM($J$10:J29)</f>
        <v>110540</v>
      </c>
      <c r="L29" s="38">
        <f t="shared" si="1"/>
        <v>166397</v>
      </c>
      <c r="M29" s="32">
        <f t="shared" si="2"/>
        <v>3478</v>
      </c>
      <c r="N29" s="9">
        <f t="shared" si="3"/>
        <v>3442</v>
      </c>
      <c r="O29" s="53">
        <f t="shared" si="0"/>
        <v>207397</v>
      </c>
      <c r="P29" s="36">
        <f t="shared" si="4"/>
        <v>4335</v>
      </c>
      <c r="Q29" s="9">
        <f t="shared" si="5"/>
        <v>2585</v>
      </c>
      <c r="R29" s="39">
        <v>45721</v>
      </c>
      <c r="S29" s="54">
        <f t="shared" si="6"/>
        <v>47547</v>
      </c>
    </row>
    <row r="30" spans="1:20" x14ac:dyDescent="0.3">
      <c r="A30" s="43">
        <v>21</v>
      </c>
      <c r="B30" s="44">
        <v>45752</v>
      </c>
      <c r="C30" s="9">
        <f t="shared" si="17"/>
        <v>6500</v>
      </c>
      <c r="D30" s="45">
        <f t="shared" si="8"/>
        <v>420</v>
      </c>
      <c r="E30" s="45">
        <v>0</v>
      </c>
      <c r="F30" s="46">
        <f t="shared" si="9"/>
        <v>6920</v>
      </c>
      <c r="G30" s="4">
        <f t="shared" si="14"/>
        <v>0</v>
      </c>
      <c r="H30" s="4">
        <f t="shared" si="15"/>
        <v>420</v>
      </c>
      <c r="I30" s="47">
        <f t="shared" si="11"/>
        <v>420</v>
      </c>
      <c r="J30" s="48">
        <f t="shared" si="12"/>
        <v>6500</v>
      </c>
      <c r="K30" s="49">
        <f>SUM($J$10:J30)</f>
        <v>117040</v>
      </c>
      <c r="L30" s="38">
        <f t="shared" si="1"/>
        <v>159897</v>
      </c>
      <c r="M30" s="50">
        <f t="shared" si="2"/>
        <v>3343</v>
      </c>
      <c r="N30" s="9">
        <f t="shared" si="3"/>
        <v>3577</v>
      </c>
      <c r="O30" s="53">
        <f t="shared" si="0"/>
        <v>200897</v>
      </c>
      <c r="P30" s="47">
        <f t="shared" si="4"/>
        <v>4200</v>
      </c>
      <c r="Q30" s="9">
        <f t="shared" si="5"/>
        <v>2720</v>
      </c>
      <c r="R30" s="44">
        <v>45752</v>
      </c>
      <c r="S30" s="54">
        <f t="shared" si="6"/>
        <v>47578</v>
      </c>
    </row>
    <row r="31" spans="1:20" x14ac:dyDescent="0.3">
      <c r="A31" s="40">
        <v>22</v>
      </c>
      <c r="B31" s="39">
        <v>45782</v>
      </c>
      <c r="C31" s="9">
        <f t="shared" si="17"/>
        <v>6500</v>
      </c>
      <c r="D31" s="9">
        <f t="shared" si="8"/>
        <v>420</v>
      </c>
      <c r="E31" s="9">
        <v>0</v>
      </c>
      <c r="F31" s="10">
        <f t="shared" si="9"/>
        <v>6920</v>
      </c>
      <c r="G31" s="4">
        <f t="shared" si="14"/>
        <v>0</v>
      </c>
      <c r="H31" s="4">
        <f t="shared" si="15"/>
        <v>420</v>
      </c>
      <c r="I31" s="36">
        <f t="shared" si="11"/>
        <v>420</v>
      </c>
      <c r="J31" s="13">
        <f t="shared" si="12"/>
        <v>6500</v>
      </c>
      <c r="K31" s="11">
        <f>SUM($J$10:J31)</f>
        <v>123540</v>
      </c>
      <c r="L31" s="38">
        <f t="shared" si="1"/>
        <v>153397</v>
      </c>
      <c r="M31" s="32">
        <f t="shared" si="2"/>
        <v>3207</v>
      </c>
      <c r="N31" s="9">
        <f t="shared" si="3"/>
        <v>3713</v>
      </c>
      <c r="O31" s="53">
        <f t="shared" si="0"/>
        <v>194397</v>
      </c>
      <c r="P31" s="36">
        <f t="shared" si="4"/>
        <v>4064</v>
      </c>
      <c r="Q31" s="9">
        <f t="shared" si="5"/>
        <v>2856</v>
      </c>
      <c r="R31" s="39">
        <v>45782</v>
      </c>
      <c r="S31" s="54">
        <f t="shared" si="6"/>
        <v>47608</v>
      </c>
    </row>
    <row r="32" spans="1:20" x14ac:dyDescent="0.3">
      <c r="A32" s="40">
        <v>23</v>
      </c>
      <c r="B32" s="39">
        <v>45813</v>
      </c>
      <c r="C32" s="9">
        <f t="shared" si="17"/>
        <v>6500</v>
      </c>
      <c r="D32" s="9">
        <f t="shared" si="8"/>
        <v>420</v>
      </c>
      <c r="E32" s="9">
        <v>0</v>
      </c>
      <c r="F32" s="10">
        <f t="shared" si="9"/>
        <v>6920</v>
      </c>
      <c r="G32" s="4">
        <f t="shared" si="14"/>
        <v>0</v>
      </c>
      <c r="H32" s="4">
        <f t="shared" si="15"/>
        <v>420</v>
      </c>
      <c r="I32" s="36">
        <f t="shared" si="11"/>
        <v>420</v>
      </c>
      <c r="J32" s="13">
        <f t="shared" si="12"/>
        <v>6500</v>
      </c>
      <c r="K32" s="11">
        <f>SUM($J$10:J32)</f>
        <v>130040</v>
      </c>
      <c r="L32" s="38">
        <f t="shared" si="1"/>
        <v>146897</v>
      </c>
      <c r="M32" s="32">
        <f t="shared" si="2"/>
        <v>3071</v>
      </c>
      <c r="N32" s="9">
        <f t="shared" si="3"/>
        <v>3849</v>
      </c>
      <c r="O32" s="53">
        <f t="shared" si="0"/>
        <v>187897</v>
      </c>
      <c r="P32" s="36">
        <f t="shared" si="4"/>
        <v>3928</v>
      </c>
      <c r="Q32" s="9">
        <f t="shared" si="5"/>
        <v>2992</v>
      </c>
      <c r="R32" s="39">
        <v>45813</v>
      </c>
      <c r="S32" s="54">
        <f t="shared" si="6"/>
        <v>47639</v>
      </c>
    </row>
    <row r="33" spans="1:19" x14ac:dyDescent="0.3">
      <c r="A33" s="40">
        <v>24</v>
      </c>
      <c r="B33" s="39">
        <v>45843</v>
      </c>
      <c r="C33" s="9">
        <f t="shared" si="17"/>
        <v>6500</v>
      </c>
      <c r="D33" s="9">
        <f t="shared" si="8"/>
        <v>420</v>
      </c>
      <c r="E33" s="9">
        <v>0</v>
      </c>
      <c r="F33" s="10">
        <f t="shared" si="9"/>
        <v>6920</v>
      </c>
      <c r="G33" s="4">
        <f t="shared" si="14"/>
        <v>0</v>
      </c>
      <c r="H33" s="4">
        <f t="shared" si="15"/>
        <v>420</v>
      </c>
      <c r="I33" s="36">
        <f t="shared" si="11"/>
        <v>420</v>
      </c>
      <c r="J33" s="13">
        <f t="shared" si="12"/>
        <v>6500</v>
      </c>
      <c r="K33" s="11">
        <f>SUM($J$10:J33)</f>
        <v>136540</v>
      </c>
      <c r="L33" s="38">
        <f t="shared" si="1"/>
        <v>140397</v>
      </c>
      <c r="M33" s="32">
        <f t="shared" si="2"/>
        <v>2935</v>
      </c>
      <c r="N33" s="9">
        <f t="shared" si="3"/>
        <v>3985</v>
      </c>
      <c r="O33" s="53">
        <f t="shared" si="0"/>
        <v>181397</v>
      </c>
      <c r="P33" s="36">
        <f t="shared" si="4"/>
        <v>3792</v>
      </c>
      <c r="Q33" s="9">
        <f t="shared" si="5"/>
        <v>3128</v>
      </c>
      <c r="R33" s="39">
        <v>45843</v>
      </c>
      <c r="S33" s="54">
        <f t="shared" si="6"/>
        <v>47669</v>
      </c>
    </row>
    <row r="34" spans="1:19" x14ac:dyDescent="0.3">
      <c r="A34" s="40">
        <v>25</v>
      </c>
      <c r="B34" s="39">
        <v>45874</v>
      </c>
      <c r="C34" s="9">
        <f t="shared" si="17"/>
        <v>6500</v>
      </c>
      <c r="D34" s="9">
        <f t="shared" si="8"/>
        <v>420</v>
      </c>
      <c r="E34" s="9">
        <v>0</v>
      </c>
      <c r="F34" s="10">
        <f t="shared" si="9"/>
        <v>6920</v>
      </c>
      <c r="G34" s="4">
        <f t="shared" si="14"/>
        <v>0</v>
      </c>
      <c r="H34" s="4">
        <f t="shared" si="15"/>
        <v>420</v>
      </c>
      <c r="I34" s="36">
        <f t="shared" si="11"/>
        <v>420</v>
      </c>
      <c r="J34" s="13">
        <f t="shared" si="12"/>
        <v>6500</v>
      </c>
      <c r="K34" s="11">
        <f>SUM($J$10:J34)</f>
        <v>143040</v>
      </c>
      <c r="L34" s="38">
        <f t="shared" si="1"/>
        <v>133897</v>
      </c>
      <c r="M34" s="32">
        <f t="shared" si="2"/>
        <v>2799</v>
      </c>
      <c r="N34" s="9">
        <f t="shared" si="3"/>
        <v>4121</v>
      </c>
      <c r="O34" s="53">
        <f t="shared" si="0"/>
        <v>174897</v>
      </c>
      <c r="P34" s="36">
        <f t="shared" si="4"/>
        <v>3656</v>
      </c>
      <c r="Q34" s="9">
        <f t="shared" si="5"/>
        <v>3264</v>
      </c>
      <c r="R34" s="39">
        <v>45874</v>
      </c>
      <c r="S34" s="54">
        <f t="shared" si="6"/>
        <v>47700</v>
      </c>
    </row>
    <row r="35" spans="1:19" x14ac:dyDescent="0.3">
      <c r="A35" s="40">
        <v>26</v>
      </c>
      <c r="B35" s="39">
        <v>45905</v>
      </c>
      <c r="C35" s="9">
        <f t="shared" si="17"/>
        <v>6500</v>
      </c>
      <c r="D35" s="9">
        <f t="shared" si="8"/>
        <v>420</v>
      </c>
      <c r="E35" s="9">
        <v>0</v>
      </c>
      <c r="F35" s="10">
        <f t="shared" si="9"/>
        <v>6920</v>
      </c>
      <c r="G35" s="4">
        <f t="shared" si="14"/>
        <v>0</v>
      </c>
      <c r="H35" s="4">
        <f t="shared" si="15"/>
        <v>420</v>
      </c>
      <c r="I35" s="36">
        <f t="shared" si="11"/>
        <v>420</v>
      </c>
      <c r="J35" s="13">
        <f t="shared" si="12"/>
        <v>6500</v>
      </c>
      <c r="K35" s="11">
        <f>SUM($J$10:J35)</f>
        <v>149540</v>
      </c>
      <c r="L35" s="38">
        <f t="shared" si="1"/>
        <v>127397</v>
      </c>
      <c r="M35" s="32">
        <f t="shared" si="2"/>
        <v>2663</v>
      </c>
      <c r="N35" s="9">
        <f t="shared" si="3"/>
        <v>4257</v>
      </c>
      <c r="O35" s="53">
        <f t="shared" si="0"/>
        <v>168397</v>
      </c>
      <c r="P35" s="36">
        <f t="shared" si="4"/>
        <v>3520</v>
      </c>
      <c r="Q35" s="9">
        <f t="shared" si="5"/>
        <v>3400</v>
      </c>
      <c r="R35" s="39">
        <v>45905</v>
      </c>
      <c r="S35" s="54">
        <f t="shared" si="6"/>
        <v>47731</v>
      </c>
    </row>
    <row r="36" spans="1:19" x14ac:dyDescent="0.3">
      <c r="A36" s="40">
        <v>27</v>
      </c>
      <c r="B36" s="39">
        <v>45935</v>
      </c>
      <c r="C36" s="9">
        <f t="shared" si="17"/>
        <v>6500</v>
      </c>
      <c r="D36" s="9">
        <f t="shared" si="8"/>
        <v>420</v>
      </c>
      <c r="E36" s="9">
        <v>0</v>
      </c>
      <c r="F36" s="10">
        <f t="shared" ref="F36:F43" si="18">SUM(C36:E36)</f>
        <v>6920</v>
      </c>
      <c r="G36" s="4">
        <f t="shared" si="14"/>
        <v>0</v>
      </c>
      <c r="H36" s="4">
        <f t="shared" si="15"/>
        <v>420</v>
      </c>
      <c r="I36" s="36">
        <f t="shared" ref="I36:I43" si="19">SUM(G36:H36)</f>
        <v>420</v>
      </c>
      <c r="J36" s="13">
        <f t="shared" ref="J36:J43" si="20">F36-I36</f>
        <v>6500</v>
      </c>
      <c r="K36" s="11">
        <f>SUM($J$10:J36)</f>
        <v>156040</v>
      </c>
      <c r="L36" s="38">
        <f t="shared" si="1"/>
        <v>120897</v>
      </c>
      <c r="M36" s="32">
        <f t="shared" si="2"/>
        <v>2527</v>
      </c>
      <c r="N36" s="9">
        <f t="shared" si="3"/>
        <v>4393</v>
      </c>
      <c r="O36" s="53">
        <f t="shared" si="0"/>
        <v>161897</v>
      </c>
      <c r="P36" s="36">
        <f t="shared" si="4"/>
        <v>3384</v>
      </c>
      <c r="Q36" s="9">
        <f t="shared" si="5"/>
        <v>3536</v>
      </c>
      <c r="R36" s="39">
        <v>45935</v>
      </c>
      <c r="S36" s="54">
        <f t="shared" si="6"/>
        <v>47761</v>
      </c>
    </row>
    <row r="37" spans="1:19" x14ac:dyDescent="0.3">
      <c r="A37" s="40">
        <v>28</v>
      </c>
      <c r="B37" s="39">
        <v>45966</v>
      </c>
      <c r="C37" s="9">
        <f t="shared" si="17"/>
        <v>6500</v>
      </c>
      <c r="D37" s="9">
        <f t="shared" si="8"/>
        <v>420</v>
      </c>
      <c r="E37" s="9">
        <v>0</v>
      </c>
      <c r="F37" s="10">
        <f t="shared" si="18"/>
        <v>6920</v>
      </c>
      <c r="G37" s="4">
        <f t="shared" si="14"/>
        <v>0</v>
      </c>
      <c r="H37" s="4">
        <f t="shared" si="15"/>
        <v>420</v>
      </c>
      <c r="I37" s="36">
        <f t="shared" si="19"/>
        <v>420</v>
      </c>
      <c r="J37" s="13">
        <f t="shared" si="20"/>
        <v>6500</v>
      </c>
      <c r="K37" s="11">
        <f>SUM($J$10:J37)</f>
        <v>162540</v>
      </c>
      <c r="L37" s="38">
        <f t="shared" si="1"/>
        <v>114397</v>
      </c>
      <c r="M37" s="32">
        <f t="shared" si="2"/>
        <v>2391</v>
      </c>
      <c r="N37" s="9">
        <f t="shared" si="3"/>
        <v>4529</v>
      </c>
      <c r="O37" s="53">
        <f t="shared" si="0"/>
        <v>155397</v>
      </c>
      <c r="P37" s="36">
        <f t="shared" si="4"/>
        <v>3248</v>
      </c>
      <c r="Q37" s="9">
        <f t="shared" si="5"/>
        <v>3672</v>
      </c>
      <c r="R37" s="39">
        <v>45966</v>
      </c>
      <c r="S37" s="54">
        <f t="shared" si="6"/>
        <v>47792</v>
      </c>
    </row>
    <row r="38" spans="1:19" x14ac:dyDescent="0.3">
      <c r="A38" s="33">
        <v>29</v>
      </c>
      <c r="B38" s="41">
        <v>45996</v>
      </c>
      <c r="C38" s="33">
        <f>$E$4</f>
        <v>6500</v>
      </c>
      <c r="D38" s="33">
        <f t="shared" si="8"/>
        <v>420</v>
      </c>
      <c r="E38" s="33">
        <v>0</v>
      </c>
      <c r="F38" s="33">
        <f t="shared" si="18"/>
        <v>6920</v>
      </c>
      <c r="G38" s="33">
        <f t="shared" si="14"/>
        <v>0</v>
      </c>
      <c r="H38" s="33">
        <f t="shared" si="15"/>
        <v>420</v>
      </c>
      <c r="I38" s="33">
        <f t="shared" si="19"/>
        <v>420</v>
      </c>
      <c r="J38" s="34">
        <f t="shared" si="20"/>
        <v>6500</v>
      </c>
      <c r="K38" s="33">
        <f>SUM($J$10:J38)</f>
        <v>169040</v>
      </c>
      <c r="L38" s="35">
        <f t="shared" si="1"/>
        <v>107897</v>
      </c>
      <c r="M38" s="33">
        <f t="shared" si="2"/>
        <v>2256</v>
      </c>
      <c r="N38" s="33">
        <f t="shared" si="3"/>
        <v>4664</v>
      </c>
      <c r="O38" s="35">
        <f t="shared" si="0"/>
        <v>148897</v>
      </c>
      <c r="P38" s="33">
        <f t="shared" si="4"/>
        <v>3113</v>
      </c>
      <c r="Q38" s="33">
        <f t="shared" si="5"/>
        <v>3807</v>
      </c>
      <c r="R38" s="41">
        <v>45996</v>
      </c>
      <c r="S38" s="52">
        <f t="shared" si="6"/>
        <v>47822</v>
      </c>
    </row>
    <row r="39" spans="1:19" x14ac:dyDescent="0.3">
      <c r="A39" s="40">
        <v>30</v>
      </c>
      <c r="B39" s="39">
        <v>46027</v>
      </c>
      <c r="C39" s="9">
        <f>$E$4</f>
        <v>6500</v>
      </c>
      <c r="D39" s="9">
        <f t="shared" si="8"/>
        <v>420</v>
      </c>
      <c r="E39" s="9">
        <v>0</v>
      </c>
      <c r="F39" s="10">
        <f t="shared" si="18"/>
        <v>6920</v>
      </c>
      <c r="G39" s="4">
        <f t="shared" si="14"/>
        <v>0</v>
      </c>
      <c r="H39" s="4">
        <f t="shared" si="15"/>
        <v>420</v>
      </c>
      <c r="I39" s="36">
        <f t="shared" si="19"/>
        <v>420</v>
      </c>
      <c r="J39" s="13">
        <f t="shared" si="20"/>
        <v>6500</v>
      </c>
      <c r="K39" s="11">
        <f>SUM($J$10:J39)</f>
        <v>175540</v>
      </c>
      <c r="L39" s="38">
        <f t="shared" si="1"/>
        <v>101397</v>
      </c>
      <c r="M39" s="32">
        <f t="shared" si="2"/>
        <v>2120</v>
      </c>
      <c r="N39" s="9">
        <f t="shared" si="3"/>
        <v>4800</v>
      </c>
      <c r="O39" s="53">
        <f t="shared" si="0"/>
        <v>142397</v>
      </c>
      <c r="P39" s="36">
        <f t="shared" si="4"/>
        <v>2977</v>
      </c>
      <c r="Q39" s="9">
        <f t="shared" si="5"/>
        <v>3943</v>
      </c>
      <c r="R39" s="39">
        <v>46027</v>
      </c>
      <c r="S39" s="54">
        <f t="shared" si="6"/>
        <v>47853</v>
      </c>
    </row>
    <row r="40" spans="1:19" x14ac:dyDescent="0.3">
      <c r="A40" s="40">
        <v>31</v>
      </c>
      <c r="B40" s="39">
        <v>46058</v>
      </c>
      <c r="C40" s="9">
        <f t="shared" ref="C40:C49" si="21">$E$4</f>
        <v>6500</v>
      </c>
      <c r="D40" s="9">
        <f t="shared" si="8"/>
        <v>420</v>
      </c>
      <c r="E40" s="9">
        <v>0</v>
      </c>
      <c r="F40" s="10">
        <f t="shared" si="18"/>
        <v>6920</v>
      </c>
      <c r="G40" s="4">
        <f t="shared" si="14"/>
        <v>0</v>
      </c>
      <c r="H40" s="4">
        <f t="shared" si="15"/>
        <v>420</v>
      </c>
      <c r="I40" s="36">
        <f t="shared" si="19"/>
        <v>420</v>
      </c>
      <c r="J40" s="13">
        <f t="shared" si="20"/>
        <v>6500</v>
      </c>
      <c r="K40" s="11">
        <f>SUM($J$10:J40)</f>
        <v>182040</v>
      </c>
      <c r="L40" s="38">
        <f t="shared" si="1"/>
        <v>94897</v>
      </c>
      <c r="M40" s="32">
        <f t="shared" si="2"/>
        <v>1984</v>
      </c>
      <c r="N40" s="9">
        <f t="shared" si="3"/>
        <v>4936</v>
      </c>
      <c r="O40" s="53">
        <f t="shared" si="0"/>
        <v>135897</v>
      </c>
      <c r="P40" s="36">
        <f t="shared" si="4"/>
        <v>2841</v>
      </c>
      <c r="Q40" s="9">
        <f t="shared" si="5"/>
        <v>4079</v>
      </c>
      <c r="R40" s="39">
        <v>46058</v>
      </c>
      <c r="S40" s="54">
        <f t="shared" si="6"/>
        <v>47884</v>
      </c>
    </row>
    <row r="41" spans="1:19" x14ac:dyDescent="0.3">
      <c r="A41" s="40">
        <v>32</v>
      </c>
      <c r="B41" s="39">
        <v>46086</v>
      </c>
      <c r="C41" s="9">
        <f t="shared" si="21"/>
        <v>6500</v>
      </c>
      <c r="D41" s="9">
        <f t="shared" si="8"/>
        <v>420</v>
      </c>
      <c r="E41" s="9">
        <v>0</v>
      </c>
      <c r="F41" s="10">
        <f t="shared" si="18"/>
        <v>6920</v>
      </c>
      <c r="G41" s="4">
        <f t="shared" si="14"/>
        <v>0</v>
      </c>
      <c r="H41" s="4">
        <f t="shared" si="15"/>
        <v>420</v>
      </c>
      <c r="I41" s="36">
        <f t="shared" si="19"/>
        <v>420</v>
      </c>
      <c r="J41" s="13">
        <f t="shared" si="20"/>
        <v>6500</v>
      </c>
      <c r="K41" s="11">
        <f>SUM($J$10:J41)</f>
        <v>188540</v>
      </c>
      <c r="L41" s="38">
        <f t="shared" si="1"/>
        <v>88397</v>
      </c>
      <c r="M41" s="32">
        <f t="shared" si="2"/>
        <v>1848</v>
      </c>
      <c r="N41" s="9">
        <f t="shared" si="3"/>
        <v>5072</v>
      </c>
      <c r="O41" s="53">
        <f t="shared" si="0"/>
        <v>129397</v>
      </c>
      <c r="P41" s="36">
        <f t="shared" si="4"/>
        <v>2705</v>
      </c>
      <c r="Q41" s="9">
        <f t="shared" si="5"/>
        <v>4215</v>
      </c>
      <c r="R41" s="39">
        <v>46086</v>
      </c>
      <c r="S41" s="54">
        <f t="shared" si="6"/>
        <v>47912</v>
      </c>
    </row>
    <row r="42" spans="1:19" x14ac:dyDescent="0.3">
      <c r="A42" s="40">
        <v>33</v>
      </c>
      <c r="B42" s="39">
        <v>46117</v>
      </c>
      <c r="C42" s="9">
        <f t="shared" si="21"/>
        <v>6500</v>
      </c>
      <c r="D42" s="9">
        <f t="shared" si="8"/>
        <v>420</v>
      </c>
      <c r="E42" s="9">
        <v>0</v>
      </c>
      <c r="F42" s="10">
        <f t="shared" si="18"/>
        <v>6920</v>
      </c>
      <c r="G42" s="4">
        <f t="shared" si="14"/>
        <v>0</v>
      </c>
      <c r="H42" s="4">
        <f t="shared" si="15"/>
        <v>420</v>
      </c>
      <c r="I42" s="36">
        <f t="shared" si="19"/>
        <v>420</v>
      </c>
      <c r="J42" s="13">
        <f t="shared" si="20"/>
        <v>6500</v>
      </c>
      <c r="K42" s="11">
        <f>SUM($J$10:J42)</f>
        <v>195040</v>
      </c>
      <c r="L42" s="38">
        <f t="shared" si="1"/>
        <v>81897</v>
      </c>
      <c r="M42" s="32">
        <f t="shared" si="2"/>
        <v>1712</v>
      </c>
      <c r="N42" s="9">
        <f t="shared" si="3"/>
        <v>5208</v>
      </c>
      <c r="O42" s="53">
        <f t="shared" ref="O42:O58" si="22">$P$5+$D$5-K42</f>
        <v>122897</v>
      </c>
      <c r="P42" s="36">
        <f t="shared" si="4"/>
        <v>2569</v>
      </c>
      <c r="Q42" s="9">
        <f t="shared" si="5"/>
        <v>4351</v>
      </c>
      <c r="R42" s="39">
        <v>46117</v>
      </c>
      <c r="S42" s="54">
        <f t="shared" si="6"/>
        <v>47943</v>
      </c>
    </row>
    <row r="43" spans="1:19" x14ac:dyDescent="0.3">
      <c r="A43" s="40">
        <v>34</v>
      </c>
      <c r="B43" s="39">
        <v>46147</v>
      </c>
      <c r="C43" s="9">
        <f t="shared" si="21"/>
        <v>6500</v>
      </c>
      <c r="D43" s="9">
        <f t="shared" si="8"/>
        <v>420</v>
      </c>
      <c r="E43" s="9">
        <v>0</v>
      </c>
      <c r="F43" s="10">
        <f t="shared" si="18"/>
        <v>6920</v>
      </c>
      <c r="G43" s="4">
        <f t="shared" si="14"/>
        <v>0</v>
      </c>
      <c r="H43" s="4">
        <f t="shared" si="15"/>
        <v>420</v>
      </c>
      <c r="I43" s="36">
        <f t="shared" si="19"/>
        <v>420</v>
      </c>
      <c r="J43" s="13">
        <f t="shared" si="20"/>
        <v>6500</v>
      </c>
      <c r="K43" s="11">
        <f>SUM($J$10:J43)</f>
        <v>201540</v>
      </c>
      <c r="L43" s="38">
        <f t="shared" si="1"/>
        <v>75397</v>
      </c>
      <c r="M43" s="32">
        <f t="shared" si="2"/>
        <v>1576</v>
      </c>
      <c r="N43" s="9">
        <f t="shared" si="3"/>
        <v>5344</v>
      </c>
      <c r="O43" s="53">
        <f t="shared" si="22"/>
        <v>116397</v>
      </c>
      <c r="P43" s="36">
        <f t="shared" si="4"/>
        <v>2433</v>
      </c>
      <c r="Q43" s="9">
        <f t="shared" si="5"/>
        <v>4487</v>
      </c>
      <c r="R43" s="39">
        <v>46147</v>
      </c>
      <c r="S43" s="54">
        <f t="shared" si="6"/>
        <v>47973</v>
      </c>
    </row>
    <row r="44" spans="1:19" x14ac:dyDescent="0.3">
      <c r="A44" s="40">
        <v>35</v>
      </c>
      <c r="B44" s="39">
        <v>46178</v>
      </c>
      <c r="C44" s="9">
        <f t="shared" si="21"/>
        <v>6500</v>
      </c>
      <c r="D44" s="9">
        <f t="shared" si="8"/>
        <v>420</v>
      </c>
      <c r="E44" s="9">
        <v>0</v>
      </c>
      <c r="F44" s="10">
        <f t="shared" ref="F44:F46" si="23">SUM(C44:E44)</f>
        <v>6920</v>
      </c>
      <c r="G44" s="4">
        <f t="shared" si="14"/>
        <v>0</v>
      </c>
      <c r="H44" s="4">
        <f t="shared" si="15"/>
        <v>420</v>
      </c>
      <c r="I44" s="36">
        <f t="shared" ref="I44:I46" si="24">SUM(G44:H44)</f>
        <v>420</v>
      </c>
      <c r="J44" s="13">
        <f t="shared" ref="J44:J46" si="25">F44-I44</f>
        <v>6500</v>
      </c>
      <c r="K44" s="11">
        <f>SUM($J$10:J44)</f>
        <v>208040</v>
      </c>
      <c r="L44" s="38">
        <f t="shared" si="1"/>
        <v>68897</v>
      </c>
      <c r="M44" s="32">
        <f t="shared" si="2"/>
        <v>1440</v>
      </c>
      <c r="N44" s="9">
        <f t="shared" si="3"/>
        <v>5480</v>
      </c>
      <c r="O44" s="53">
        <f t="shared" si="22"/>
        <v>109897</v>
      </c>
      <c r="P44" s="36">
        <f t="shared" si="4"/>
        <v>2297</v>
      </c>
      <c r="Q44" s="9">
        <f t="shared" si="5"/>
        <v>4623</v>
      </c>
      <c r="R44" s="39">
        <v>46178</v>
      </c>
      <c r="S44" s="54">
        <f t="shared" si="6"/>
        <v>48004</v>
      </c>
    </row>
    <row r="45" spans="1:19" x14ac:dyDescent="0.3">
      <c r="A45" s="40">
        <v>36</v>
      </c>
      <c r="B45" s="39">
        <v>46208</v>
      </c>
      <c r="C45" s="9">
        <f t="shared" si="21"/>
        <v>6500</v>
      </c>
      <c r="D45" s="9">
        <f t="shared" si="8"/>
        <v>420</v>
      </c>
      <c r="E45" s="9">
        <v>0</v>
      </c>
      <c r="F45" s="10">
        <f t="shared" si="23"/>
        <v>6920</v>
      </c>
      <c r="G45" s="4">
        <f t="shared" si="14"/>
        <v>0</v>
      </c>
      <c r="H45" s="4">
        <f t="shared" si="15"/>
        <v>420</v>
      </c>
      <c r="I45" s="36">
        <f t="shared" si="24"/>
        <v>420</v>
      </c>
      <c r="J45" s="13">
        <f t="shared" si="25"/>
        <v>6500</v>
      </c>
      <c r="K45" s="11">
        <f>SUM($J$10:J45)</f>
        <v>214540</v>
      </c>
      <c r="L45" s="38">
        <f t="shared" si="1"/>
        <v>62397</v>
      </c>
      <c r="M45" s="32">
        <f t="shared" si="2"/>
        <v>1304</v>
      </c>
      <c r="N45" s="9">
        <f t="shared" si="3"/>
        <v>5616</v>
      </c>
      <c r="O45" s="53">
        <f t="shared" si="22"/>
        <v>103397</v>
      </c>
      <c r="P45" s="36">
        <f t="shared" si="4"/>
        <v>2161</v>
      </c>
      <c r="Q45" s="9">
        <f t="shared" si="5"/>
        <v>4759</v>
      </c>
      <c r="R45" s="39">
        <v>46208</v>
      </c>
      <c r="S45" s="54">
        <f t="shared" si="6"/>
        <v>48034</v>
      </c>
    </row>
    <row r="46" spans="1:19" x14ac:dyDescent="0.3">
      <c r="A46" s="40">
        <v>37</v>
      </c>
      <c r="B46" s="39">
        <v>46239</v>
      </c>
      <c r="C46" s="9">
        <f t="shared" si="21"/>
        <v>6500</v>
      </c>
      <c r="D46" s="9">
        <f t="shared" si="8"/>
        <v>420</v>
      </c>
      <c r="E46" s="9">
        <v>0</v>
      </c>
      <c r="F46" s="10">
        <f t="shared" si="23"/>
        <v>6920</v>
      </c>
      <c r="G46" s="4">
        <f t="shared" si="14"/>
        <v>0</v>
      </c>
      <c r="H46" s="4">
        <f t="shared" si="15"/>
        <v>420</v>
      </c>
      <c r="I46" s="36">
        <f t="shared" si="24"/>
        <v>420</v>
      </c>
      <c r="J46" s="13">
        <f t="shared" si="25"/>
        <v>6500</v>
      </c>
      <c r="K46" s="11">
        <f>SUM($J$10:J46)</f>
        <v>221040</v>
      </c>
      <c r="L46" s="38">
        <f t="shared" si="1"/>
        <v>55897</v>
      </c>
      <c r="M46" s="32">
        <f t="shared" ref="M46:M58" si="26">ROUND(L46*$U$5*(1+$U$5)^60/((1+$U$5)^60-1), 0)</f>
        <v>1168</v>
      </c>
      <c r="N46" s="9">
        <f t="shared" si="3"/>
        <v>5752</v>
      </c>
      <c r="O46" s="53">
        <f t="shared" si="22"/>
        <v>96897</v>
      </c>
      <c r="P46" s="36">
        <f t="shared" ref="P46:P58" si="27">ROUND(O46*$U$5*(1+$U$5)^60/((1+$U$5)^60-1), 0)</f>
        <v>2026</v>
      </c>
      <c r="Q46" s="9">
        <f t="shared" si="5"/>
        <v>4894</v>
      </c>
      <c r="R46" s="39">
        <v>46239</v>
      </c>
      <c r="S46" s="54">
        <f t="shared" ref="S46:S58" si="28">DATE(YEAR(B46) + 5, MONTH(B46), DAY(B46))</f>
        <v>48065</v>
      </c>
    </row>
    <row r="47" spans="1:19" x14ac:dyDescent="0.3">
      <c r="A47" s="40">
        <v>38</v>
      </c>
      <c r="B47" s="39">
        <v>46270</v>
      </c>
      <c r="C47" s="9">
        <f t="shared" si="21"/>
        <v>6500</v>
      </c>
      <c r="D47" s="9">
        <f t="shared" si="8"/>
        <v>420</v>
      </c>
      <c r="E47" s="9">
        <v>0</v>
      </c>
      <c r="F47" s="10">
        <f t="shared" ref="F47:F58" si="29">SUM(C47:E47)</f>
        <v>6920</v>
      </c>
      <c r="G47" s="4">
        <f t="shared" si="14"/>
        <v>0</v>
      </c>
      <c r="H47" s="4">
        <f t="shared" si="15"/>
        <v>420</v>
      </c>
      <c r="I47" s="36">
        <f t="shared" ref="I47:I58" si="30">SUM(G47:H47)</f>
        <v>420</v>
      </c>
      <c r="J47" s="13">
        <f t="shared" ref="J47:J58" si="31">F47-I47</f>
        <v>6500</v>
      </c>
      <c r="K47" s="11">
        <f>SUM($J$10:J47)</f>
        <v>227540</v>
      </c>
      <c r="L47" s="38">
        <f t="shared" si="1"/>
        <v>49397</v>
      </c>
      <c r="M47" s="32">
        <f t="shared" si="26"/>
        <v>1033</v>
      </c>
      <c r="N47" s="9">
        <f t="shared" si="3"/>
        <v>5887</v>
      </c>
      <c r="O47" s="53">
        <f t="shared" si="22"/>
        <v>90397</v>
      </c>
      <c r="P47" s="36">
        <f t="shared" si="27"/>
        <v>1890</v>
      </c>
      <c r="Q47" s="9">
        <f t="shared" si="5"/>
        <v>5030</v>
      </c>
      <c r="R47" s="39">
        <v>46270</v>
      </c>
      <c r="S47" s="54">
        <f t="shared" si="28"/>
        <v>48096</v>
      </c>
    </row>
    <row r="48" spans="1:19" x14ac:dyDescent="0.3">
      <c r="A48" s="40">
        <v>39</v>
      </c>
      <c r="B48" s="39">
        <v>46300</v>
      </c>
      <c r="C48" s="9">
        <f t="shared" si="21"/>
        <v>6500</v>
      </c>
      <c r="D48" s="9">
        <f t="shared" si="8"/>
        <v>420</v>
      </c>
      <c r="E48" s="9">
        <v>0</v>
      </c>
      <c r="F48" s="10">
        <f t="shared" si="29"/>
        <v>6920</v>
      </c>
      <c r="G48" s="4">
        <f t="shared" si="14"/>
        <v>0</v>
      </c>
      <c r="H48" s="4">
        <f t="shared" si="15"/>
        <v>420</v>
      </c>
      <c r="I48" s="36">
        <f t="shared" si="30"/>
        <v>420</v>
      </c>
      <c r="J48" s="13">
        <f t="shared" si="31"/>
        <v>6500</v>
      </c>
      <c r="K48" s="11">
        <f>SUM($J$10:J48)</f>
        <v>234040</v>
      </c>
      <c r="L48" s="38">
        <f t="shared" si="1"/>
        <v>42897</v>
      </c>
      <c r="M48" s="32">
        <f t="shared" si="26"/>
        <v>897</v>
      </c>
      <c r="N48" s="9">
        <f t="shared" si="3"/>
        <v>6023</v>
      </c>
      <c r="O48" s="53">
        <f t="shared" si="22"/>
        <v>83897</v>
      </c>
      <c r="P48" s="36">
        <f t="shared" si="27"/>
        <v>1754</v>
      </c>
      <c r="Q48" s="9">
        <f t="shared" si="5"/>
        <v>5166</v>
      </c>
      <c r="R48" s="39">
        <v>46300</v>
      </c>
      <c r="S48" s="54">
        <f t="shared" si="28"/>
        <v>48126</v>
      </c>
    </row>
    <row r="49" spans="1:19" x14ac:dyDescent="0.3">
      <c r="A49" s="40">
        <v>40</v>
      </c>
      <c r="B49" s="39">
        <v>46331</v>
      </c>
      <c r="C49" s="9">
        <f t="shared" si="21"/>
        <v>6500</v>
      </c>
      <c r="D49" s="9">
        <f t="shared" si="8"/>
        <v>420</v>
      </c>
      <c r="E49" s="9">
        <v>0</v>
      </c>
      <c r="F49" s="10">
        <f t="shared" si="29"/>
        <v>6920</v>
      </c>
      <c r="G49" s="4">
        <f t="shared" si="14"/>
        <v>0</v>
      </c>
      <c r="H49" s="4">
        <f t="shared" si="15"/>
        <v>420</v>
      </c>
      <c r="I49" s="36">
        <f t="shared" si="30"/>
        <v>420</v>
      </c>
      <c r="J49" s="13">
        <f t="shared" si="31"/>
        <v>6500</v>
      </c>
      <c r="K49" s="11">
        <f>SUM($J$10:J49)</f>
        <v>240540</v>
      </c>
      <c r="L49" s="38">
        <f t="shared" si="1"/>
        <v>36397</v>
      </c>
      <c r="M49" s="32">
        <f t="shared" si="26"/>
        <v>761</v>
      </c>
      <c r="N49" s="9">
        <f t="shared" si="3"/>
        <v>6159</v>
      </c>
      <c r="O49" s="53">
        <f t="shared" si="22"/>
        <v>77397</v>
      </c>
      <c r="P49" s="36">
        <f t="shared" si="27"/>
        <v>1618</v>
      </c>
      <c r="Q49" s="9">
        <f t="shared" si="5"/>
        <v>5302</v>
      </c>
      <c r="R49" s="39">
        <v>46331</v>
      </c>
      <c r="S49" s="54">
        <f t="shared" si="28"/>
        <v>48157</v>
      </c>
    </row>
    <row r="50" spans="1:19" x14ac:dyDescent="0.3">
      <c r="A50" s="33">
        <v>41</v>
      </c>
      <c r="B50" s="41">
        <v>46361</v>
      </c>
      <c r="C50" s="33">
        <f>$E$4</f>
        <v>6500</v>
      </c>
      <c r="D50" s="33">
        <f t="shared" si="8"/>
        <v>420</v>
      </c>
      <c r="E50" s="33">
        <v>0</v>
      </c>
      <c r="F50" s="33">
        <f t="shared" si="29"/>
        <v>6920</v>
      </c>
      <c r="G50" s="33">
        <f t="shared" si="14"/>
        <v>0</v>
      </c>
      <c r="H50" s="33">
        <f t="shared" si="15"/>
        <v>420</v>
      </c>
      <c r="I50" s="33">
        <f t="shared" si="30"/>
        <v>420</v>
      </c>
      <c r="J50" s="34">
        <f t="shared" si="31"/>
        <v>6500</v>
      </c>
      <c r="K50" s="33">
        <f>SUM($J$10:J50)</f>
        <v>247040</v>
      </c>
      <c r="L50" s="35">
        <f t="shared" si="1"/>
        <v>29897</v>
      </c>
      <c r="M50" s="33">
        <f t="shared" si="26"/>
        <v>625</v>
      </c>
      <c r="N50" s="33">
        <f t="shared" si="3"/>
        <v>6295</v>
      </c>
      <c r="O50" s="35">
        <f t="shared" si="22"/>
        <v>70897</v>
      </c>
      <c r="P50" s="33">
        <f t="shared" si="27"/>
        <v>1482</v>
      </c>
      <c r="Q50" s="33">
        <f t="shared" si="5"/>
        <v>5438</v>
      </c>
      <c r="R50" s="41">
        <v>46361</v>
      </c>
      <c r="S50" s="52">
        <f t="shared" si="28"/>
        <v>48187</v>
      </c>
    </row>
    <row r="51" spans="1:19" x14ac:dyDescent="0.3">
      <c r="A51" s="40">
        <v>42</v>
      </c>
      <c r="B51" s="39">
        <v>46392</v>
      </c>
      <c r="C51" s="9">
        <f>$E$4</f>
        <v>6500</v>
      </c>
      <c r="D51" s="9">
        <f t="shared" si="8"/>
        <v>420</v>
      </c>
      <c r="E51" s="9">
        <v>0</v>
      </c>
      <c r="F51" s="10">
        <f t="shared" si="29"/>
        <v>6920</v>
      </c>
      <c r="G51" s="4">
        <f t="shared" si="14"/>
        <v>0</v>
      </c>
      <c r="H51" s="4">
        <f t="shared" si="15"/>
        <v>420</v>
      </c>
      <c r="I51" s="36">
        <f t="shared" si="30"/>
        <v>420</v>
      </c>
      <c r="J51" s="13">
        <f t="shared" si="31"/>
        <v>6500</v>
      </c>
      <c r="K51" s="11">
        <f>SUM($J$10:J51)</f>
        <v>253540</v>
      </c>
      <c r="L51" s="38">
        <f t="shared" si="1"/>
        <v>23397</v>
      </c>
      <c r="M51" s="32">
        <f t="shared" si="26"/>
        <v>489</v>
      </c>
      <c r="N51" s="9">
        <f t="shared" si="3"/>
        <v>6431</v>
      </c>
      <c r="O51" s="53">
        <f t="shared" si="22"/>
        <v>64397</v>
      </c>
      <c r="P51" s="36">
        <f t="shared" si="27"/>
        <v>1346</v>
      </c>
      <c r="Q51" s="9">
        <f t="shared" si="5"/>
        <v>5574</v>
      </c>
      <c r="R51" s="39">
        <v>46392</v>
      </c>
      <c r="S51" s="54">
        <f t="shared" si="28"/>
        <v>48218</v>
      </c>
    </row>
    <row r="52" spans="1:19" x14ac:dyDescent="0.3">
      <c r="A52" s="40">
        <v>43</v>
      </c>
      <c r="B52" s="39">
        <v>46423</v>
      </c>
      <c r="C52" s="9">
        <f t="shared" ref="C52:C101" si="32">$E$4</f>
        <v>6500</v>
      </c>
      <c r="D52" s="9">
        <f t="shared" si="8"/>
        <v>420</v>
      </c>
      <c r="E52" s="9">
        <v>0</v>
      </c>
      <c r="F52" s="10">
        <f t="shared" si="29"/>
        <v>6920</v>
      </c>
      <c r="G52" s="4">
        <f t="shared" si="14"/>
        <v>0</v>
      </c>
      <c r="H52" s="4">
        <f t="shared" si="15"/>
        <v>420</v>
      </c>
      <c r="I52" s="36">
        <f t="shared" si="30"/>
        <v>420</v>
      </c>
      <c r="J52" s="13">
        <f t="shared" si="31"/>
        <v>6500</v>
      </c>
      <c r="K52" s="11">
        <f>SUM($J$10:J52)</f>
        <v>260040</v>
      </c>
      <c r="L52" s="38">
        <f t="shared" si="1"/>
        <v>16897</v>
      </c>
      <c r="M52" s="32">
        <f t="shared" si="26"/>
        <v>353</v>
      </c>
      <c r="N52" s="9">
        <f t="shared" si="3"/>
        <v>6567</v>
      </c>
      <c r="O52" s="53">
        <f t="shared" si="22"/>
        <v>57897</v>
      </c>
      <c r="P52" s="36">
        <f t="shared" si="27"/>
        <v>1210</v>
      </c>
      <c r="Q52" s="9">
        <f t="shared" si="5"/>
        <v>5710</v>
      </c>
      <c r="R52" s="39">
        <v>46423</v>
      </c>
      <c r="S52" s="54">
        <f t="shared" si="28"/>
        <v>48249</v>
      </c>
    </row>
    <row r="53" spans="1:19" x14ac:dyDescent="0.3">
      <c r="A53" s="40">
        <v>44</v>
      </c>
      <c r="B53" s="39">
        <v>46451</v>
      </c>
      <c r="C53" s="9">
        <f t="shared" si="32"/>
        <v>6500</v>
      </c>
      <c r="D53" s="9">
        <f t="shared" si="8"/>
        <v>420</v>
      </c>
      <c r="E53" s="9">
        <v>0</v>
      </c>
      <c r="F53" s="10">
        <f t="shared" si="29"/>
        <v>6920</v>
      </c>
      <c r="G53" s="4">
        <f t="shared" si="14"/>
        <v>0</v>
      </c>
      <c r="H53" s="4">
        <f t="shared" si="15"/>
        <v>420</v>
      </c>
      <c r="I53" s="36">
        <f t="shared" si="30"/>
        <v>420</v>
      </c>
      <c r="J53" s="13">
        <f t="shared" si="31"/>
        <v>6500</v>
      </c>
      <c r="K53" s="11">
        <f>SUM($J$10:J53)</f>
        <v>266540</v>
      </c>
      <c r="L53" s="38">
        <f t="shared" si="1"/>
        <v>10397</v>
      </c>
      <c r="M53" s="32">
        <f t="shared" si="26"/>
        <v>217</v>
      </c>
      <c r="N53" s="9">
        <f t="shared" si="3"/>
        <v>6703</v>
      </c>
      <c r="O53" s="53">
        <f t="shared" si="22"/>
        <v>51397</v>
      </c>
      <c r="P53" s="36">
        <f t="shared" si="27"/>
        <v>1074</v>
      </c>
      <c r="Q53" s="9">
        <f t="shared" si="5"/>
        <v>5846</v>
      </c>
      <c r="R53" s="39">
        <v>46451</v>
      </c>
      <c r="S53" s="54">
        <f t="shared" si="28"/>
        <v>48278</v>
      </c>
    </row>
    <row r="54" spans="1:19" x14ac:dyDescent="0.3">
      <c r="A54" s="40">
        <v>45</v>
      </c>
      <c r="B54" s="39">
        <v>46482</v>
      </c>
      <c r="C54" s="9">
        <f t="shared" si="32"/>
        <v>6500</v>
      </c>
      <c r="D54" s="9">
        <f t="shared" si="8"/>
        <v>420</v>
      </c>
      <c r="E54" s="9">
        <v>0</v>
      </c>
      <c r="F54" s="10">
        <f t="shared" si="29"/>
        <v>6920</v>
      </c>
      <c r="G54" s="4">
        <f t="shared" si="14"/>
        <v>0</v>
      </c>
      <c r="H54" s="4">
        <f t="shared" si="15"/>
        <v>420</v>
      </c>
      <c r="I54" s="36">
        <f t="shared" si="30"/>
        <v>420</v>
      </c>
      <c r="J54" s="13">
        <f t="shared" si="31"/>
        <v>6500</v>
      </c>
      <c r="K54" s="11">
        <f>SUM($J$10:J54)</f>
        <v>273040</v>
      </c>
      <c r="L54" s="38">
        <f t="shared" si="1"/>
        <v>3897</v>
      </c>
      <c r="M54" s="32">
        <f t="shared" si="26"/>
        <v>81</v>
      </c>
      <c r="N54" s="9">
        <f t="shared" si="3"/>
        <v>6839</v>
      </c>
      <c r="O54" s="53">
        <f t="shared" si="22"/>
        <v>44897</v>
      </c>
      <c r="P54" s="36">
        <f t="shared" si="27"/>
        <v>939</v>
      </c>
      <c r="Q54" s="9">
        <f t="shared" si="5"/>
        <v>5981</v>
      </c>
      <c r="R54" s="39">
        <v>46482</v>
      </c>
      <c r="S54" s="54">
        <f t="shared" si="28"/>
        <v>48309</v>
      </c>
    </row>
    <row r="55" spans="1:19" x14ac:dyDescent="0.3">
      <c r="A55" s="40">
        <v>46</v>
      </c>
      <c r="B55" s="39">
        <v>46512</v>
      </c>
      <c r="C55" s="9">
        <f t="shared" si="32"/>
        <v>6500</v>
      </c>
      <c r="D55" s="9">
        <f t="shared" si="8"/>
        <v>420</v>
      </c>
      <c r="E55" s="9">
        <v>0</v>
      </c>
      <c r="F55" s="10">
        <f t="shared" si="29"/>
        <v>6920</v>
      </c>
      <c r="G55" s="4">
        <f t="shared" si="14"/>
        <v>0</v>
      </c>
      <c r="H55" s="4">
        <f t="shared" si="15"/>
        <v>420</v>
      </c>
      <c r="I55" s="36">
        <f t="shared" si="30"/>
        <v>420</v>
      </c>
      <c r="J55" s="13">
        <f t="shared" si="31"/>
        <v>6500</v>
      </c>
      <c r="K55" s="11">
        <f>SUM($J$10:J55)</f>
        <v>279540</v>
      </c>
      <c r="L55" s="38">
        <f t="shared" si="1"/>
        <v>-2603</v>
      </c>
      <c r="M55" s="32">
        <f t="shared" si="26"/>
        <v>-54</v>
      </c>
      <c r="N55" s="9">
        <f t="shared" si="3"/>
        <v>6974</v>
      </c>
      <c r="O55" s="53">
        <f t="shared" si="22"/>
        <v>38397</v>
      </c>
      <c r="P55" s="36">
        <f t="shared" si="27"/>
        <v>803</v>
      </c>
      <c r="Q55" s="9">
        <f t="shared" si="5"/>
        <v>6117</v>
      </c>
      <c r="R55" s="39">
        <v>46512</v>
      </c>
      <c r="S55" s="54">
        <f t="shared" si="28"/>
        <v>48339</v>
      </c>
    </row>
    <row r="56" spans="1:19" x14ac:dyDescent="0.3">
      <c r="A56" s="40">
        <v>47</v>
      </c>
      <c r="B56" s="39">
        <v>46543</v>
      </c>
      <c r="C56" s="9">
        <f t="shared" si="32"/>
        <v>6500</v>
      </c>
      <c r="D56" s="9">
        <f t="shared" si="8"/>
        <v>420</v>
      </c>
      <c r="E56" s="9">
        <v>0</v>
      </c>
      <c r="F56" s="10">
        <f t="shared" si="29"/>
        <v>6920</v>
      </c>
      <c r="G56" s="4">
        <f t="shared" si="14"/>
        <v>0</v>
      </c>
      <c r="H56" s="4">
        <f t="shared" si="15"/>
        <v>420</v>
      </c>
      <c r="I56" s="36">
        <f t="shared" si="30"/>
        <v>420</v>
      </c>
      <c r="J56" s="13">
        <f t="shared" si="31"/>
        <v>6500</v>
      </c>
      <c r="K56" s="11">
        <f>SUM($J$10:J56)</f>
        <v>286040</v>
      </c>
      <c r="L56" s="38">
        <f t="shared" si="1"/>
        <v>-9103</v>
      </c>
      <c r="M56" s="32">
        <f t="shared" si="26"/>
        <v>-190</v>
      </c>
      <c r="N56" s="9">
        <f t="shared" si="3"/>
        <v>7110</v>
      </c>
      <c r="O56" s="53">
        <f t="shared" si="22"/>
        <v>31897</v>
      </c>
      <c r="P56" s="36">
        <f t="shared" si="27"/>
        <v>667</v>
      </c>
      <c r="Q56" s="9">
        <f t="shared" si="5"/>
        <v>6253</v>
      </c>
      <c r="R56" s="39">
        <v>46543</v>
      </c>
      <c r="S56" s="54">
        <f t="shared" si="28"/>
        <v>48370</v>
      </c>
    </row>
    <row r="57" spans="1:19" x14ac:dyDescent="0.3">
      <c r="A57" s="40">
        <v>48</v>
      </c>
      <c r="B57" s="39">
        <v>46573</v>
      </c>
      <c r="C57" s="9">
        <f t="shared" si="32"/>
        <v>6500</v>
      </c>
      <c r="D57" s="9">
        <f t="shared" si="8"/>
        <v>420</v>
      </c>
      <c r="E57" s="9">
        <v>0</v>
      </c>
      <c r="F57" s="10">
        <f t="shared" si="29"/>
        <v>6920</v>
      </c>
      <c r="G57" s="4">
        <f t="shared" si="14"/>
        <v>0</v>
      </c>
      <c r="H57" s="4">
        <f t="shared" si="15"/>
        <v>420</v>
      </c>
      <c r="I57" s="36">
        <f t="shared" si="30"/>
        <v>420</v>
      </c>
      <c r="J57" s="13">
        <f t="shared" si="31"/>
        <v>6500</v>
      </c>
      <c r="K57" s="11">
        <f>SUM($J$10:J57)</f>
        <v>292540</v>
      </c>
      <c r="L57" s="38">
        <f t="shared" si="1"/>
        <v>-15603</v>
      </c>
      <c r="M57" s="32">
        <f t="shared" si="26"/>
        <v>-326</v>
      </c>
      <c r="N57" s="9">
        <f t="shared" si="3"/>
        <v>7246</v>
      </c>
      <c r="O57" s="53">
        <f t="shared" si="22"/>
        <v>25397</v>
      </c>
      <c r="P57" s="36">
        <f t="shared" si="27"/>
        <v>531</v>
      </c>
      <c r="Q57" s="9">
        <f t="shared" si="5"/>
        <v>6389</v>
      </c>
      <c r="R57" s="39">
        <v>46573</v>
      </c>
      <c r="S57" s="54">
        <f t="shared" si="28"/>
        <v>48400</v>
      </c>
    </row>
    <row r="58" spans="1:19" x14ac:dyDescent="0.3">
      <c r="A58" s="40">
        <v>49</v>
      </c>
      <c r="B58" s="39">
        <v>46604</v>
      </c>
      <c r="C58" s="9">
        <f t="shared" si="32"/>
        <v>6500</v>
      </c>
      <c r="D58" s="9">
        <f t="shared" si="8"/>
        <v>420</v>
      </c>
      <c r="E58" s="9">
        <v>0</v>
      </c>
      <c r="F58" s="10">
        <f t="shared" si="29"/>
        <v>6920</v>
      </c>
      <c r="G58" s="4">
        <f t="shared" si="14"/>
        <v>0</v>
      </c>
      <c r="H58" s="4">
        <f t="shared" si="15"/>
        <v>420</v>
      </c>
      <c r="I58" s="36">
        <f t="shared" si="30"/>
        <v>420</v>
      </c>
      <c r="J58" s="13">
        <f t="shared" si="31"/>
        <v>6500</v>
      </c>
      <c r="K58" s="11">
        <f>SUM($J$10:J58)</f>
        <v>299040</v>
      </c>
      <c r="L58" s="38">
        <f t="shared" si="1"/>
        <v>-22103</v>
      </c>
      <c r="M58" s="32">
        <f t="shared" si="26"/>
        <v>-462</v>
      </c>
      <c r="N58" s="9">
        <f t="shared" si="3"/>
        <v>7382</v>
      </c>
      <c r="O58" s="53">
        <f t="shared" si="22"/>
        <v>18897</v>
      </c>
      <c r="P58" s="36">
        <f t="shared" si="27"/>
        <v>395</v>
      </c>
      <c r="Q58" s="9">
        <f t="shared" si="5"/>
        <v>6525</v>
      </c>
      <c r="R58" s="39">
        <v>46604</v>
      </c>
      <c r="S58" s="54">
        <f t="shared" si="28"/>
        <v>48431</v>
      </c>
    </row>
    <row r="59" spans="1:19" x14ac:dyDescent="0.3">
      <c r="A59" s="40">
        <v>50</v>
      </c>
      <c r="B59" s="39">
        <v>46635</v>
      </c>
      <c r="C59" s="9">
        <f t="shared" si="32"/>
        <v>6500</v>
      </c>
      <c r="D59" s="9">
        <f t="shared" si="8"/>
        <v>420</v>
      </c>
      <c r="E59" s="9">
        <v>0</v>
      </c>
      <c r="F59" s="10">
        <f t="shared" ref="F59:F101" si="33">SUM(C59:E59)</f>
        <v>6920</v>
      </c>
      <c r="G59" s="4">
        <f t="shared" ref="G59:G101" si="34">$P$1</f>
        <v>0</v>
      </c>
      <c r="H59" s="4">
        <f t="shared" ref="H59:H101" si="35">$P$2</f>
        <v>420</v>
      </c>
      <c r="I59" s="36">
        <f t="shared" ref="I59:I101" si="36">SUM(G59:H59)</f>
        <v>420</v>
      </c>
      <c r="J59" s="13">
        <f t="shared" ref="J59:J101" si="37">F59-I59</f>
        <v>6500</v>
      </c>
      <c r="K59" s="11">
        <f>SUM($J$10:J59)</f>
        <v>305540</v>
      </c>
      <c r="L59" s="38">
        <f t="shared" si="1"/>
        <v>-28603</v>
      </c>
      <c r="M59" s="32">
        <f t="shared" ref="M59:M101" si="38">ROUND(L59*$U$5*(1+$U$5)^60/((1+$U$5)^60-1), 0)</f>
        <v>-598</v>
      </c>
      <c r="N59" s="9">
        <f t="shared" ref="N59:N101" si="39">F59-M59</f>
        <v>7518</v>
      </c>
      <c r="O59" s="53">
        <f t="shared" ref="O59:O101" si="40">$P$5+$D$5-K59</f>
        <v>12397</v>
      </c>
      <c r="P59" s="36">
        <f t="shared" ref="P59:P101" si="41">ROUND(O59*$U$5*(1+$U$5)^60/((1+$U$5)^60-1), 0)</f>
        <v>259</v>
      </c>
      <c r="Q59" s="9">
        <f t="shared" ref="Q59:Q101" si="42">F59-P59</f>
        <v>6661</v>
      </c>
      <c r="R59" s="39">
        <v>46635</v>
      </c>
      <c r="S59" s="54">
        <f t="shared" ref="S59:S95" si="43">DATE(YEAR(B59) + 5, MONTH(B59), DAY(B59))</f>
        <v>48462</v>
      </c>
    </row>
    <row r="60" spans="1:19" x14ac:dyDescent="0.3">
      <c r="A60" s="40">
        <v>51</v>
      </c>
      <c r="B60" s="39">
        <v>46665</v>
      </c>
      <c r="C60" s="9">
        <f t="shared" si="32"/>
        <v>6500</v>
      </c>
      <c r="D60" s="9">
        <f t="shared" si="8"/>
        <v>420</v>
      </c>
      <c r="E60" s="9">
        <v>0</v>
      </c>
      <c r="F60" s="10">
        <f t="shared" si="33"/>
        <v>6920</v>
      </c>
      <c r="G60" s="4">
        <f t="shared" si="34"/>
        <v>0</v>
      </c>
      <c r="H60" s="4">
        <f t="shared" si="35"/>
        <v>420</v>
      </c>
      <c r="I60" s="36">
        <f t="shared" si="36"/>
        <v>420</v>
      </c>
      <c r="J60" s="13">
        <f t="shared" si="37"/>
        <v>6500</v>
      </c>
      <c r="K60" s="11">
        <f>SUM($J$10:J60)</f>
        <v>312040</v>
      </c>
      <c r="L60" s="38">
        <f t="shared" si="1"/>
        <v>-35103</v>
      </c>
      <c r="M60" s="32">
        <f t="shared" si="38"/>
        <v>-734</v>
      </c>
      <c r="N60" s="9">
        <f t="shared" si="39"/>
        <v>7654</v>
      </c>
      <c r="O60" s="53">
        <f t="shared" si="40"/>
        <v>5897</v>
      </c>
      <c r="P60" s="36">
        <f t="shared" si="41"/>
        <v>123</v>
      </c>
      <c r="Q60" s="9">
        <f t="shared" si="42"/>
        <v>6797</v>
      </c>
      <c r="R60" s="39">
        <v>46665</v>
      </c>
      <c r="S60" s="54">
        <f t="shared" si="43"/>
        <v>48492</v>
      </c>
    </row>
    <row r="61" spans="1:19" x14ac:dyDescent="0.3">
      <c r="A61" s="40">
        <v>52</v>
      </c>
      <c r="B61" s="39">
        <v>46696</v>
      </c>
      <c r="C61" s="9">
        <f t="shared" si="32"/>
        <v>6500</v>
      </c>
      <c r="D61" s="9">
        <f t="shared" si="8"/>
        <v>420</v>
      </c>
      <c r="E61" s="9">
        <v>0</v>
      </c>
      <c r="F61" s="10">
        <f t="shared" si="33"/>
        <v>6920</v>
      </c>
      <c r="G61" s="4">
        <f t="shared" si="34"/>
        <v>0</v>
      </c>
      <c r="H61" s="4">
        <f t="shared" si="35"/>
        <v>420</v>
      </c>
      <c r="I61" s="36">
        <f t="shared" si="36"/>
        <v>420</v>
      </c>
      <c r="J61" s="13">
        <f t="shared" si="37"/>
        <v>6500</v>
      </c>
      <c r="K61" s="11">
        <f>SUM($J$10:J61)</f>
        <v>318540</v>
      </c>
      <c r="L61" s="38">
        <f t="shared" si="1"/>
        <v>-41603</v>
      </c>
      <c r="M61" s="32">
        <f t="shared" si="38"/>
        <v>-870</v>
      </c>
      <c r="N61" s="9">
        <f t="shared" si="39"/>
        <v>7790</v>
      </c>
      <c r="O61" s="53">
        <f t="shared" si="40"/>
        <v>-603</v>
      </c>
      <c r="P61" s="36">
        <f t="shared" si="41"/>
        <v>-13</v>
      </c>
      <c r="Q61" s="9">
        <f t="shared" si="42"/>
        <v>6933</v>
      </c>
      <c r="R61" s="39">
        <v>46696</v>
      </c>
      <c r="S61" s="54">
        <f t="shared" si="43"/>
        <v>48523</v>
      </c>
    </row>
    <row r="62" spans="1:19" x14ac:dyDescent="0.3">
      <c r="A62" s="40">
        <v>53</v>
      </c>
      <c r="B62" s="39">
        <v>46726</v>
      </c>
      <c r="C62" s="9">
        <f t="shared" si="32"/>
        <v>6500</v>
      </c>
      <c r="D62" s="9">
        <f t="shared" si="8"/>
        <v>420</v>
      </c>
      <c r="E62" s="9">
        <v>0</v>
      </c>
      <c r="F62" s="10">
        <f t="shared" si="33"/>
        <v>6920</v>
      </c>
      <c r="G62" s="4">
        <f t="shared" si="34"/>
        <v>0</v>
      </c>
      <c r="H62" s="4">
        <f t="shared" si="35"/>
        <v>420</v>
      </c>
      <c r="I62" s="36">
        <f t="shared" si="36"/>
        <v>420</v>
      </c>
      <c r="J62" s="13">
        <f t="shared" si="37"/>
        <v>6500</v>
      </c>
      <c r="K62" s="11">
        <f>SUM($J$10:J62)</f>
        <v>325040</v>
      </c>
      <c r="L62" s="38">
        <f t="shared" si="1"/>
        <v>-48103</v>
      </c>
      <c r="M62" s="32">
        <f t="shared" si="38"/>
        <v>-1006</v>
      </c>
      <c r="N62" s="9">
        <f t="shared" si="39"/>
        <v>7926</v>
      </c>
      <c r="O62" s="53">
        <f t="shared" si="40"/>
        <v>-7103</v>
      </c>
      <c r="P62" s="36">
        <f t="shared" si="41"/>
        <v>-148</v>
      </c>
      <c r="Q62" s="9">
        <f t="shared" si="42"/>
        <v>7068</v>
      </c>
      <c r="R62" s="39">
        <v>46726</v>
      </c>
      <c r="S62" s="54">
        <f t="shared" si="43"/>
        <v>48553</v>
      </c>
    </row>
    <row r="63" spans="1:19" x14ac:dyDescent="0.3">
      <c r="A63" s="40">
        <v>54</v>
      </c>
      <c r="B63" s="39">
        <v>46757</v>
      </c>
      <c r="C63" s="9">
        <f t="shared" si="32"/>
        <v>6500</v>
      </c>
      <c r="D63" s="9">
        <f t="shared" si="8"/>
        <v>420</v>
      </c>
      <c r="E63" s="9">
        <v>0</v>
      </c>
      <c r="F63" s="10">
        <f t="shared" si="33"/>
        <v>6920</v>
      </c>
      <c r="G63" s="4">
        <f t="shared" si="34"/>
        <v>0</v>
      </c>
      <c r="H63" s="4">
        <f t="shared" si="35"/>
        <v>420</v>
      </c>
      <c r="I63" s="36">
        <f t="shared" si="36"/>
        <v>420</v>
      </c>
      <c r="J63" s="13">
        <f t="shared" si="37"/>
        <v>6500</v>
      </c>
      <c r="K63" s="11">
        <f>SUM($J$10:J63)</f>
        <v>331540</v>
      </c>
      <c r="L63" s="38">
        <f t="shared" si="1"/>
        <v>-54603</v>
      </c>
      <c r="M63" s="32">
        <f t="shared" si="38"/>
        <v>-1141</v>
      </c>
      <c r="N63" s="9">
        <f t="shared" si="39"/>
        <v>8061</v>
      </c>
      <c r="O63" s="53">
        <f t="shared" si="40"/>
        <v>-13603</v>
      </c>
      <c r="P63" s="36">
        <f t="shared" si="41"/>
        <v>-284</v>
      </c>
      <c r="Q63" s="9">
        <f t="shared" si="42"/>
        <v>7204</v>
      </c>
      <c r="R63" s="39">
        <v>46757</v>
      </c>
      <c r="S63" s="54">
        <f t="shared" si="43"/>
        <v>48584</v>
      </c>
    </row>
    <row r="64" spans="1:19" x14ac:dyDescent="0.3">
      <c r="A64" s="40">
        <v>55</v>
      </c>
      <c r="B64" s="39">
        <v>46788</v>
      </c>
      <c r="C64" s="9">
        <f t="shared" si="32"/>
        <v>6500</v>
      </c>
      <c r="D64" s="9">
        <f t="shared" si="8"/>
        <v>420</v>
      </c>
      <c r="E64" s="9">
        <v>0</v>
      </c>
      <c r="F64" s="10">
        <f t="shared" si="33"/>
        <v>6920</v>
      </c>
      <c r="G64" s="4">
        <f t="shared" si="34"/>
        <v>0</v>
      </c>
      <c r="H64" s="4">
        <f t="shared" si="35"/>
        <v>420</v>
      </c>
      <c r="I64" s="36">
        <f t="shared" si="36"/>
        <v>420</v>
      </c>
      <c r="J64" s="13">
        <f t="shared" si="37"/>
        <v>6500</v>
      </c>
      <c r="K64" s="11">
        <f>SUM($J$10:J64)</f>
        <v>338040</v>
      </c>
      <c r="L64" s="38">
        <f t="shared" si="1"/>
        <v>-61103</v>
      </c>
      <c r="M64" s="32">
        <f t="shared" si="38"/>
        <v>-1277</v>
      </c>
      <c r="N64" s="9">
        <f t="shared" si="39"/>
        <v>8197</v>
      </c>
      <c r="O64" s="53">
        <f t="shared" si="40"/>
        <v>-20103</v>
      </c>
      <c r="P64" s="36">
        <f t="shared" si="41"/>
        <v>-420</v>
      </c>
      <c r="Q64" s="9">
        <f t="shared" si="42"/>
        <v>7340</v>
      </c>
      <c r="R64" s="39">
        <v>46788</v>
      </c>
      <c r="S64" s="54">
        <f t="shared" si="43"/>
        <v>48615</v>
      </c>
    </row>
    <row r="65" spans="1:19" x14ac:dyDescent="0.3">
      <c r="A65" s="40">
        <v>56</v>
      </c>
      <c r="B65" s="39">
        <v>46817</v>
      </c>
      <c r="C65" s="9">
        <f t="shared" si="32"/>
        <v>6500</v>
      </c>
      <c r="D65" s="9">
        <f t="shared" si="8"/>
        <v>420</v>
      </c>
      <c r="E65" s="9">
        <v>0</v>
      </c>
      <c r="F65" s="10">
        <f t="shared" si="33"/>
        <v>6920</v>
      </c>
      <c r="G65" s="4">
        <f t="shared" si="34"/>
        <v>0</v>
      </c>
      <c r="H65" s="4">
        <f t="shared" si="35"/>
        <v>420</v>
      </c>
      <c r="I65" s="36">
        <f t="shared" si="36"/>
        <v>420</v>
      </c>
      <c r="J65" s="13">
        <f t="shared" si="37"/>
        <v>6500</v>
      </c>
      <c r="K65" s="11">
        <f>SUM($J$10:J65)</f>
        <v>344540</v>
      </c>
      <c r="L65" s="38">
        <f t="shared" si="1"/>
        <v>-67603</v>
      </c>
      <c r="M65" s="32">
        <f t="shared" si="38"/>
        <v>-1413</v>
      </c>
      <c r="N65" s="9">
        <f t="shared" si="39"/>
        <v>8333</v>
      </c>
      <c r="O65" s="53">
        <f t="shared" si="40"/>
        <v>-26603</v>
      </c>
      <c r="P65" s="36">
        <f t="shared" si="41"/>
        <v>-556</v>
      </c>
      <c r="Q65" s="9">
        <f t="shared" si="42"/>
        <v>7476</v>
      </c>
      <c r="R65" s="39">
        <v>46817</v>
      </c>
      <c r="S65" s="54">
        <f t="shared" si="43"/>
        <v>48643</v>
      </c>
    </row>
    <row r="66" spans="1:19" x14ac:dyDescent="0.3">
      <c r="A66" s="40">
        <v>57</v>
      </c>
      <c r="B66" s="39">
        <v>46848</v>
      </c>
      <c r="C66" s="9">
        <f t="shared" si="32"/>
        <v>6500</v>
      </c>
      <c r="D66" s="9">
        <f t="shared" si="8"/>
        <v>420</v>
      </c>
      <c r="E66" s="9">
        <v>0</v>
      </c>
      <c r="F66" s="10">
        <f t="shared" si="33"/>
        <v>6920</v>
      </c>
      <c r="G66" s="4">
        <f t="shared" si="34"/>
        <v>0</v>
      </c>
      <c r="H66" s="4">
        <f t="shared" si="35"/>
        <v>420</v>
      </c>
      <c r="I66" s="36">
        <f t="shared" si="36"/>
        <v>420</v>
      </c>
      <c r="J66" s="13">
        <f t="shared" si="37"/>
        <v>6500</v>
      </c>
      <c r="K66" s="11">
        <f>SUM($J$10:J66)</f>
        <v>351040</v>
      </c>
      <c r="L66" s="38">
        <f t="shared" si="1"/>
        <v>-74103</v>
      </c>
      <c r="M66" s="32">
        <f t="shared" si="38"/>
        <v>-1549</v>
      </c>
      <c r="N66" s="9">
        <f t="shared" si="39"/>
        <v>8469</v>
      </c>
      <c r="O66" s="53">
        <f t="shared" si="40"/>
        <v>-33103</v>
      </c>
      <c r="P66" s="36">
        <f t="shared" si="41"/>
        <v>-692</v>
      </c>
      <c r="Q66" s="9">
        <f t="shared" si="42"/>
        <v>7612</v>
      </c>
      <c r="R66" s="39">
        <v>46848</v>
      </c>
      <c r="S66" s="54">
        <f t="shared" si="43"/>
        <v>48674</v>
      </c>
    </row>
    <row r="67" spans="1:19" x14ac:dyDescent="0.3">
      <c r="A67" s="40">
        <v>58</v>
      </c>
      <c r="B67" s="39">
        <v>46878</v>
      </c>
      <c r="C67" s="9">
        <f t="shared" si="32"/>
        <v>6500</v>
      </c>
      <c r="D67" s="9">
        <f t="shared" si="8"/>
        <v>420</v>
      </c>
      <c r="E67" s="9">
        <v>0</v>
      </c>
      <c r="F67" s="10">
        <f t="shared" si="33"/>
        <v>6920</v>
      </c>
      <c r="G67" s="4">
        <f t="shared" si="34"/>
        <v>0</v>
      </c>
      <c r="H67" s="4">
        <f t="shared" si="35"/>
        <v>420</v>
      </c>
      <c r="I67" s="36">
        <f t="shared" si="36"/>
        <v>420</v>
      </c>
      <c r="J67" s="13">
        <f t="shared" si="37"/>
        <v>6500</v>
      </c>
      <c r="K67" s="11">
        <f>SUM($J$10:J67)</f>
        <v>357540</v>
      </c>
      <c r="L67" s="38">
        <f t="shared" si="1"/>
        <v>-80603</v>
      </c>
      <c r="M67" s="32">
        <f t="shared" si="38"/>
        <v>-1685</v>
      </c>
      <c r="N67" s="9">
        <f t="shared" si="39"/>
        <v>8605</v>
      </c>
      <c r="O67" s="53">
        <f t="shared" si="40"/>
        <v>-39603</v>
      </c>
      <c r="P67" s="36">
        <f t="shared" si="41"/>
        <v>-828</v>
      </c>
      <c r="Q67" s="9">
        <f t="shared" si="42"/>
        <v>7748</v>
      </c>
      <c r="R67" s="39">
        <v>46878</v>
      </c>
      <c r="S67" s="54">
        <f t="shared" si="43"/>
        <v>48704</v>
      </c>
    </row>
    <row r="68" spans="1:19" x14ac:dyDescent="0.3">
      <c r="A68" s="40">
        <v>59</v>
      </c>
      <c r="B68" s="39">
        <v>46909</v>
      </c>
      <c r="C68" s="9">
        <f t="shared" si="32"/>
        <v>6500</v>
      </c>
      <c r="D68" s="9">
        <f t="shared" si="8"/>
        <v>420</v>
      </c>
      <c r="E68" s="9">
        <v>0</v>
      </c>
      <c r="F68" s="10">
        <f t="shared" si="33"/>
        <v>6920</v>
      </c>
      <c r="G68" s="4">
        <f t="shared" si="34"/>
        <v>0</v>
      </c>
      <c r="H68" s="4">
        <f t="shared" si="35"/>
        <v>420</v>
      </c>
      <c r="I68" s="36">
        <f t="shared" si="36"/>
        <v>420</v>
      </c>
      <c r="J68" s="13">
        <f t="shared" si="37"/>
        <v>6500</v>
      </c>
      <c r="K68" s="11">
        <f>SUM($J$10:J68)</f>
        <v>364040</v>
      </c>
      <c r="L68" s="38">
        <f t="shared" si="1"/>
        <v>-87103</v>
      </c>
      <c r="M68" s="32">
        <f t="shared" si="38"/>
        <v>-1821</v>
      </c>
      <c r="N68" s="9">
        <f t="shared" si="39"/>
        <v>8741</v>
      </c>
      <c r="O68" s="53">
        <f t="shared" si="40"/>
        <v>-46103</v>
      </c>
      <c r="P68" s="36">
        <f t="shared" si="41"/>
        <v>-964</v>
      </c>
      <c r="Q68" s="9">
        <f t="shared" si="42"/>
        <v>7884</v>
      </c>
      <c r="R68" s="39">
        <v>46909</v>
      </c>
      <c r="S68" s="54">
        <f t="shared" si="43"/>
        <v>48735</v>
      </c>
    </row>
    <row r="69" spans="1:19" x14ac:dyDescent="0.3">
      <c r="A69" s="40">
        <v>60</v>
      </c>
      <c r="B69" s="39">
        <v>46939</v>
      </c>
      <c r="C69" s="9">
        <f t="shared" si="32"/>
        <v>6500</v>
      </c>
      <c r="D69" s="9">
        <f t="shared" si="8"/>
        <v>420</v>
      </c>
      <c r="E69" s="9">
        <v>0</v>
      </c>
      <c r="F69" s="10">
        <f t="shared" si="33"/>
        <v>6920</v>
      </c>
      <c r="G69" s="4">
        <f t="shared" si="34"/>
        <v>0</v>
      </c>
      <c r="H69" s="4">
        <f t="shared" si="35"/>
        <v>420</v>
      </c>
      <c r="I69" s="36">
        <f t="shared" si="36"/>
        <v>420</v>
      </c>
      <c r="J69" s="13">
        <f t="shared" si="37"/>
        <v>6500</v>
      </c>
      <c r="K69" s="11">
        <f>SUM($J$10:J69)</f>
        <v>370540</v>
      </c>
      <c r="L69" s="38">
        <f t="shared" si="1"/>
        <v>-93603</v>
      </c>
      <c r="M69" s="32">
        <f t="shared" si="38"/>
        <v>-1957</v>
      </c>
      <c r="N69" s="9">
        <f t="shared" si="39"/>
        <v>8877</v>
      </c>
      <c r="O69" s="53">
        <f t="shared" si="40"/>
        <v>-52603</v>
      </c>
      <c r="P69" s="36">
        <f t="shared" si="41"/>
        <v>-1100</v>
      </c>
      <c r="Q69" s="9">
        <f t="shared" si="42"/>
        <v>8020</v>
      </c>
      <c r="R69" s="39">
        <v>46939</v>
      </c>
      <c r="S69" s="54">
        <f t="shared" si="43"/>
        <v>48765</v>
      </c>
    </row>
    <row r="70" spans="1:19" x14ac:dyDescent="0.3">
      <c r="A70" s="40">
        <v>61</v>
      </c>
      <c r="B70" s="39">
        <v>46970</v>
      </c>
      <c r="C70" s="9">
        <f t="shared" si="32"/>
        <v>6500</v>
      </c>
      <c r="D70" s="9">
        <f t="shared" si="8"/>
        <v>420</v>
      </c>
      <c r="E70" s="9">
        <v>0</v>
      </c>
      <c r="F70" s="10">
        <f t="shared" si="33"/>
        <v>6920</v>
      </c>
      <c r="G70" s="4">
        <f t="shared" si="34"/>
        <v>0</v>
      </c>
      <c r="H70" s="4">
        <f t="shared" si="35"/>
        <v>420</v>
      </c>
      <c r="I70" s="36">
        <f t="shared" si="36"/>
        <v>420</v>
      </c>
      <c r="J70" s="13">
        <f t="shared" si="37"/>
        <v>6500</v>
      </c>
      <c r="K70" s="11">
        <f>SUM($J$10:J70)</f>
        <v>377040</v>
      </c>
      <c r="L70" s="38">
        <f t="shared" si="1"/>
        <v>-100103</v>
      </c>
      <c r="M70" s="32">
        <f t="shared" si="38"/>
        <v>-2093</v>
      </c>
      <c r="N70" s="9">
        <f t="shared" si="39"/>
        <v>9013</v>
      </c>
      <c r="O70" s="53">
        <f t="shared" si="40"/>
        <v>-59103</v>
      </c>
      <c r="P70" s="36">
        <f t="shared" si="41"/>
        <v>-1236</v>
      </c>
      <c r="Q70" s="9">
        <f t="shared" si="42"/>
        <v>8156</v>
      </c>
      <c r="R70" s="39">
        <v>46970</v>
      </c>
      <c r="S70" s="54">
        <f t="shared" si="43"/>
        <v>48796</v>
      </c>
    </row>
    <row r="71" spans="1:19" x14ac:dyDescent="0.3">
      <c r="A71" s="40">
        <v>62</v>
      </c>
      <c r="B71" s="39">
        <v>47001</v>
      </c>
      <c r="C71" s="9">
        <f t="shared" si="32"/>
        <v>6500</v>
      </c>
      <c r="D71" s="9">
        <f t="shared" si="8"/>
        <v>420</v>
      </c>
      <c r="E71" s="9">
        <v>0</v>
      </c>
      <c r="F71" s="10">
        <f t="shared" si="33"/>
        <v>6920</v>
      </c>
      <c r="G71" s="4">
        <f t="shared" si="34"/>
        <v>0</v>
      </c>
      <c r="H71" s="4">
        <f t="shared" si="35"/>
        <v>420</v>
      </c>
      <c r="I71" s="36">
        <f t="shared" si="36"/>
        <v>420</v>
      </c>
      <c r="J71" s="13">
        <f t="shared" si="37"/>
        <v>6500</v>
      </c>
      <c r="K71" s="11">
        <f>SUM($J$10:J71)</f>
        <v>383540</v>
      </c>
      <c r="L71" s="38">
        <f t="shared" si="1"/>
        <v>-106603</v>
      </c>
      <c r="M71" s="32">
        <f t="shared" si="38"/>
        <v>-2228</v>
      </c>
      <c r="N71" s="9">
        <f t="shared" si="39"/>
        <v>9148</v>
      </c>
      <c r="O71" s="53">
        <f t="shared" si="40"/>
        <v>-65603</v>
      </c>
      <c r="P71" s="36">
        <f t="shared" si="41"/>
        <v>-1371</v>
      </c>
      <c r="Q71" s="9">
        <f t="shared" si="42"/>
        <v>8291</v>
      </c>
      <c r="R71" s="39">
        <v>47001</v>
      </c>
      <c r="S71" s="54">
        <f t="shared" si="43"/>
        <v>48827</v>
      </c>
    </row>
    <row r="72" spans="1:19" x14ac:dyDescent="0.3">
      <c r="A72" s="40">
        <v>63</v>
      </c>
      <c r="B72" s="39">
        <v>47031</v>
      </c>
      <c r="C72" s="9">
        <f t="shared" si="32"/>
        <v>6500</v>
      </c>
      <c r="D72" s="9">
        <f t="shared" si="8"/>
        <v>420</v>
      </c>
      <c r="E72" s="9">
        <v>0</v>
      </c>
      <c r="F72" s="10">
        <f t="shared" si="33"/>
        <v>6920</v>
      </c>
      <c r="G72" s="4">
        <f t="shared" si="34"/>
        <v>0</v>
      </c>
      <c r="H72" s="4">
        <f t="shared" si="35"/>
        <v>420</v>
      </c>
      <c r="I72" s="36">
        <f t="shared" si="36"/>
        <v>420</v>
      </c>
      <c r="J72" s="13">
        <f t="shared" si="37"/>
        <v>6500</v>
      </c>
      <c r="K72" s="11">
        <f>SUM($J$10:J72)</f>
        <v>390040</v>
      </c>
      <c r="L72" s="38">
        <f t="shared" si="1"/>
        <v>-113103</v>
      </c>
      <c r="M72" s="32">
        <f t="shared" si="38"/>
        <v>-2364</v>
      </c>
      <c r="N72" s="9">
        <f t="shared" si="39"/>
        <v>9284</v>
      </c>
      <c r="O72" s="53">
        <f t="shared" si="40"/>
        <v>-72103</v>
      </c>
      <c r="P72" s="36">
        <f t="shared" si="41"/>
        <v>-1507</v>
      </c>
      <c r="Q72" s="9">
        <f t="shared" si="42"/>
        <v>8427</v>
      </c>
      <c r="R72" s="39">
        <v>47031</v>
      </c>
      <c r="S72" s="54">
        <f t="shared" si="43"/>
        <v>48857</v>
      </c>
    </row>
    <row r="73" spans="1:19" x14ac:dyDescent="0.3">
      <c r="A73" s="40">
        <v>64</v>
      </c>
      <c r="B73" s="39">
        <v>47062</v>
      </c>
      <c r="C73" s="9">
        <f t="shared" si="32"/>
        <v>6500</v>
      </c>
      <c r="D73" s="9">
        <f t="shared" si="8"/>
        <v>420</v>
      </c>
      <c r="E73" s="9">
        <v>0</v>
      </c>
      <c r="F73" s="10">
        <f t="shared" si="33"/>
        <v>6920</v>
      </c>
      <c r="G73" s="4">
        <f t="shared" si="34"/>
        <v>0</v>
      </c>
      <c r="H73" s="4">
        <f t="shared" si="35"/>
        <v>420</v>
      </c>
      <c r="I73" s="36">
        <f t="shared" si="36"/>
        <v>420</v>
      </c>
      <c r="J73" s="13">
        <f t="shared" si="37"/>
        <v>6500</v>
      </c>
      <c r="K73" s="11">
        <f>SUM($J$10:J73)</f>
        <v>396540</v>
      </c>
      <c r="L73" s="38">
        <f t="shared" si="1"/>
        <v>-119603</v>
      </c>
      <c r="M73" s="32">
        <f t="shared" si="38"/>
        <v>-2500</v>
      </c>
      <c r="N73" s="9">
        <f t="shared" si="39"/>
        <v>9420</v>
      </c>
      <c r="O73" s="53">
        <f t="shared" si="40"/>
        <v>-78603</v>
      </c>
      <c r="P73" s="36">
        <f t="shared" si="41"/>
        <v>-1643</v>
      </c>
      <c r="Q73" s="9">
        <f t="shared" si="42"/>
        <v>8563</v>
      </c>
      <c r="R73" s="39">
        <v>47062</v>
      </c>
      <c r="S73" s="54">
        <f t="shared" si="43"/>
        <v>48888</v>
      </c>
    </row>
    <row r="74" spans="1:19" x14ac:dyDescent="0.3">
      <c r="A74" s="40">
        <v>65</v>
      </c>
      <c r="B74" s="39">
        <v>47092</v>
      </c>
      <c r="C74" s="9">
        <f t="shared" si="32"/>
        <v>6500</v>
      </c>
      <c r="D74" s="9">
        <f t="shared" si="8"/>
        <v>420</v>
      </c>
      <c r="E74" s="9">
        <v>0</v>
      </c>
      <c r="F74" s="10">
        <f t="shared" si="33"/>
        <v>6920</v>
      </c>
      <c r="G74" s="4">
        <f t="shared" si="34"/>
        <v>0</v>
      </c>
      <c r="H74" s="4">
        <f t="shared" si="35"/>
        <v>420</v>
      </c>
      <c r="I74" s="36">
        <f t="shared" si="36"/>
        <v>420</v>
      </c>
      <c r="J74" s="13">
        <f t="shared" si="37"/>
        <v>6500</v>
      </c>
      <c r="K74" s="11">
        <f>SUM($J$10:J74)</f>
        <v>403040</v>
      </c>
      <c r="L74" s="38">
        <f t="shared" si="1"/>
        <v>-126103</v>
      </c>
      <c r="M74" s="32">
        <f t="shared" si="38"/>
        <v>-2636</v>
      </c>
      <c r="N74" s="9">
        <f t="shared" si="39"/>
        <v>9556</v>
      </c>
      <c r="O74" s="53">
        <f t="shared" si="40"/>
        <v>-85103</v>
      </c>
      <c r="P74" s="36">
        <f t="shared" si="41"/>
        <v>-1779</v>
      </c>
      <c r="Q74" s="9">
        <f t="shared" si="42"/>
        <v>8699</v>
      </c>
      <c r="R74" s="39">
        <v>47092</v>
      </c>
      <c r="S74" s="54">
        <f t="shared" si="43"/>
        <v>48918</v>
      </c>
    </row>
    <row r="75" spans="1:19" x14ac:dyDescent="0.3">
      <c r="A75" s="40">
        <v>66</v>
      </c>
      <c r="B75" s="39">
        <v>47123</v>
      </c>
      <c r="C75" s="9">
        <f t="shared" si="32"/>
        <v>6500</v>
      </c>
      <c r="D75" s="9">
        <f t="shared" si="8"/>
        <v>420</v>
      </c>
      <c r="E75" s="9">
        <v>0</v>
      </c>
      <c r="F75" s="10">
        <f t="shared" si="33"/>
        <v>6920</v>
      </c>
      <c r="G75" s="4">
        <f t="shared" si="34"/>
        <v>0</v>
      </c>
      <c r="H75" s="4">
        <f t="shared" si="35"/>
        <v>420</v>
      </c>
      <c r="I75" s="36">
        <f t="shared" si="36"/>
        <v>420</v>
      </c>
      <c r="J75" s="13">
        <f t="shared" si="37"/>
        <v>6500</v>
      </c>
      <c r="K75" s="11">
        <f>SUM($J$10:J75)</f>
        <v>409540</v>
      </c>
      <c r="L75" s="38">
        <f t="shared" ref="L75:L101" si="44">$B$1+$D$5-K75</f>
        <v>-132603</v>
      </c>
      <c r="M75" s="32">
        <f t="shared" si="38"/>
        <v>-2772</v>
      </c>
      <c r="N75" s="9">
        <f t="shared" si="39"/>
        <v>9692</v>
      </c>
      <c r="O75" s="53">
        <f t="shared" si="40"/>
        <v>-91603</v>
      </c>
      <c r="P75" s="36">
        <f t="shared" si="41"/>
        <v>-1915</v>
      </c>
      <c r="Q75" s="9">
        <f t="shared" si="42"/>
        <v>8835</v>
      </c>
      <c r="R75" s="39">
        <v>47123</v>
      </c>
      <c r="S75" s="54">
        <f t="shared" si="43"/>
        <v>48949</v>
      </c>
    </row>
    <row r="76" spans="1:19" x14ac:dyDescent="0.3">
      <c r="A76" s="40">
        <v>67</v>
      </c>
      <c r="B76" s="39">
        <v>47154</v>
      </c>
      <c r="C76" s="9">
        <f t="shared" si="32"/>
        <v>6500</v>
      </c>
      <c r="D76" s="9">
        <f t="shared" ref="D76:D101" si="45">$I$1</f>
        <v>420</v>
      </c>
      <c r="E76" s="9">
        <v>0</v>
      </c>
      <c r="F76" s="10">
        <f t="shared" si="33"/>
        <v>6920</v>
      </c>
      <c r="G76" s="4">
        <f t="shared" si="34"/>
        <v>0</v>
      </c>
      <c r="H76" s="4">
        <f t="shared" si="35"/>
        <v>420</v>
      </c>
      <c r="I76" s="36">
        <f t="shared" si="36"/>
        <v>420</v>
      </c>
      <c r="J76" s="13">
        <f t="shared" si="37"/>
        <v>6500</v>
      </c>
      <c r="K76" s="11">
        <f>SUM($J$10:J76)</f>
        <v>416040</v>
      </c>
      <c r="L76" s="38">
        <f t="shared" si="44"/>
        <v>-139103</v>
      </c>
      <c r="M76" s="32">
        <f t="shared" si="38"/>
        <v>-2908</v>
      </c>
      <c r="N76" s="9">
        <f t="shared" si="39"/>
        <v>9828</v>
      </c>
      <c r="O76" s="53">
        <f t="shared" si="40"/>
        <v>-98103</v>
      </c>
      <c r="P76" s="36">
        <f t="shared" si="41"/>
        <v>-2051</v>
      </c>
      <c r="Q76" s="9">
        <f t="shared" si="42"/>
        <v>8971</v>
      </c>
      <c r="R76" s="39">
        <v>47154</v>
      </c>
      <c r="S76" s="54">
        <f t="shared" si="43"/>
        <v>48980</v>
      </c>
    </row>
    <row r="77" spans="1:19" x14ac:dyDescent="0.3">
      <c r="A77" s="40">
        <v>68</v>
      </c>
      <c r="B77" s="39">
        <v>47182</v>
      </c>
      <c r="C77" s="9">
        <f t="shared" si="32"/>
        <v>6500</v>
      </c>
      <c r="D77" s="9">
        <f t="shared" si="45"/>
        <v>420</v>
      </c>
      <c r="E77" s="9">
        <v>0</v>
      </c>
      <c r="F77" s="10">
        <f t="shared" si="33"/>
        <v>6920</v>
      </c>
      <c r="G77" s="4">
        <f t="shared" si="34"/>
        <v>0</v>
      </c>
      <c r="H77" s="4">
        <f t="shared" si="35"/>
        <v>420</v>
      </c>
      <c r="I77" s="36">
        <f t="shared" si="36"/>
        <v>420</v>
      </c>
      <c r="J77" s="13">
        <f t="shared" si="37"/>
        <v>6500</v>
      </c>
      <c r="K77" s="11">
        <f>SUM($J$10:J77)</f>
        <v>422540</v>
      </c>
      <c r="L77" s="38">
        <f t="shared" si="44"/>
        <v>-145603</v>
      </c>
      <c r="M77" s="32">
        <f t="shared" si="38"/>
        <v>-3044</v>
      </c>
      <c r="N77" s="9">
        <f t="shared" si="39"/>
        <v>9964</v>
      </c>
      <c r="O77" s="53">
        <f t="shared" si="40"/>
        <v>-104603</v>
      </c>
      <c r="P77" s="36">
        <f t="shared" si="41"/>
        <v>-2187</v>
      </c>
      <c r="Q77" s="9">
        <f t="shared" si="42"/>
        <v>9107</v>
      </c>
      <c r="R77" s="39">
        <v>47182</v>
      </c>
      <c r="S77" s="54">
        <f t="shared" si="43"/>
        <v>49008</v>
      </c>
    </row>
    <row r="78" spans="1:19" x14ac:dyDescent="0.3">
      <c r="A78" s="40">
        <v>69</v>
      </c>
      <c r="B78" s="39">
        <v>47213</v>
      </c>
      <c r="C78" s="9">
        <f t="shared" si="32"/>
        <v>6500</v>
      </c>
      <c r="D78" s="9">
        <f t="shared" si="45"/>
        <v>420</v>
      </c>
      <c r="E78" s="9">
        <v>0</v>
      </c>
      <c r="F78" s="10">
        <f t="shared" si="33"/>
        <v>6920</v>
      </c>
      <c r="G78" s="4">
        <f t="shared" si="34"/>
        <v>0</v>
      </c>
      <c r="H78" s="4">
        <f t="shared" si="35"/>
        <v>420</v>
      </c>
      <c r="I78" s="36">
        <f t="shared" si="36"/>
        <v>420</v>
      </c>
      <c r="J78" s="13">
        <f t="shared" si="37"/>
        <v>6500</v>
      </c>
      <c r="K78" s="11">
        <f>SUM($J$10:J78)</f>
        <v>429040</v>
      </c>
      <c r="L78" s="38">
        <f t="shared" si="44"/>
        <v>-152103</v>
      </c>
      <c r="M78" s="32">
        <f t="shared" si="38"/>
        <v>-3180</v>
      </c>
      <c r="N78" s="9">
        <f t="shared" si="39"/>
        <v>10100</v>
      </c>
      <c r="O78" s="53">
        <f t="shared" si="40"/>
        <v>-111103</v>
      </c>
      <c r="P78" s="36">
        <f t="shared" si="41"/>
        <v>-2323</v>
      </c>
      <c r="Q78" s="9">
        <f t="shared" si="42"/>
        <v>9243</v>
      </c>
      <c r="R78" s="39">
        <v>47213</v>
      </c>
      <c r="S78" s="54">
        <f t="shared" si="43"/>
        <v>49039</v>
      </c>
    </row>
    <row r="79" spans="1:19" x14ac:dyDescent="0.3">
      <c r="A79" s="40">
        <v>70</v>
      </c>
      <c r="B79" s="39">
        <v>47243</v>
      </c>
      <c r="C79" s="9">
        <f t="shared" si="32"/>
        <v>6500</v>
      </c>
      <c r="D79" s="9">
        <f t="shared" si="45"/>
        <v>420</v>
      </c>
      <c r="E79" s="9">
        <v>0</v>
      </c>
      <c r="F79" s="10">
        <f t="shared" si="33"/>
        <v>6920</v>
      </c>
      <c r="G79" s="4">
        <f t="shared" si="34"/>
        <v>0</v>
      </c>
      <c r="H79" s="4">
        <f t="shared" si="35"/>
        <v>420</v>
      </c>
      <c r="I79" s="36">
        <f t="shared" si="36"/>
        <v>420</v>
      </c>
      <c r="J79" s="13">
        <f t="shared" si="37"/>
        <v>6500</v>
      </c>
      <c r="K79" s="11">
        <f>SUM($J$10:J79)</f>
        <v>435540</v>
      </c>
      <c r="L79" s="38">
        <f t="shared" si="44"/>
        <v>-158603</v>
      </c>
      <c r="M79" s="32">
        <f t="shared" si="38"/>
        <v>-3315</v>
      </c>
      <c r="N79" s="9">
        <f t="shared" si="39"/>
        <v>10235</v>
      </c>
      <c r="O79" s="53">
        <f t="shared" si="40"/>
        <v>-117603</v>
      </c>
      <c r="P79" s="36">
        <f t="shared" si="41"/>
        <v>-2458</v>
      </c>
      <c r="Q79" s="9">
        <f t="shared" si="42"/>
        <v>9378</v>
      </c>
      <c r="R79" s="39">
        <v>47243</v>
      </c>
      <c r="S79" s="54">
        <f t="shared" si="43"/>
        <v>49069</v>
      </c>
    </row>
    <row r="80" spans="1:19" x14ac:dyDescent="0.3">
      <c r="A80" s="40">
        <v>71</v>
      </c>
      <c r="B80" s="39">
        <v>47274</v>
      </c>
      <c r="C80" s="9">
        <f t="shared" si="32"/>
        <v>6500</v>
      </c>
      <c r="D80" s="9">
        <f t="shared" si="45"/>
        <v>420</v>
      </c>
      <c r="E80" s="9">
        <v>0</v>
      </c>
      <c r="F80" s="10">
        <f t="shared" si="33"/>
        <v>6920</v>
      </c>
      <c r="G80" s="4">
        <f t="shared" si="34"/>
        <v>0</v>
      </c>
      <c r="H80" s="4">
        <f t="shared" si="35"/>
        <v>420</v>
      </c>
      <c r="I80" s="36">
        <f t="shared" si="36"/>
        <v>420</v>
      </c>
      <c r="J80" s="13">
        <f t="shared" si="37"/>
        <v>6500</v>
      </c>
      <c r="K80" s="11">
        <f>SUM($J$10:J80)</f>
        <v>442040</v>
      </c>
      <c r="L80" s="38">
        <f t="shared" si="44"/>
        <v>-165103</v>
      </c>
      <c r="M80" s="32">
        <f t="shared" si="38"/>
        <v>-3451</v>
      </c>
      <c r="N80" s="9">
        <f t="shared" si="39"/>
        <v>10371</v>
      </c>
      <c r="O80" s="53">
        <f t="shared" si="40"/>
        <v>-124103</v>
      </c>
      <c r="P80" s="36">
        <f t="shared" si="41"/>
        <v>-2594</v>
      </c>
      <c r="Q80" s="9">
        <f t="shared" si="42"/>
        <v>9514</v>
      </c>
      <c r="R80" s="39">
        <v>47274</v>
      </c>
      <c r="S80" s="54">
        <f t="shared" si="43"/>
        <v>49100</v>
      </c>
    </row>
    <row r="81" spans="1:19" x14ac:dyDescent="0.3">
      <c r="A81" s="40">
        <v>72</v>
      </c>
      <c r="B81" s="39">
        <v>47304</v>
      </c>
      <c r="C81" s="9">
        <f t="shared" si="32"/>
        <v>6500</v>
      </c>
      <c r="D81" s="9">
        <f t="shared" si="45"/>
        <v>420</v>
      </c>
      <c r="E81" s="9">
        <v>0</v>
      </c>
      <c r="F81" s="10">
        <f t="shared" si="33"/>
        <v>6920</v>
      </c>
      <c r="G81" s="4">
        <f t="shared" si="34"/>
        <v>0</v>
      </c>
      <c r="H81" s="4">
        <f t="shared" si="35"/>
        <v>420</v>
      </c>
      <c r="I81" s="36">
        <f t="shared" si="36"/>
        <v>420</v>
      </c>
      <c r="J81" s="13">
        <f t="shared" si="37"/>
        <v>6500</v>
      </c>
      <c r="K81" s="11">
        <f>SUM($J$10:J81)</f>
        <v>448540</v>
      </c>
      <c r="L81" s="38">
        <f t="shared" si="44"/>
        <v>-171603</v>
      </c>
      <c r="M81" s="32">
        <f t="shared" si="38"/>
        <v>-3587</v>
      </c>
      <c r="N81" s="9">
        <f t="shared" si="39"/>
        <v>10507</v>
      </c>
      <c r="O81" s="53">
        <f t="shared" si="40"/>
        <v>-130603</v>
      </c>
      <c r="P81" s="36">
        <f t="shared" si="41"/>
        <v>-2730</v>
      </c>
      <c r="Q81" s="9">
        <f t="shared" si="42"/>
        <v>9650</v>
      </c>
      <c r="R81" s="39">
        <v>47304</v>
      </c>
      <c r="S81" s="54">
        <f t="shared" si="43"/>
        <v>49130</v>
      </c>
    </row>
    <row r="82" spans="1:19" x14ac:dyDescent="0.3">
      <c r="A82" s="40">
        <v>73</v>
      </c>
      <c r="B82" s="39">
        <v>47335</v>
      </c>
      <c r="C82" s="9">
        <f t="shared" si="32"/>
        <v>6500</v>
      </c>
      <c r="D82" s="9">
        <f t="shared" si="45"/>
        <v>420</v>
      </c>
      <c r="E82" s="9">
        <v>0</v>
      </c>
      <c r="F82" s="10">
        <f t="shared" si="33"/>
        <v>6920</v>
      </c>
      <c r="G82" s="4">
        <f t="shared" si="34"/>
        <v>0</v>
      </c>
      <c r="H82" s="4">
        <f t="shared" si="35"/>
        <v>420</v>
      </c>
      <c r="I82" s="36">
        <f t="shared" si="36"/>
        <v>420</v>
      </c>
      <c r="J82" s="13">
        <f t="shared" si="37"/>
        <v>6500</v>
      </c>
      <c r="K82" s="11">
        <f>SUM($J$10:J82)</f>
        <v>455040</v>
      </c>
      <c r="L82" s="38">
        <f t="shared" si="44"/>
        <v>-178103</v>
      </c>
      <c r="M82" s="32">
        <f t="shared" si="38"/>
        <v>-3723</v>
      </c>
      <c r="N82" s="9">
        <f t="shared" si="39"/>
        <v>10643</v>
      </c>
      <c r="O82" s="53">
        <f t="shared" si="40"/>
        <v>-137103</v>
      </c>
      <c r="P82" s="36">
        <f t="shared" si="41"/>
        <v>-2866</v>
      </c>
      <c r="Q82" s="9">
        <f t="shared" si="42"/>
        <v>9786</v>
      </c>
      <c r="R82" s="39">
        <v>47335</v>
      </c>
      <c r="S82" s="54">
        <f t="shared" si="43"/>
        <v>49161</v>
      </c>
    </row>
    <row r="83" spans="1:19" x14ac:dyDescent="0.3">
      <c r="A83" s="40">
        <v>74</v>
      </c>
      <c r="B83" s="39">
        <v>47366</v>
      </c>
      <c r="C83" s="9">
        <f t="shared" si="32"/>
        <v>6500</v>
      </c>
      <c r="D83" s="9">
        <f t="shared" si="45"/>
        <v>420</v>
      </c>
      <c r="E83" s="9">
        <v>0</v>
      </c>
      <c r="F83" s="10">
        <f t="shared" si="33"/>
        <v>6920</v>
      </c>
      <c r="G83" s="4">
        <f t="shared" si="34"/>
        <v>0</v>
      </c>
      <c r="H83" s="4">
        <f t="shared" si="35"/>
        <v>420</v>
      </c>
      <c r="I83" s="36">
        <f t="shared" si="36"/>
        <v>420</v>
      </c>
      <c r="J83" s="13">
        <f t="shared" si="37"/>
        <v>6500</v>
      </c>
      <c r="K83" s="11">
        <f>SUM($J$10:J83)</f>
        <v>461540</v>
      </c>
      <c r="L83" s="38">
        <f t="shared" si="44"/>
        <v>-184603</v>
      </c>
      <c r="M83" s="32">
        <f t="shared" si="38"/>
        <v>-3859</v>
      </c>
      <c r="N83" s="9">
        <f t="shared" si="39"/>
        <v>10779</v>
      </c>
      <c r="O83" s="53">
        <f t="shared" si="40"/>
        <v>-143603</v>
      </c>
      <c r="P83" s="36">
        <f t="shared" si="41"/>
        <v>-3002</v>
      </c>
      <c r="Q83" s="9">
        <f t="shared" si="42"/>
        <v>9922</v>
      </c>
      <c r="R83" s="39">
        <v>47366</v>
      </c>
      <c r="S83" s="54">
        <f t="shared" si="43"/>
        <v>49192</v>
      </c>
    </row>
    <row r="84" spans="1:19" x14ac:dyDescent="0.3">
      <c r="A84" s="40">
        <v>75</v>
      </c>
      <c r="B84" s="39">
        <v>47396</v>
      </c>
      <c r="C84" s="9">
        <f t="shared" si="32"/>
        <v>6500</v>
      </c>
      <c r="D84" s="9">
        <f t="shared" si="45"/>
        <v>420</v>
      </c>
      <c r="E84" s="9">
        <v>0</v>
      </c>
      <c r="F84" s="10">
        <f t="shared" si="33"/>
        <v>6920</v>
      </c>
      <c r="G84" s="4">
        <f t="shared" si="34"/>
        <v>0</v>
      </c>
      <c r="H84" s="4">
        <f t="shared" si="35"/>
        <v>420</v>
      </c>
      <c r="I84" s="36">
        <f t="shared" si="36"/>
        <v>420</v>
      </c>
      <c r="J84" s="13">
        <f t="shared" si="37"/>
        <v>6500</v>
      </c>
      <c r="K84" s="11">
        <f>SUM($J$10:J84)</f>
        <v>468040</v>
      </c>
      <c r="L84" s="38">
        <f t="shared" si="44"/>
        <v>-191103</v>
      </c>
      <c r="M84" s="32">
        <f t="shared" si="38"/>
        <v>-3995</v>
      </c>
      <c r="N84" s="9">
        <f t="shared" si="39"/>
        <v>10915</v>
      </c>
      <c r="O84" s="53">
        <f t="shared" si="40"/>
        <v>-150103</v>
      </c>
      <c r="P84" s="36">
        <f t="shared" si="41"/>
        <v>-3138</v>
      </c>
      <c r="Q84" s="9">
        <f t="shared" si="42"/>
        <v>10058</v>
      </c>
      <c r="R84" s="39">
        <v>47396</v>
      </c>
      <c r="S84" s="54">
        <f t="shared" si="43"/>
        <v>49222</v>
      </c>
    </row>
    <row r="85" spans="1:19" x14ac:dyDescent="0.3">
      <c r="A85" s="40">
        <v>76</v>
      </c>
      <c r="B85" s="39">
        <v>47427</v>
      </c>
      <c r="C85" s="9">
        <f t="shared" si="32"/>
        <v>6500</v>
      </c>
      <c r="D85" s="9">
        <f t="shared" si="45"/>
        <v>420</v>
      </c>
      <c r="E85" s="9">
        <v>0</v>
      </c>
      <c r="F85" s="10">
        <f t="shared" si="33"/>
        <v>6920</v>
      </c>
      <c r="G85" s="4">
        <f t="shared" si="34"/>
        <v>0</v>
      </c>
      <c r="H85" s="4">
        <f t="shared" si="35"/>
        <v>420</v>
      </c>
      <c r="I85" s="36">
        <f t="shared" si="36"/>
        <v>420</v>
      </c>
      <c r="J85" s="13">
        <f t="shared" si="37"/>
        <v>6500</v>
      </c>
      <c r="K85" s="11">
        <f>SUM($J$10:J85)</f>
        <v>474540</v>
      </c>
      <c r="L85" s="38">
        <f t="shared" si="44"/>
        <v>-197603</v>
      </c>
      <c r="M85" s="32">
        <f t="shared" si="38"/>
        <v>-4131</v>
      </c>
      <c r="N85" s="9">
        <f t="shared" si="39"/>
        <v>11051</v>
      </c>
      <c r="O85" s="53">
        <f t="shared" si="40"/>
        <v>-156603</v>
      </c>
      <c r="P85" s="36">
        <f t="shared" si="41"/>
        <v>-3274</v>
      </c>
      <c r="Q85" s="9">
        <f t="shared" si="42"/>
        <v>10194</v>
      </c>
      <c r="R85" s="39">
        <v>47427</v>
      </c>
      <c r="S85" s="54">
        <f t="shared" si="43"/>
        <v>49253</v>
      </c>
    </row>
    <row r="86" spans="1:19" x14ac:dyDescent="0.3">
      <c r="A86" s="40">
        <v>77</v>
      </c>
      <c r="B86" s="39">
        <v>47457</v>
      </c>
      <c r="C86" s="9">
        <f t="shared" si="32"/>
        <v>6500</v>
      </c>
      <c r="D86" s="9">
        <f t="shared" si="45"/>
        <v>420</v>
      </c>
      <c r="E86" s="9">
        <v>0</v>
      </c>
      <c r="F86" s="10">
        <f t="shared" si="33"/>
        <v>6920</v>
      </c>
      <c r="G86" s="4">
        <f t="shared" si="34"/>
        <v>0</v>
      </c>
      <c r="H86" s="4">
        <f t="shared" si="35"/>
        <v>420</v>
      </c>
      <c r="I86" s="36">
        <f t="shared" si="36"/>
        <v>420</v>
      </c>
      <c r="J86" s="13">
        <f t="shared" si="37"/>
        <v>6500</v>
      </c>
      <c r="K86" s="11">
        <f>SUM($J$10:J86)</f>
        <v>481040</v>
      </c>
      <c r="L86" s="38">
        <f t="shared" si="44"/>
        <v>-204103</v>
      </c>
      <c r="M86" s="32">
        <f t="shared" si="38"/>
        <v>-4267</v>
      </c>
      <c r="N86" s="9">
        <f t="shared" si="39"/>
        <v>11187</v>
      </c>
      <c r="O86" s="53">
        <f t="shared" si="40"/>
        <v>-163103</v>
      </c>
      <c r="P86" s="36">
        <f t="shared" si="41"/>
        <v>-3410</v>
      </c>
      <c r="Q86" s="9">
        <f t="shared" si="42"/>
        <v>10330</v>
      </c>
      <c r="R86" s="39">
        <v>47457</v>
      </c>
      <c r="S86" s="54">
        <f t="shared" si="43"/>
        <v>49283</v>
      </c>
    </row>
    <row r="87" spans="1:19" x14ac:dyDescent="0.3">
      <c r="A87" s="40">
        <v>78</v>
      </c>
      <c r="B87" s="39">
        <v>47488</v>
      </c>
      <c r="C87" s="9">
        <f t="shared" si="32"/>
        <v>6500</v>
      </c>
      <c r="D87" s="9">
        <f t="shared" si="45"/>
        <v>420</v>
      </c>
      <c r="E87" s="9">
        <v>0</v>
      </c>
      <c r="F87" s="10">
        <f t="shared" si="33"/>
        <v>6920</v>
      </c>
      <c r="G87" s="4">
        <f t="shared" si="34"/>
        <v>0</v>
      </c>
      <c r="H87" s="4">
        <f t="shared" si="35"/>
        <v>420</v>
      </c>
      <c r="I87" s="36">
        <f t="shared" si="36"/>
        <v>420</v>
      </c>
      <c r="J87" s="13">
        <f t="shared" si="37"/>
        <v>6500</v>
      </c>
      <c r="K87" s="11">
        <f>SUM($J$10:J87)</f>
        <v>487540</v>
      </c>
      <c r="L87" s="38">
        <f t="shared" si="44"/>
        <v>-210603</v>
      </c>
      <c r="M87" s="32">
        <f t="shared" si="38"/>
        <v>-4402</v>
      </c>
      <c r="N87" s="9">
        <f t="shared" si="39"/>
        <v>11322</v>
      </c>
      <c r="O87" s="53">
        <f t="shared" si="40"/>
        <v>-169603</v>
      </c>
      <c r="P87" s="36">
        <f t="shared" si="41"/>
        <v>-3545</v>
      </c>
      <c r="Q87" s="9">
        <f t="shared" si="42"/>
        <v>10465</v>
      </c>
      <c r="R87" s="39">
        <v>47488</v>
      </c>
      <c r="S87" s="54">
        <f t="shared" si="43"/>
        <v>49314</v>
      </c>
    </row>
    <row r="88" spans="1:19" x14ac:dyDescent="0.3">
      <c r="A88" s="40">
        <v>79</v>
      </c>
      <c r="B88" s="39">
        <v>47519</v>
      </c>
      <c r="C88" s="9">
        <f t="shared" si="32"/>
        <v>6500</v>
      </c>
      <c r="D88" s="9">
        <f t="shared" si="45"/>
        <v>420</v>
      </c>
      <c r="E88" s="9">
        <v>0</v>
      </c>
      <c r="F88" s="10">
        <f t="shared" si="33"/>
        <v>6920</v>
      </c>
      <c r="G88" s="4">
        <f t="shared" si="34"/>
        <v>0</v>
      </c>
      <c r="H88" s="4">
        <f t="shared" si="35"/>
        <v>420</v>
      </c>
      <c r="I88" s="36">
        <f t="shared" si="36"/>
        <v>420</v>
      </c>
      <c r="J88" s="13">
        <f t="shared" si="37"/>
        <v>6500</v>
      </c>
      <c r="K88" s="11">
        <f>SUM($J$10:J88)</f>
        <v>494040</v>
      </c>
      <c r="L88" s="38">
        <f t="shared" si="44"/>
        <v>-217103</v>
      </c>
      <c r="M88" s="32">
        <f t="shared" si="38"/>
        <v>-4538</v>
      </c>
      <c r="N88" s="9">
        <f t="shared" si="39"/>
        <v>11458</v>
      </c>
      <c r="O88" s="53">
        <f t="shared" si="40"/>
        <v>-176103</v>
      </c>
      <c r="P88" s="36">
        <f t="shared" si="41"/>
        <v>-3681</v>
      </c>
      <c r="Q88" s="9">
        <f t="shared" si="42"/>
        <v>10601</v>
      </c>
      <c r="R88" s="39">
        <v>47519</v>
      </c>
      <c r="S88" s="54">
        <f t="shared" si="43"/>
        <v>49345</v>
      </c>
    </row>
    <row r="89" spans="1:19" x14ac:dyDescent="0.3">
      <c r="A89" s="40">
        <v>80</v>
      </c>
      <c r="B89" s="39">
        <v>47547</v>
      </c>
      <c r="C89" s="9">
        <f t="shared" si="32"/>
        <v>6500</v>
      </c>
      <c r="D89" s="9">
        <f t="shared" si="45"/>
        <v>420</v>
      </c>
      <c r="E89" s="9">
        <v>0</v>
      </c>
      <c r="F89" s="10">
        <f t="shared" si="33"/>
        <v>6920</v>
      </c>
      <c r="G89" s="4">
        <f t="shared" si="34"/>
        <v>0</v>
      </c>
      <c r="H89" s="4">
        <f t="shared" si="35"/>
        <v>420</v>
      </c>
      <c r="I89" s="36">
        <f t="shared" si="36"/>
        <v>420</v>
      </c>
      <c r="J89" s="13">
        <f t="shared" si="37"/>
        <v>6500</v>
      </c>
      <c r="K89" s="11">
        <f>SUM($J$10:J89)</f>
        <v>500540</v>
      </c>
      <c r="L89" s="38">
        <f t="shared" si="44"/>
        <v>-223603</v>
      </c>
      <c r="M89" s="32">
        <f t="shared" si="38"/>
        <v>-4674</v>
      </c>
      <c r="N89" s="9">
        <f t="shared" si="39"/>
        <v>11594</v>
      </c>
      <c r="O89" s="53">
        <f t="shared" si="40"/>
        <v>-182603</v>
      </c>
      <c r="P89" s="36">
        <f t="shared" si="41"/>
        <v>-3817</v>
      </c>
      <c r="Q89" s="9">
        <f t="shared" si="42"/>
        <v>10737</v>
      </c>
      <c r="R89" s="39">
        <v>47547</v>
      </c>
      <c r="S89" s="54">
        <f t="shared" si="43"/>
        <v>49373</v>
      </c>
    </row>
    <row r="90" spans="1:19" x14ac:dyDescent="0.3">
      <c r="A90" s="40">
        <v>81</v>
      </c>
      <c r="B90" s="39">
        <v>47578</v>
      </c>
      <c r="C90" s="9">
        <f t="shared" si="32"/>
        <v>6500</v>
      </c>
      <c r="D90" s="9">
        <f t="shared" si="45"/>
        <v>420</v>
      </c>
      <c r="E90" s="9">
        <v>0</v>
      </c>
      <c r="F90" s="10">
        <f t="shared" si="33"/>
        <v>6920</v>
      </c>
      <c r="G90" s="4">
        <f t="shared" si="34"/>
        <v>0</v>
      </c>
      <c r="H90" s="4">
        <f t="shared" si="35"/>
        <v>420</v>
      </c>
      <c r="I90" s="36">
        <f t="shared" si="36"/>
        <v>420</v>
      </c>
      <c r="J90" s="13">
        <f t="shared" si="37"/>
        <v>6500</v>
      </c>
      <c r="K90" s="11">
        <f>SUM($J$10:J90)</f>
        <v>507040</v>
      </c>
      <c r="L90" s="38">
        <f t="shared" si="44"/>
        <v>-230103</v>
      </c>
      <c r="M90" s="32">
        <f t="shared" si="38"/>
        <v>-4810</v>
      </c>
      <c r="N90" s="9">
        <f t="shared" si="39"/>
        <v>11730</v>
      </c>
      <c r="O90" s="53">
        <f t="shared" si="40"/>
        <v>-189103</v>
      </c>
      <c r="P90" s="36">
        <f t="shared" si="41"/>
        <v>-3953</v>
      </c>
      <c r="Q90" s="9">
        <f t="shared" si="42"/>
        <v>10873</v>
      </c>
      <c r="R90" s="39">
        <v>47578</v>
      </c>
      <c r="S90" s="54">
        <f t="shared" si="43"/>
        <v>49404</v>
      </c>
    </row>
    <row r="91" spans="1:19" x14ac:dyDescent="0.3">
      <c r="A91" s="40">
        <v>82</v>
      </c>
      <c r="B91" s="39">
        <v>47608</v>
      </c>
      <c r="C91" s="9">
        <f t="shared" si="32"/>
        <v>6500</v>
      </c>
      <c r="D91" s="9">
        <f t="shared" si="45"/>
        <v>420</v>
      </c>
      <c r="E91" s="9">
        <v>0</v>
      </c>
      <c r="F91" s="10">
        <f t="shared" si="33"/>
        <v>6920</v>
      </c>
      <c r="G91" s="4">
        <f t="shared" si="34"/>
        <v>0</v>
      </c>
      <c r="H91" s="4">
        <f t="shared" si="35"/>
        <v>420</v>
      </c>
      <c r="I91" s="36">
        <f t="shared" si="36"/>
        <v>420</v>
      </c>
      <c r="J91" s="13">
        <f t="shared" si="37"/>
        <v>6500</v>
      </c>
      <c r="K91" s="11">
        <f>SUM($J$10:J91)</f>
        <v>513540</v>
      </c>
      <c r="L91" s="38">
        <f t="shared" si="44"/>
        <v>-236603</v>
      </c>
      <c r="M91" s="32">
        <f t="shared" si="38"/>
        <v>-4946</v>
      </c>
      <c r="N91" s="9">
        <f t="shared" si="39"/>
        <v>11866</v>
      </c>
      <c r="O91" s="53">
        <f t="shared" si="40"/>
        <v>-195603</v>
      </c>
      <c r="P91" s="36">
        <f t="shared" si="41"/>
        <v>-4089</v>
      </c>
      <c r="Q91" s="9">
        <f t="shared" si="42"/>
        <v>11009</v>
      </c>
      <c r="R91" s="39">
        <v>47608</v>
      </c>
      <c r="S91" s="54">
        <f t="shared" si="43"/>
        <v>49434</v>
      </c>
    </row>
    <row r="92" spans="1:19" x14ac:dyDescent="0.3">
      <c r="A92" s="40">
        <v>83</v>
      </c>
      <c r="B92" s="39">
        <v>47639</v>
      </c>
      <c r="C92" s="9">
        <f t="shared" si="32"/>
        <v>6500</v>
      </c>
      <c r="D92" s="9">
        <f t="shared" si="45"/>
        <v>420</v>
      </c>
      <c r="E92" s="9">
        <v>0</v>
      </c>
      <c r="F92" s="10">
        <f t="shared" si="33"/>
        <v>6920</v>
      </c>
      <c r="G92" s="4">
        <f t="shared" si="34"/>
        <v>0</v>
      </c>
      <c r="H92" s="4">
        <f t="shared" si="35"/>
        <v>420</v>
      </c>
      <c r="I92" s="36">
        <f t="shared" si="36"/>
        <v>420</v>
      </c>
      <c r="J92" s="13">
        <f t="shared" si="37"/>
        <v>6500</v>
      </c>
      <c r="K92" s="11">
        <f>SUM($J$10:J92)</f>
        <v>520040</v>
      </c>
      <c r="L92" s="38">
        <f t="shared" si="44"/>
        <v>-243103</v>
      </c>
      <c r="M92" s="32">
        <f t="shared" si="38"/>
        <v>-5082</v>
      </c>
      <c r="N92" s="9">
        <f t="shared" si="39"/>
        <v>12002</v>
      </c>
      <c r="O92" s="53">
        <f t="shared" si="40"/>
        <v>-202103</v>
      </c>
      <c r="P92" s="36">
        <f t="shared" si="41"/>
        <v>-4225</v>
      </c>
      <c r="Q92" s="9">
        <f t="shared" si="42"/>
        <v>11145</v>
      </c>
      <c r="R92" s="39">
        <v>47639</v>
      </c>
      <c r="S92" s="54">
        <f t="shared" si="43"/>
        <v>49465</v>
      </c>
    </row>
    <row r="93" spans="1:19" x14ac:dyDescent="0.3">
      <c r="A93" s="40">
        <v>84</v>
      </c>
      <c r="B93" s="39">
        <v>47669</v>
      </c>
      <c r="C93" s="9">
        <f t="shared" si="32"/>
        <v>6500</v>
      </c>
      <c r="D93" s="9">
        <f t="shared" si="45"/>
        <v>420</v>
      </c>
      <c r="E93" s="9">
        <v>0</v>
      </c>
      <c r="F93" s="10">
        <f t="shared" si="33"/>
        <v>6920</v>
      </c>
      <c r="G93" s="4">
        <f t="shared" si="34"/>
        <v>0</v>
      </c>
      <c r="H93" s="4">
        <f t="shared" si="35"/>
        <v>420</v>
      </c>
      <c r="I93" s="36">
        <f t="shared" si="36"/>
        <v>420</v>
      </c>
      <c r="J93" s="13">
        <f t="shared" si="37"/>
        <v>6500</v>
      </c>
      <c r="K93" s="11">
        <f>SUM($J$10:J93)</f>
        <v>526540</v>
      </c>
      <c r="L93" s="38">
        <f t="shared" si="44"/>
        <v>-249603</v>
      </c>
      <c r="M93" s="32">
        <f t="shared" si="38"/>
        <v>-5218</v>
      </c>
      <c r="N93" s="9">
        <f t="shared" si="39"/>
        <v>12138</v>
      </c>
      <c r="O93" s="53">
        <f t="shared" si="40"/>
        <v>-208603</v>
      </c>
      <c r="P93" s="36">
        <f t="shared" si="41"/>
        <v>-4361</v>
      </c>
      <c r="Q93" s="9">
        <f t="shared" si="42"/>
        <v>11281</v>
      </c>
      <c r="R93" s="39">
        <v>47669</v>
      </c>
      <c r="S93" s="54">
        <f t="shared" si="43"/>
        <v>49495</v>
      </c>
    </row>
    <row r="94" spans="1:19" x14ac:dyDescent="0.3">
      <c r="A94" s="40">
        <v>85</v>
      </c>
      <c r="B94" s="39">
        <v>47700</v>
      </c>
      <c r="C94" s="9">
        <f t="shared" si="32"/>
        <v>6500</v>
      </c>
      <c r="D94" s="9">
        <f t="shared" si="45"/>
        <v>420</v>
      </c>
      <c r="E94" s="9">
        <v>0</v>
      </c>
      <c r="F94" s="10">
        <f t="shared" si="33"/>
        <v>6920</v>
      </c>
      <c r="G94" s="4">
        <f t="shared" si="34"/>
        <v>0</v>
      </c>
      <c r="H94" s="4">
        <f t="shared" si="35"/>
        <v>420</v>
      </c>
      <c r="I94" s="36">
        <f t="shared" si="36"/>
        <v>420</v>
      </c>
      <c r="J94" s="13">
        <f t="shared" si="37"/>
        <v>6500</v>
      </c>
      <c r="K94" s="11">
        <f>SUM($J$10:J94)</f>
        <v>533040</v>
      </c>
      <c r="L94" s="38">
        <f t="shared" si="44"/>
        <v>-256103</v>
      </c>
      <c r="M94" s="32">
        <f t="shared" si="38"/>
        <v>-5354</v>
      </c>
      <c r="N94" s="9">
        <f t="shared" si="39"/>
        <v>12274</v>
      </c>
      <c r="O94" s="53">
        <f t="shared" si="40"/>
        <v>-215103</v>
      </c>
      <c r="P94" s="36">
        <f t="shared" si="41"/>
        <v>-4497</v>
      </c>
      <c r="Q94" s="9">
        <f t="shared" si="42"/>
        <v>11417</v>
      </c>
      <c r="R94" s="39">
        <v>47700</v>
      </c>
      <c r="S94" s="54">
        <f t="shared" si="43"/>
        <v>49526</v>
      </c>
    </row>
    <row r="95" spans="1:19" x14ac:dyDescent="0.3">
      <c r="A95" s="40">
        <v>86</v>
      </c>
      <c r="B95" s="39">
        <v>47731</v>
      </c>
      <c r="C95" s="9">
        <f t="shared" si="32"/>
        <v>6500</v>
      </c>
      <c r="D95" s="9">
        <f t="shared" si="45"/>
        <v>420</v>
      </c>
      <c r="E95" s="9">
        <v>0</v>
      </c>
      <c r="F95" s="10">
        <f t="shared" si="33"/>
        <v>6920</v>
      </c>
      <c r="G95" s="4">
        <f t="shared" si="34"/>
        <v>0</v>
      </c>
      <c r="H95" s="4">
        <f t="shared" si="35"/>
        <v>420</v>
      </c>
      <c r="I95" s="36">
        <f t="shared" si="36"/>
        <v>420</v>
      </c>
      <c r="J95" s="13">
        <f t="shared" si="37"/>
        <v>6500</v>
      </c>
      <c r="K95" s="11">
        <f>SUM($J$10:J95)</f>
        <v>539540</v>
      </c>
      <c r="L95" s="38">
        <f t="shared" si="44"/>
        <v>-262603</v>
      </c>
      <c r="M95" s="32">
        <f t="shared" si="38"/>
        <v>-5490</v>
      </c>
      <c r="N95" s="9">
        <f t="shared" si="39"/>
        <v>12410</v>
      </c>
      <c r="O95" s="53">
        <f t="shared" si="40"/>
        <v>-221603</v>
      </c>
      <c r="P95" s="36">
        <f t="shared" si="41"/>
        <v>-4632</v>
      </c>
      <c r="Q95" s="9">
        <f t="shared" si="42"/>
        <v>11552</v>
      </c>
      <c r="R95" s="39">
        <v>47731</v>
      </c>
      <c r="S95" s="54">
        <f t="shared" si="43"/>
        <v>49557</v>
      </c>
    </row>
    <row r="96" spans="1:19" x14ac:dyDescent="0.3">
      <c r="A96" s="40">
        <v>87</v>
      </c>
      <c r="B96" s="39">
        <v>47761</v>
      </c>
      <c r="C96" s="9">
        <f t="shared" si="32"/>
        <v>6500</v>
      </c>
      <c r="D96" s="9">
        <f t="shared" si="45"/>
        <v>420</v>
      </c>
      <c r="E96" s="9">
        <v>0</v>
      </c>
      <c r="F96" s="10">
        <f t="shared" si="33"/>
        <v>6920</v>
      </c>
      <c r="G96" s="4">
        <f t="shared" si="34"/>
        <v>0</v>
      </c>
      <c r="H96" s="4">
        <f t="shared" si="35"/>
        <v>420</v>
      </c>
      <c r="I96" s="36">
        <f t="shared" si="36"/>
        <v>420</v>
      </c>
      <c r="J96" s="13">
        <f t="shared" si="37"/>
        <v>6500</v>
      </c>
      <c r="K96" s="11">
        <f>SUM($J$10:J96)</f>
        <v>546040</v>
      </c>
      <c r="L96" s="38">
        <f t="shared" si="44"/>
        <v>-269103</v>
      </c>
      <c r="M96" s="32">
        <f t="shared" si="38"/>
        <v>-5625</v>
      </c>
      <c r="N96" s="9">
        <f t="shared" si="39"/>
        <v>12545</v>
      </c>
      <c r="O96" s="53">
        <f t="shared" si="40"/>
        <v>-228103</v>
      </c>
      <c r="P96" s="36">
        <f t="shared" si="41"/>
        <v>-4768</v>
      </c>
      <c r="Q96" s="9">
        <f t="shared" si="42"/>
        <v>11688</v>
      </c>
      <c r="R96" s="39">
        <v>47761</v>
      </c>
      <c r="S96" s="54">
        <f t="shared" ref="S96:S101" si="46">DATE(YEAR(B96) + 5, MONTH(B96), DAY(B96))</f>
        <v>49587</v>
      </c>
    </row>
    <row r="97" spans="1:19" x14ac:dyDescent="0.3">
      <c r="A97" s="40">
        <v>88</v>
      </c>
      <c r="B97" s="39">
        <v>47792</v>
      </c>
      <c r="C97" s="9">
        <f t="shared" si="32"/>
        <v>6500</v>
      </c>
      <c r="D97" s="9">
        <f t="shared" si="45"/>
        <v>420</v>
      </c>
      <c r="E97" s="9">
        <v>0</v>
      </c>
      <c r="F97" s="10">
        <f t="shared" si="33"/>
        <v>6920</v>
      </c>
      <c r="G97" s="4">
        <f t="shared" si="34"/>
        <v>0</v>
      </c>
      <c r="H97" s="4">
        <f t="shared" si="35"/>
        <v>420</v>
      </c>
      <c r="I97" s="36">
        <f t="shared" si="36"/>
        <v>420</v>
      </c>
      <c r="J97" s="13">
        <f t="shared" si="37"/>
        <v>6500</v>
      </c>
      <c r="K97" s="11">
        <f>SUM($J$10:J97)</f>
        <v>552540</v>
      </c>
      <c r="L97" s="38">
        <f t="shared" si="44"/>
        <v>-275603</v>
      </c>
      <c r="M97" s="32">
        <f t="shared" si="38"/>
        <v>-5761</v>
      </c>
      <c r="N97" s="9">
        <f t="shared" si="39"/>
        <v>12681</v>
      </c>
      <c r="O97" s="53">
        <f t="shared" si="40"/>
        <v>-234603</v>
      </c>
      <c r="P97" s="36">
        <f t="shared" si="41"/>
        <v>-4904</v>
      </c>
      <c r="Q97" s="9">
        <f t="shared" si="42"/>
        <v>11824</v>
      </c>
      <c r="R97" s="39">
        <v>47792</v>
      </c>
      <c r="S97" s="54">
        <f t="shared" si="46"/>
        <v>49618</v>
      </c>
    </row>
    <row r="98" spans="1:19" x14ac:dyDescent="0.3">
      <c r="A98" s="40">
        <v>89</v>
      </c>
      <c r="B98" s="39">
        <v>47822</v>
      </c>
      <c r="C98" s="9">
        <f t="shared" si="32"/>
        <v>6500</v>
      </c>
      <c r="D98" s="9">
        <f t="shared" si="45"/>
        <v>420</v>
      </c>
      <c r="E98" s="9">
        <v>0</v>
      </c>
      <c r="F98" s="10">
        <f t="shared" si="33"/>
        <v>6920</v>
      </c>
      <c r="G98" s="4">
        <f t="shared" si="34"/>
        <v>0</v>
      </c>
      <c r="H98" s="4">
        <f t="shared" si="35"/>
        <v>420</v>
      </c>
      <c r="I98" s="36">
        <f t="shared" si="36"/>
        <v>420</v>
      </c>
      <c r="J98" s="13">
        <f t="shared" si="37"/>
        <v>6500</v>
      </c>
      <c r="K98" s="11">
        <f>SUM($J$10:J98)</f>
        <v>559040</v>
      </c>
      <c r="L98" s="38">
        <f t="shared" si="44"/>
        <v>-282103</v>
      </c>
      <c r="M98" s="32">
        <f t="shared" si="38"/>
        <v>-5897</v>
      </c>
      <c r="N98" s="9">
        <f t="shared" si="39"/>
        <v>12817</v>
      </c>
      <c r="O98" s="53">
        <f t="shared" si="40"/>
        <v>-241103</v>
      </c>
      <c r="P98" s="36">
        <f t="shared" si="41"/>
        <v>-5040</v>
      </c>
      <c r="Q98" s="9">
        <f t="shared" si="42"/>
        <v>11960</v>
      </c>
      <c r="R98" s="39">
        <v>47822</v>
      </c>
      <c r="S98" s="54">
        <f t="shared" si="46"/>
        <v>49648</v>
      </c>
    </row>
    <row r="99" spans="1:19" x14ac:dyDescent="0.3">
      <c r="A99" s="40">
        <v>90</v>
      </c>
      <c r="B99" s="39">
        <v>47853</v>
      </c>
      <c r="C99" s="9">
        <f t="shared" si="32"/>
        <v>6500</v>
      </c>
      <c r="D99" s="9">
        <f t="shared" si="45"/>
        <v>420</v>
      </c>
      <c r="E99" s="9">
        <v>0</v>
      </c>
      <c r="F99" s="10">
        <f t="shared" si="33"/>
        <v>6920</v>
      </c>
      <c r="G99" s="4">
        <f t="shared" si="34"/>
        <v>0</v>
      </c>
      <c r="H99" s="4">
        <f t="shared" si="35"/>
        <v>420</v>
      </c>
      <c r="I99" s="36">
        <f t="shared" si="36"/>
        <v>420</v>
      </c>
      <c r="J99" s="13">
        <f t="shared" si="37"/>
        <v>6500</v>
      </c>
      <c r="K99" s="11">
        <f>SUM($J$10:J99)</f>
        <v>565540</v>
      </c>
      <c r="L99" s="38">
        <f t="shared" si="44"/>
        <v>-288603</v>
      </c>
      <c r="M99" s="32">
        <f t="shared" si="38"/>
        <v>-6033</v>
      </c>
      <c r="N99" s="9">
        <f t="shared" si="39"/>
        <v>12953</v>
      </c>
      <c r="O99" s="53">
        <f t="shared" si="40"/>
        <v>-247603</v>
      </c>
      <c r="P99" s="36">
        <f t="shared" si="41"/>
        <v>-5176</v>
      </c>
      <c r="Q99" s="9">
        <f t="shared" si="42"/>
        <v>12096</v>
      </c>
      <c r="R99" s="39">
        <v>47853</v>
      </c>
      <c r="S99" s="54">
        <f t="shared" si="46"/>
        <v>49679</v>
      </c>
    </row>
    <row r="100" spans="1:19" x14ac:dyDescent="0.3">
      <c r="A100" s="40">
        <v>91</v>
      </c>
      <c r="B100" s="39">
        <v>47884</v>
      </c>
      <c r="C100" s="9">
        <f t="shared" si="32"/>
        <v>6500</v>
      </c>
      <c r="D100" s="9">
        <f t="shared" si="45"/>
        <v>420</v>
      </c>
      <c r="E100" s="9">
        <v>0</v>
      </c>
      <c r="F100" s="10">
        <f t="shared" si="33"/>
        <v>6920</v>
      </c>
      <c r="G100" s="4">
        <f t="shared" si="34"/>
        <v>0</v>
      </c>
      <c r="H100" s="4">
        <f t="shared" si="35"/>
        <v>420</v>
      </c>
      <c r="I100" s="36">
        <f t="shared" si="36"/>
        <v>420</v>
      </c>
      <c r="J100" s="13">
        <f t="shared" si="37"/>
        <v>6500</v>
      </c>
      <c r="K100" s="11">
        <f>SUM($J$10:J100)</f>
        <v>572040</v>
      </c>
      <c r="L100" s="38">
        <f t="shared" si="44"/>
        <v>-295103</v>
      </c>
      <c r="M100" s="32">
        <f t="shared" si="38"/>
        <v>-6169</v>
      </c>
      <c r="N100" s="9">
        <f t="shared" si="39"/>
        <v>13089</v>
      </c>
      <c r="O100" s="53">
        <f t="shared" si="40"/>
        <v>-254103</v>
      </c>
      <c r="P100" s="36">
        <f t="shared" si="41"/>
        <v>-5312</v>
      </c>
      <c r="Q100" s="9">
        <f t="shared" si="42"/>
        <v>12232</v>
      </c>
      <c r="R100" s="39">
        <v>47884</v>
      </c>
      <c r="S100" s="54">
        <f t="shared" si="46"/>
        <v>49710</v>
      </c>
    </row>
    <row r="101" spans="1:19" x14ac:dyDescent="0.3">
      <c r="A101" s="40">
        <v>92</v>
      </c>
      <c r="B101" s="39">
        <v>47912</v>
      </c>
      <c r="C101" s="9">
        <f t="shared" si="32"/>
        <v>6500</v>
      </c>
      <c r="D101" s="9">
        <f t="shared" si="45"/>
        <v>420</v>
      </c>
      <c r="E101" s="9">
        <v>0</v>
      </c>
      <c r="F101" s="10">
        <f t="shared" si="33"/>
        <v>6920</v>
      </c>
      <c r="G101" s="4">
        <f t="shared" si="34"/>
        <v>0</v>
      </c>
      <c r="H101" s="4">
        <f t="shared" si="35"/>
        <v>420</v>
      </c>
      <c r="I101" s="36">
        <f t="shared" si="36"/>
        <v>420</v>
      </c>
      <c r="J101" s="13">
        <f t="shared" si="37"/>
        <v>6500</v>
      </c>
      <c r="K101" s="11">
        <f>SUM($J$10:J101)</f>
        <v>578540</v>
      </c>
      <c r="L101" s="38">
        <f t="shared" si="44"/>
        <v>-301603</v>
      </c>
      <c r="M101" s="32">
        <f t="shared" si="38"/>
        <v>-6305</v>
      </c>
      <c r="N101" s="9">
        <f t="shared" si="39"/>
        <v>13225</v>
      </c>
      <c r="O101" s="53">
        <f t="shared" si="40"/>
        <v>-260603</v>
      </c>
      <c r="P101" s="36">
        <f t="shared" si="41"/>
        <v>-5448</v>
      </c>
      <c r="Q101" s="9">
        <f t="shared" si="42"/>
        <v>12368</v>
      </c>
      <c r="R101" s="39">
        <v>47912</v>
      </c>
      <c r="S101" s="54">
        <f t="shared" si="46"/>
        <v>49739</v>
      </c>
    </row>
  </sheetData>
  <mergeCells count="27"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  <mergeCell ref="M8:M9"/>
    <mergeCell ref="F8:F9"/>
    <mergeCell ref="G8:G9"/>
    <mergeCell ref="H8:H9"/>
    <mergeCell ref="I8:I9"/>
    <mergeCell ref="J8:J9"/>
    <mergeCell ref="B7:B9"/>
    <mergeCell ref="A7:A9"/>
    <mergeCell ref="J7:K7"/>
    <mergeCell ref="K8:K9"/>
    <mergeCell ref="L8:L9"/>
  </mergeCells>
  <conditionalFormatting sqref="K1:K1048576">
    <cfRule type="cellIs" dxfId="2" priority="3" operator="greaterThan">
      <formula>$P$5</formula>
    </cfRule>
  </conditionalFormatting>
  <conditionalFormatting sqref="M1:M6 P1:P6 M8:M1048576 P8:P1048576">
    <cfRule type="cellIs" dxfId="1" priority="1" operator="lessThan">
      <formula>$R$4</formula>
    </cfRule>
    <cfRule type="cellIs" dxfId="0" priority="2" operator="lessThan">
      <formula>$R$4</formula>
    </cfRule>
  </conditionalFormatting>
  <pageMargins left="0.7" right="0.7" top="0.75" bottom="0.75" header="0.3" footer="0.3"/>
  <pageSetup orientation="portrait" r:id="rId1"/>
  <ignoredErrors>
    <ignoredError sqref="O10:O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7"/>
  <sheetViews>
    <sheetView workbookViewId="0">
      <selection activeCell="F30" sqref="F30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124</v>
      </c>
      <c r="C1" s="8" t="s">
        <v>66</v>
      </c>
      <c r="D1" s="8" t="s">
        <v>4</v>
      </c>
      <c r="E1" t="s">
        <v>4</v>
      </c>
      <c r="F1">
        <f>SUM(D2:D47)</f>
        <v>40750</v>
      </c>
      <c r="G1" s="51" t="s">
        <v>118</v>
      </c>
      <c r="I1">
        <f>F1/'Plan garsoniera'!B3</f>
        <v>8199.1951710261565</v>
      </c>
      <c r="J1" s="51" t="s">
        <v>119</v>
      </c>
    </row>
    <row r="2" spans="1:10" x14ac:dyDescent="0.3">
      <c r="A2" s="104" t="s">
        <v>73</v>
      </c>
      <c r="B2" s="4" t="s">
        <v>68</v>
      </c>
      <c r="C2" s="4">
        <v>1500</v>
      </c>
      <c r="D2" s="104">
        <f>SUM(C2:C8)</f>
        <v>8800</v>
      </c>
      <c r="F2">
        <v>41000</v>
      </c>
      <c r="G2" t="s">
        <v>118</v>
      </c>
    </row>
    <row r="3" spans="1:10" x14ac:dyDescent="0.3">
      <c r="A3" s="104"/>
      <c r="B3" s="4" t="s">
        <v>103</v>
      </c>
      <c r="C3" s="4">
        <v>2000</v>
      </c>
      <c r="D3" s="104"/>
    </row>
    <row r="4" spans="1:10" x14ac:dyDescent="0.3">
      <c r="A4" s="104"/>
      <c r="B4" s="4" t="s">
        <v>75</v>
      </c>
      <c r="C4" s="4">
        <v>2500</v>
      </c>
      <c r="D4" s="104"/>
    </row>
    <row r="5" spans="1:10" x14ac:dyDescent="0.3">
      <c r="A5" s="104"/>
      <c r="B5" s="4" t="s">
        <v>104</v>
      </c>
      <c r="C5" s="4">
        <v>1500</v>
      </c>
      <c r="D5" s="104"/>
    </row>
    <row r="6" spans="1:10" x14ac:dyDescent="0.3">
      <c r="A6" s="104"/>
      <c r="B6" s="4" t="s">
        <v>90</v>
      </c>
      <c r="C6" s="4">
        <v>500</v>
      </c>
      <c r="D6" s="104"/>
    </row>
    <row r="7" spans="1:10" x14ac:dyDescent="0.3">
      <c r="A7" s="104"/>
      <c r="B7" s="4" t="s">
        <v>91</v>
      </c>
      <c r="C7" s="4">
        <v>200</v>
      </c>
      <c r="D7" s="104"/>
    </row>
    <row r="8" spans="1:10" x14ac:dyDescent="0.3">
      <c r="A8" s="104"/>
      <c r="B8" s="4" t="s">
        <v>105</v>
      </c>
      <c r="C8" s="4">
        <v>600</v>
      </c>
      <c r="D8" s="104"/>
    </row>
    <row r="9" spans="1:10" x14ac:dyDescent="0.3">
      <c r="A9" s="108" t="s">
        <v>69</v>
      </c>
      <c r="B9" s="11" t="s">
        <v>69</v>
      </c>
      <c r="C9" s="11">
        <v>800</v>
      </c>
      <c r="D9" s="108">
        <f>SUM(C9:C12)</f>
        <v>2300</v>
      </c>
    </row>
    <row r="10" spans="1:10" x14ac:dyDescent="0.3">
      <c r="A10" s="108"/>
      <c r="B10" s="11" t="s">
        <v>70</v>
      </c>
      <c r="C10" s="11">
        <v>300</v>
      </c>
      <c r="D10" s="108"/>
    </row>
    <row r="11" spans="1:10" x14ac:dyDescent="0.3">
      <c r="A11" s="108"/>
      <c r="B11" s="11" t="s">
        <v>101</v>
      </c>
      <c r="C11" s="11">
        <v>1200</v>
      </c>
      <c r="D11" s="108"/>
    </row>
    <row r="12" spans="1:10" x14ac:dyDescent="0.3">
      <c r="A12" s="108"/>
      <c r="B12" s="11" t="s">
        <v>71</v>
      </c>
      <c r="C12" s="11"/>
      <c r="D12" s="108"/>
    </row>
    <row r="13" spans="1:10" x14ac:dyDescent="0.3">
      <c r="A13" s="109" t="s">
        <v>74</v>
      </c>
      <c r="B13" s="32" t="s">
        <v>67</v>
      </c>
      <c r="C13" s="32">
        <v>1000</v>
      </c>
      <c r="D13" s="109">
        <f>SUM(C13:C17)</f>
        <v>6500</v>
      </c>
    </row>
    <row r="14" spans="1:10" x14ac:dyDescent="0.3">
      <c r="A14" s="109"/>
      <c r="B14" s="32" t="s">
        <v>106</v>
      </c>
      <c r="C14" s="32">
        <v>2000</v>
      </c>
      <c r="D14" s="109"/>
    </row>
    <row r="15" spans="1:10" x14ac:dyDescent="0.3">
      <c r="A15" s="109"/>
      <c r="B15" s="32" t="s">
        <v>72</v>
      </c>
      <c r="C15" s="32">
        <v>2500</v>
      </c>
      <c r="D15" s="109"/>
    </row>
    <row r="16" spans="1:10" x14ac:dyDescent="0.3">
      <c r="A16" s="109"/>
      <c r="B16" s="32" t="s">
        <v>91</v>
      </c>
      <c r="C16" s="32">
        <v>200</v>
      </c>
      <c r="D16" s="109"/>
    </row>
    <row r="17" spans="1:4" x14ac:dyDescent="0.3">
      <c r="A17" s="109"/>
      <c r="B17" s="32" t="s">
        <v>107</v>
      </c>
      <c r="C17" s="32">
        <v>800</v>
      </c>
      <c r="D17" s="109"/>
    </row>
    <row r="18" spans="1:4" x14ac:dyDescent="0.3">
      <c r="A18" s="104" t="s">
        <v>76</v>
      </c>
      <c r="B18" s="4" t="s">
        <v>108</v>
      </c>
      <c r="C18" s="4">
        <v>1500</v>
      </c>
      <c r="D18" s="104">
        <f>SUM(C18:C19)</f>
        <v>1700</v>
      </c>
    </row>
    <row r="19" spans="1:4" x14ac:dyDescent="0.3">
      <c r="A19" s="104"/>
      <c r="B19" s="4" t="s">
        <v>91</v>
      </c>
      <c r="C19" s="4">
        <v>200</v>
      </c>
      <c r="D19" s="104"/>
    </row>
    <row r="20" spans="1:4" x14ac:dyDescent="0.3">
      <c r="A20" s="110" t="s">
        <v>78</v>
      </c>
      <c r="B20" s="10" t="s">
        <v>79</v>
      </c>
      <c r="C20" s="10">
        <v>4000</v>
      </c>
      <c r="D20" s="70">
        <f>SUM(C20:C37)</f>
        <v>14250</v>
      </c>
    </row>
    <row r="21" spans="1:4" x14ac:dyDescent="0.3">
      <c r="A21" s="111"/>
      <c r="B21" s="10" t="s">
        <v>102</v>
      </c>
      <c r="C21" s="10">
        <v>1000</v>
      </c>
      <c r="D21" s="70"/>
    </row>
    <row r="22" spans="1:4" x14ac:dyDescent="0.3">
      <c r="A22" s="111"/>
      <c r="B22" s="10" t="s">
        <v>80</v>
      </c>
      <c r="C22" s="10">
        <v>600</v>
      </c>
      <c r="D22" s="70"/>
    </row>
    <row r="23" spans="1:4" x14ac:dyDescent="0.3">
      <c r="A23" s="111"/>
      <c r="B23" s="10" t="s">
        <v>81</v>
      </c>
      <c r="C23" s="10">
        <v>1000</v>
      </c>
      <c r="D23" s="70"/>
    </row>
    <row r="24" spans="1:4" x14ac:dyDescent="0.3">
      <c r="A24" s="111"/>
      <c r="B24" s="10" t="s">
        <v>82</v>
      </c>
      <c r="C24" s="10">
        <v>2000</v>
      </c>
      <c r="D24" s="70"/>
    </row>
    <row r="25" spans="1:4" x14ac:dyDescent="0.3">
      <c r="A25" s="111"/>
      <c r="B25" s="10" t="s">
        <v>83</v>
      </c>
      <c r="C25" s="10">
        <v>1000</v>
      </c>
      <c r="D25" s="70"/>
    </row>
    <row r="26" spans="1:4" x14ac:dyDescent="0.3">
      <c r="A26" s="111"/>
      <c r="B26" s="10" t="s">
        <v>94</v>
      </c>
      <c r="C26" s="10">
        <v>1500</v>
      </c>
      <c r="D26" s="70"/>
    </row>
    <row r="27" spans="1:4" x14ac:dyDescent="0.3">
      <c r="A27" s="111"/>
      <c r="B27" s="10" t="s">
        <v>95</v>
      </c>
      <c r="C27" s="10">
        <v>500</v>
      </c>
      <c r="D27" s="70"/>
    </row>
    <row r="28" spans="1:4" x14ac:dyDescent="0.3">
      <c r="A28" s="111"/>
      <c r="B28" s="10" t="s">
        <v>96</v>
      </c>
      <c r="C28" s="10">
        <v>150</v>
      </c>
      <c r="D28" s="70"/>
    </row>
    <row r="29" spans="1:4" x14ac:dyDescent="0.3">
      <c r="A29" s="111"/>
      <c r="B29" s="10"/>
      <c r="C29" s="10"/>
      <c r="D29" s="70"/>
    </row>
    <row r="30" spans="1:4" x14ac:dyDescent="0.3">
      <c r="A30" s="111"/>
      <c r="B30" s="10" t="s">
        <v>84</v>
      </c>
      <c r="C30" s="101">
        <v>100</v>
      </c>
      <c r="D30" s="70"/>
    </row>
    <row r="31" spans="1:4" x14ac:dyDescent="0.3">
      <c r="A31" s="111"/>
      <c r="B31" s="10" t="s">
        <v>85</v>
      </c>
      <c r="C31" s="102"/>
      <c r="D31" s="70"/>
    </row>
    <row r="32" spans="1:4" x14ac:dyDescent="0.3">
      <c r="A32" s="111"/>
      <c r="B32" s="10" t="s">
        <v>86</v>
      </c>
      <c r="C32" s="102"/>
      <c r="D32" s="70"/>
    </row>
    <row r="33" spans="1:4" x14ac:dyDescent="0.3">
      <c r="A33" s="111"/>
      <c r="B33" s="10" t="s">
        <v>87</v>
      </c>
      <c r="C33" s="102"/>
      <c r="D33" s="70"/>
    </row>
    <row r="34" spans="1:4" x14ac:dyDescent="0.3">
      <c r="A34" s="111"/>
      <c r="B34" s="10" t="s">
        <v>88</v>
      </c>
      <c r="C34" s="103"/>
      <c r="D34" s="70"/>
    </row>
    <row r="35" spans="1:4" x14ac:dyDescent="0.3">
      <c r="A35" s="111"/>
      <c r="B35" s="10"/>
      <c r="C35" s="10"/>
      <c r="D35" s="70"/>
    </row>
    <row r="36" spans="1:4" x14ac:dyDescent="0.3">
      <c r="A36" s="111"/>
      <c r="B36" s="10" t="s">
        <v>109</v>
      </c>
      <c r="C36" s="10">
        <v>400</v>
      </c>
      <c r="D36" s="70"/>
    </row>
    <row r="37" spans="1:4" x14ac:dyDescent="0.3">
      <c r="A37" s="111"/>
      <c r="B37" s="10" t="s">
        <v>104</v>
      </c>
      <c r="C37" s="10">
        <v>2000</v>
      </c>
      <c r="D37" s="70"/>
    </row>
    <row r="38" spans="1:4" x14ac:dyDescent="0.3">
      <c r="A38" s="108" t="s">
        <v>77</v>
      </c>
      <c r="B38" s="11" t="s">
        <v>92</v>
      </c>
      <c r="C38" s="11">
        <v>100</v>
      </c>
      <c r="D38" s="108">
        <f>SUM(C38:C39)</f>
        <v>2100</v>
      </c>
    </row>
    <row r="39" spans="1:4" x14ac:dyDescent="0.3">
      <c r="A39" s="108"/>
      <c r="B39" s="11" t="s">
        <v>93</v>
      </c>
      <c r="C39" s="11">
        <v>2000</v>
      </c>
      <c r="D39" s="108"/>
    </row>
    <row r="40" spans="1:4" x14ac:dyDescent="0.3">
      <c r="A40" s="104" t="s">
        <v>89</v>
      </c>
      <c r="B40" s="4" t="s">
        <v>97</v>
      </c>
      <c r="C40" s="4">
        <v>300</v>
      </c>
      <c r="D40" s="105">
        <f>SUM(C40:C47)</f>
        <v>5100</v>
      </c>
    </row>
    <row r="41" spans="1:4" x14ac:dyDescent="0.3">
      <c r="A41" s="104"/>
      <c r="B41" s="4" t="s">
        <v>99</v>
      </c>
      <c r="C41" s="4">
        <v>200</v>
      </c>
      <c r="D41" s="106"/>
    </row>
    <row r="42" spans="1:4" x14ac:dyDescent="0.3">
      <c r="A42" s="104"/>
      <c r="B42" s="4" t="s">
        <v>98</v>
      </c>
      <c r="C42" s="4">
        <v>400</v>
      </c>
      <c r="D42" s="106"/>
    </row>
    <row r="43" spans="1:4" x14ac:dyDescent="0.3">
      <c r="A43" s="104"/>
      <c r="B43" s="4" t="s">
        <v>100</v>
      </c>
      <c r="C43" s="4">
        <v>200</v>
      </c>
      <c r="D43" s="106"/>
    </row>
    <row r="44" spans="1:4" x14ac:dyDescent="0.3">
      <c r="A44" s="104"/>
      <c r="B44" s="4" t="s">
        <v>120</v>
      </c>
      <c r="C44" s="4">
        <v>1500</v>
      </c>
      <c r="D44" s="106"/>
    </row>
    <row r="45" spans="1:4" x14ac:dyDescent="0.3">
      <c r="A45" s="104"/>
      <c r="B45" s="4" t="s">
        <v>121</v>
      </c>
      <c r="C45" s="4">
        <v>800</v>
      </c>
      <c r="D45" s="106"/>
    </row>
    <row r="46" spans="1:4" x14ac:dyDescent="0.3">
      <c r="A46" s="104"/>
      <c r="B46" s="4" t="s">
        <v>122</v>
      </c>
      <c r="C46" s="4">
        <v>700</v>
      </c>
      <c r="D46" s="106"/>
    </row>
    <row r="47" spans="1:4" x14ac:dyDescent="0.3">
      <c r="A47" s="104"/>
      <c r="B47" s="4" t="s">
        <v>123</v>
      </c>
      <c r="C47" s="4">
        <v>1000</v>
      </c>
      <c r="D47" s="107"/>
    </row>
  </sheetData>
  <mergeCells count="15">
    <mergeCell ref="C30:C34"/>
    <mergeCell ref="A40:A47"/>
    <mergeCell ref="D40:D47"/>
    <mergeCell ref="D2:D8"/>
    <mergeCell ref="D9:D12"/>
    <mergeCell ref="D13:D17"/>
    <mergeCell ref="D18:D19"/>
    <mergeCell ref="D20:D37"/>
    <mergeCell ref="D38:D39"/>
    <mergeCell ref="A38:A39"/>
    <mergeCell ref="A20:A37"/>
    <mergeCell ref="A13:A17"/>
    <mergeCell ref="A2:A8"/>
    <mergeCell ref="A9:A12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90" t="s">
        <v>0</v>
      </c>
      <c r="L1" s="10">
        <v>200</v>
      </c>
      <c r="N1" s="79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91"/>
      <c r="L2" s="10">
        <v>300</v>
      </c>
      <c r="N2" s="80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115" t="s">
        <v>18</v>
      </c>
      <c r="D7" s="115"/>
      <c r="E7" s="115"/>
      <c r="F7" s="115"/>
      <c r="G7" s="92" t="s">
        <v>17</v>
      </c>
      <c r="H7" s="92"/>
      <c r="I7" s="92"/>
      <c r="J7" s="15" t="s">
        <v>5</v>
      </c>
      <c r="K7" s="116" t="s">
        <v>19</v>
      </c>
    </row>
    <row r="8" spans="1:16" ht="14.4" customHeight="1" x14ac:dyDescent="0.3">
      <c r="A8" s="112" t="s">
        <v>3</v>
      </c>
      <c r="B8" s="112" t="s">
        <v>2</v>
      </c>
      <c r="C8" s="113" t="s">
        <v>1</v>
      </c>
      <c r="D8" s="114" t="s">
        <v>14</v>
      </c>
      <c r="E8" s="114" t="s">
        <v>15</v>
      </c>
      <c r="F8" s="114" t="s">
        <v>4</v>
      </c>
      <c r="G8" s="117" t="s">
        <v>0</v>
      </c>
      <c r="H8" s="117" t="s">
        <v>16</v>
      </c>
      <c r="I8" s="69" t="s">
        <v>4</v>
      </c>
      <c r="J8" s="118" t="s">
        <v>4</v>
      </c>
      <c r="K8" s="116"/>
    </row>
    <row r="9" spans="1:16" x14ac:dyDescent="0.3">
      <c r="A9" s="112"/>
      <c r="B9" s="112"/>
      <c r="C9" s="113"/>
      <c r="D9" s="114"/>
      <c r="E9" s="108"/>
      <c r="F9" s="108"/>
      <c r="G9" s="117"/>
      <c r="H9" s="117"/>
      <c r="I9" s="70"/>
      <c r="J9" s="119"/>
      <c r="K9" s="116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20" t="s">
        <v>50</v>
      </c>
      <c r="B1" s="120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2023-09-11T14:52:12Z</dcterms:modified>
</cp:coreProperties>
</file>