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AncientOwl\Documents\Finance\"/>
    </mc:Choice>
  </mc:AlternateContent>
  <xr:revisionPtr revIDLastSave="0" documentId="13_ncr:1_{7B113B48-9A0D-4640-9BF2-CB7EE3E2293F}" xr6:coauthVersionLast="47" xr6:coauthVersionMax="47" xr10:uidLastSave="{00000000-0000-0000-0000-000000000000}"/>
  <bookViews>
    <workbookView xWindow="-108" yWindow="-108" windowWidth="23256" windowHeight="12456" xr2:uid="{F762C5AB-E878-4D42-A6F3-9B1185CC87EF}"/>
  </bookViews>
  <sheets>
    <sheet name="Plan garsoniera" sheetId="10" r:id="rId1"/>
    <sheet name="Mobilier + Electrocasnice" sheetId="11" r:id="rId2"/>
    <sheet name="Plan apartament" sheetId="6" r:id="rId3"/>
    <sheet name="Unde te afli" sheetId="8" r:id="rId4"/>
    <sheet name="Unde vrei sa ajungi" sheetId="7" r:id="rId5"/>
    <sheet name="Backup" sheetId="9" r:id="rId6"/>
  </sheets>
  <definedNames>
    <definedName name="_xlnm._FilterDatabase" localSheetId="2" hidden="1">'Plan apartament'!$K$1:$K$47</definedName>
    <definedName name="_xlnm._FilterDatabase" localSheetId="0" hidden="1">'Plan garsoniera'!$K$1:$K$47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11" l="1"/>
  <c r="F1" i="11" s="1"/>
  <c r="F2" i="11" s="1"/>
  <c r="C51" i="10"/>
  <c r="D51" i="10"/>
  <c r="F51" i="10"/>
  <c r="G51" i="10"/>
  <c r="H51" i="10"/>
  <c r="I51" i="10"/>
  <c r="S51" i="10"/>
  <c r="C52" i="10"/>
  <c r="D52" i="10"/>
  <c r="F52" i="10"/>
  <c r="G52" i="10"/>
  <c r="H52" i="10"/>
  <c r="S52" i="10"/>
  <c r="C53" i="10"/>
  <c r="D53" i="10"/>
  <c r="F53" i="10"/>
  <c r="G53" i="10"/>
  <c r="H53" i="10"/>
  <c r="I53" i="10"/>
  <c r="S53" i="10"/>
  <c r="C54" i="10"/>
  <c r="D54" i="10"/>
  <c r="G54" i="10"/>
  <c r="H54" i="10"/>
  <c r="S54" i="10"/>
  <c r="C55" i="10"/>
  <c r="D55" i="10"/>
  <c r="F55" i="10"/>
  <c r="G55" i="10"/>
  <c r="H55" i="10"/>
  <c r="S55" i="10"/>
  <c r="C56" i="10"/>
  <c r="D56" i="10"/>
  <c r="F56" i="10"/>
  <c r="G56" i="10"/>
  <c r="I56" i="10" s="1"/>
  <c r="H56" i="10"/>
  <c r="S56" i="10"/>
  <c r="C57" i="10"/>
  <c r="D57" i="10"/>
  <c r="G57" i="10"/>
  <c r="H57" i="10"/>
  <c r="S57" i="10"/>
  <c r="C58" i="10"/>
  <c r="F58" i="10" s="1"/>
  <c r="D58" i="10"/>
  <c r="G58" i="10"/>
  <c r="H58" i="10"/>
  <c r="S58" i="10"/>
  <c r="C59" i="10"/>
  <c r="F59" i="10" s="1"/>
  <c r="D59" i="10"/>
  <c r="G59" i="10"/>
  <c r="I59" i="10" s="1"/>
  <c r="H59" i="10"/>
  <c r="S59" i="10"/>
  <c r="C60" i="10"/>
  <c r="D60" i="10"/>
  <c r="F60" i="10"/>
  <c r="G60" i="10"/>
  <c r="H60" i="10"/>
  <c r="I60" i="10" s="1"/>
  <c r="S60" i="10"/>
  <c r="C61" i="10"/>
  <c r="F61" i="10" s="1"/>
  <c r="D61" i="10"/>
  <c r="G61" i="10"/>
  <c r="H61" i="10"/>
  <c r="S61" i="10"/>
  <c r="C62" i="10"/>
  <c r="D62" i="10"/>
  <c r="F62" i="10"/>
  <c r="G62" i="10"/>
  <c r="H62" i="10"/>
  <c r="S62" i="10"/>
  <c r="C63" i="10"/>
  <c r="F63" i="10" s="1"/>
  <c r="D63" i="10"/>
  <c r="G63" i="10"/>
  <c r="H63" i="10"/>
  <c r="I63" i="10" s="1"/>
  <c r="S63" i="10"/>
  <c r="C64" i="10"/>
  <c r="D64" i="10"/>
  <c r="F64" i="10"/>
  <c r="G64" i="10"/>
  <c r="H64" i="10"/>
  <c r="S64" i="10"/>
  <c r="C65" i="10"/>
  <c r="F65" i="10" s="1"/>
  <c r="D65" i="10"/>
  <c r="G65" i="10"/>
  <c r="H65" i="10"/>
  <c r="I65" i="10"/>
  <c r="S65" i="10"/>
  <c r="C66" i="10"/>
  <c r="D66" i="10"/>
  <c r="F66" i="10"/>
  <c r="G66" i="10"/>
  <c r="H66" i="10"/>
  <c r="S66" i="10"/>
  <c r="C67" i="10"/>
  <c r="F67" i="10" s="1"/>
  <c r="D67" i="10"/>
  <c r="G67" i="10"/>
  <c r="H67" i="10"/>
  <c r="I67" i="10" s="1"/>
  <c r="S67" i="10"/>
  <c r="C68" i="10"/>
  <c r="D68" i="10"/>
  <c r="F68" i="10"/>
  <c r="G68" i="10"/>
  <c r="H68" i="10"/>
  <c r="S68" i="10"/>
  <c r="C69" i="10"/>
  <c r="F69" i="10" s="1"/>
  <c r="D69" i="10"/>
  <c r="G69" i="10"/>
  <c r="H69" i="10"/>
  <c r="S69" i="10"/>
  <c r="C70" i="10"/>
  <c r="D70" i="10"/>
  <c r="F70" i="10"/>
  <c r="G70" i="10"/>
  <c r="H70" i="10"/>
  <c r="I70" i="10"/>
  <c r="S70" i="10"/>
  <c r="C71" i="10"/>
  <c r="D71" i="10"/>
  <c r="F71" i="10"/>
  <c r="G71" i="10"/>
  <c r="H71" i="10"/>
  <c r="I71" i="10"/>
  <c r="S71" i="10"/>
  <c r="C72" i="10"/>
  <c r="F72" i="10" s="1"/>
  <c r="D72" i="10"/>
  <c r="G72" i="10"/>
  <c r="H72" i="10"/>
  <c r="S72" i="10"/>
  <c r="C73" i="10"/>
  <c r="D73" i="10"/>
  <c r="F73" i="10"/>
  <c r="G73" i="10"/>
  <c r="H73" i="10"/>
  <c r="S73" i="10"/>
  <c r="C74" i="10"/>
  <c r="F74" i="10" s="1"/>
  <c r="D74" i="10"/>
  <c r="G74" i="10"/>
  <c r="H74" i="10"/>
  <c r="S74" i="10"/>
  <c r="C75" i="10"/>
  <c r="F75" i="10" s="1"/>
  <c r="D75" i="10"/>
  <c r="G75" i="10"/>
  <c r="H75" i="10"/>
  <c r="S75" i="10"/>
  <c r="C76" i="10"/>
  <c r="F76" i="10" s="1"/>
  <c r="D76" i="10"/>
  <c r="G76" i="10"/>
  <c r="H76" i="10"/>
  <c r="S76" i="10"/>
  <c r="C77" i="10"/>
  <c r="F77" i="10" s="1"/>
  <c r="D77" i="10"/>
  <c r="G77" i="10"/>
  <c r="H77" i="10"/>
  <c r="S77" i="10"/>
  <c r="C78" i="10"/>
  <c r="F78" i="10" s="1"/>
  <c r="D78" i="10"/>
  <c r="G78" i="10"/>
  <c r="H78" i="10"/>
  <c r="I78" i="10" s="1"/>
  <c r="S78" i="10"/>
  <c r="C79" i="10"/>
  <c r="F79" i="10" s="1"/>
  <c r="D79" i="10"/>
  <c r="G79" i="10"/>
  <c r="H79" i="10"/>
  <c r="S79" i="10"/>
  <c r="C80" i="10"/>
  <c r="F80" i="10" s="1"/>
  <c r="D80" i="10"/>
  <c r="G80" i="10"/>
  <c r="I80" i="10" s="1"/>
  <c r="H80" i="10"/>
  <c r="S80" i="10"/>
  <c r="C81" i="10"/>
  <c r="F81" i="10" s="1"/>
  <c r="D81" i="10"/>
  <c r="G81" i="10"/>
  <c r="H81" i="10"/>
  <c r="S81" i="10"/>
  <c r="C82" i="10"/>
  <c r="F82" i="10" s="1"/>
  <c r="D82" i="10"/>
  <c r="G82" i="10"/>
  <c r="H82" i="10"/>
  <c r="S82" i="10"/>
  <c r="C83" i="10"/>
  <c r="F83" i="10" s="1"/>
  <c r="D83" i="10"/>
  <c r="G83" i="10"/>
  <c r="H83" i="10"/>
  <c r="S83" i="10"/>
  <c r="C84" i="10"/>
  <c r="F84" i="10" s="1"/>
  <c r="D84" i="10"/>
  <c r="G84" i="10"/>
  <c r="H84" i="10"/>
  <c r="I84" i="10"/>
  <c r="S84" i="10"/>
  <c r="C85" i="10"/>
  <c r="F85" i="10" s="1"/>
  <c r="D85" i="10"/>
  <c r="G85" i="10"/>
  <c r="H85" i="10"/>
  <c r="I85" i="10" s="1"/>
  <c r="S85" i="10"/>
  <c r="C86" i="10"/>
  <c r="F86" i="10" s="1"/>
  <c r="D86" i="10"/>
  <c r="G86" i="10"/>
  <c r="H86" i="10"/>
  <c r="I86" i="10"/>
  <c r="S86" i="10"/>
  <c r="C87" i="10"/>
  <c r="F87" i="10" s="1"/>
  <c r="D87" i="10"/>
  <c r="G87" i="10"/>
  <c r="H87" i="10"/>
  <c r="S87" i="10"/>
  <c r="C88" i="10"/>
  <c r="F88" i="10" s="1"/>
  <c r="D88" i="10"/>
  <c r="G88" i="10"/>
  <c r="H88" i="10"/>
  <c r="S88" i="10"/>
  <c r="C89" i="10"/>
  <c r="F89" i="10" s="1"/>
  <c r="D89" i="10"/>
  <c r="G89" i="10"/>
  <c r="H89" i="10"/>
  <c r="S89" i="10"/>
  <c r="C90" i="10"/>
  <c r="F90" i="10" s="1"/>
  <c r="D90" i="10"/>
  <c r="G90" i="10"/>
  <c r="H90" i="10"/>
  <c r="S90" i="10"/>
  <c r="C91" i="10"/>
  <c r="F91" i="10" s="1"/>
  <c r="D91" i="10"/>
  <c r="G91" i="10"/>
  <c r="H91" i="10"/>
  <c r="I91" i="10" s="1"/>
  <c r="S91" i="10"/>
  <c r="C92" i="10"/>
  <c r="F92" i="10" s="1"/>
  <c r="D92" i="10"/>
  <c r="G92" i="10"/>
  <c r="H92" i="10"/>
  <c r="S92" i="10"/>
  <c r="C93" i="10"/>
  <c r="F93" i="10" s="1"/>
  <c r="D93" i="10"/>
  <c r="G93" i="10"/>
  <c r="H93" i="10"/>
  <c r="I93" i="10"/>
  <c r="S93" i="10"/>
  <c r="C94" i="10"/>
  <c r="F94" i="10" s="1"/>
  <c r="D94" i="10"/>
  <c r="G94" i="10"/>
  <c r="H94" i="10"/>
  <c r="I94" i="10" s="1"/>
  <c r="S94" i="10"/>
  <c r="C95" i="10"/>
  <c r="F95" i="10" s="1"/>
  <c r="D95" i="10"/>
  <c r="G95" i="10"/>
  <c r="H95" i="10"/>
  <c r="S95" i="10"/>
  <c r="C96" i="10"/>
  <c r="F96" i="10" s="1"/>
  <c r="D96" i="10"/>
  <c r="G96" i="10"/>
  <c r="H96" i="10"/>
  <c r="S96" i="10"/>
  <c r="C97" i="10"/>
  <c r="F97" i="10" s="1"/>
  <c r="D97" i="10"/>
  <c r="G97" i="10"/>
  <c r="H97" i="10"/>
  <c r="S97" i="10"/>
  <c r="C98" i="10"/>
  <c r="F98" i="10" s="1"/>
  <c r="D98" i="10"/>
  <c r="G98" i="10"/>
  <c r="H98" i="10"/>
  <c r="I98" i="10" s="1"/>
  <c r="S98" i="10"/>
  <c r="C99" i="10"/>
  <c r="F99" i="10" s="1"/>
  <c r="D99" i="10"/>
  <c r="G99" i="10"/>
  <c r="I99" i="10" s="1"/>
  <c r="H99" i="10"/>
  <c r="S99" i="10"/>
  <c r="C100" i="10"/>
  <c r="F100" i="10" s="1"/>
  <c r="D100" i="10"/>
  <c r="G100" i="10"/>
  <c r="H100" i="10"/>
  <c r="S100" i="10"/>
  <c r="C101" i="10"/>
  <c r="F101" i="10" s="1"/>
  <c r="D101" i="10"/>
  <c r="G101" i="10"/>
  <c r="H101" i="10"/>
  <c r="S101" i="10"/>
  <c r="C50" i="10"/>
  <c r="D50" i="10"/>
  <c r="F50" i="10"/>
  <c r="G50" i="10"/>
  <c r="H50" i="10"/>
  <c r="S50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22" i="10"/>
  <c r="H12" i="10"/>
  <c r="I12" i="10" s="1"/>
  <c r="J12" i="10" s="1"/>
  <c r="H13" i="10"/>
  <c r="I13" i="10" s="1"/>
  <c r="H14" i="10"/>
  <c r="I14" i="10" s="1"/>
  <c r="H15" i="10"/>
  <c r="I15" i="10" s="1"/>
  <c r="H16" i="10"/>
  <c r="I16" i="10" s="1"/>
  <c r="H17" i="10"/>
  <c r="I17" i="10" s="1"/>
  <c r="H18" i="10"/>
  <c r="I18" i="10" s="1"/>
  <c r="H19" i="10"/>
  <c r="I19" i="10" s="1"/>
  <c r="H20" i="10"/>
  <c r="I20" i="10" s="1"/>
  <c r="H21" i="10"/>
  <c r="I21" i="10" s="1"/>
  <c r="H11" i="10"/>
  <c r="I11" i="10" s="1"/>
  <c r="C12" i="10"/>
  <c r="D12" i="10"/>
  <c r="E12" i="10"/>
  <c r="F12" i="10"/>
  <c r="S12" i="10"/>
  <c r="C13" i="10"/>
  <c r="D13" i="10"/>
  <c r="E13" i="10"/>
  <c r="S10" i="10"/>
  <c r="S11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22" i="10"/>
  <c r="D5" i="10"/>
  <c r="H5" i="10" s="1"/>
  <c r="D46" i="10"/>
  <c r="D47" i="10"/>
  <c r="D48" i="10"/>
  <c r="D49" i="10"/>
  <c r="D2" i="11"/>
  <c r="D38" i="11"/>
  <c r="D20" i="11"/>
  <c r="D18" i="11"/>
  <c r="D13" i="11"/>
  <c r="D9" i="11"/>
  <c r="B1" i="10"/>
  <c r="U5" i="10"/>
  <c r="C25" i="10"/>
  <c r="C26" i="10"/>
  <c r="C24" i="10"/>
  <c r="C23" i="10"/>
  <c r="C22" i="10"/>
  <c r="C21" i="10"/>
  <c r="C20" i="10"/>
  <c r="C19" i="10"/>
  <c r="C18" i="10"/>
  <c r="C17" i="10"/>
  <c r="C16" i="10"/>
  <c r="C15" i="10"/>
  <c r="D42" i="10"/>
  <c r="D43" i="10"/>
  <c r="D44" i="10"/>
  <c r="D45" i="10"/>
  <c r="D36" i="10"/>
  <c r="D37" i="10"/>
  <c r="D38" i="10"/>
  <c r="D39" i="10"/>
  <c r="D40" i="10"/>
  <c r="D41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D11" i="10"/>
  <c r="I10" i="10"/>
  <c r="D10" i="10"/>
  <c r="F10" i="10" s="1"/>
  <c r="F1" i="10"/>
  <c r="F2" i="10" s="1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E2" i="6"/>
  <c r="E18" i="7"/>
  <c r="D18" i="7"/>
  <c r="E8" i="9"/>
  <c r="E7" i="9"/>
  <c r="B5" i="9"/>
  <c r="M4" i="6"/>
  <c r="G2" i="7"/>
  <c r="D3" i="7"/>
  <c r="D4" i="7"/>
  <c r="D5" i="7"/>
  <c r="D6" i="7"/>
  <c r="D7" i="7"/>
  <c r="D8" i="7"/>
  <c r="D9" i="7"/>
  <c r="D10" i="7"/>
  <c r="D11" i="7"/>
  <c r="D12" i="7"/>
  <c r="D13" i="7"/>
  <c r="D2" i="7"/>
  <c r="C7" i="8"/>
  <c r="F5" i="8"/>
  <c r="C6" i="8"/>
  <c r="E2" i="8"/>
  <c r="B2" i="6"/>
  <c r="B1" i="6" s="1"/>
  <c r="I16" i="6"/>
  <c r="G24" i="6"/>
  <c r="I24" i="6" s="1"/>
  <c r="G25" i="6"/>
  <c r="I25" i="6" s="1"/>
  <c r="G26" i="6"/>
  <c r="I26" i="6" s="1"/>
  <c r="G27" i="6"/>
  <c r="I27" i="6" s="1"/>
  <c r="G28" i="6"/>
  <c r="I28" i="6" s="1"/>
  <c r="G29" i="6"/>
  <c r="I29" i="6" s="1"/>
  <c r="G30" i="6"/>
  <c r="I30" i="6" s="1"/>
  <c r="G31" i="6"/>
  <c r="I31" i="6" s="1"/>
  <c r="G32" i="6"/>
  <c r="I32" i="6" s="1"/>
  <c r="G33" i="6"/>
  <c r="I33" i="6" s="1"/>
  <c r="G34" i="6"/>
  <c r="I34" i="6" s="1"/>
  <c r="G35" i="6"/>
  <c r="I35" i="6" s="1"/>
  <c r="G23" i="6"/>
  <c r="I23" i="6" s="1"/>
  <c r="G22" i="6"/>
  <c r="I22" i="6" s="1"/>
  <c r="G21" i="6"/>
  <c r="I21" i="6" s="1"/>
  <c r="G20" i="6"/>
  <c r="I20" i="6" s="1"/>
  <c r="G14" i="6"/>
  <c r="I14" i="6" s="1"/>
  <c r="G15" i="6"/>
  <c r="I15" i="6" s="1"/>
  <c r="G16" i="6"/>
  <c r="G17" i="6"/>
  <c r="I17" i="6" s="1"/>
  <c r="G18" i="6"/>
  <c r="I18" i="6" s="1"/>
  <c r="G19" i="6"/>
  <c r="I19" i="6" s="1"/>
  <c r="G13" i="6"/>
  <c r="I13" i="6" s="1"/>
  <c r="G12" i="6"/>
  <c r="I12" i="6" s="1"/>
  <c r="G11" i="6"/>
  <c r="I11" i="6" s="1"/>
  <c r="G10" i="6"/>
  <c r="I10" i="6" s="1"/>
  <c r="E21" i="6"/>
  <c r="E12" i="6"/>
  <c r="E20" i="6"/>
  <c r="E19" i="6"/>
  <c r="E18" i="6"/>
  <c r="E17" i="6"/>
  <c r="E15" i="6"/>
  <c r="E16" i="6"/>
  <c r="E14" i="6"/>
  <c r="E13" i="6"/>
  <c r="D13" i="6"/>
  <c r="D14" i="6"/>
  <c r="D15" i="6"/>
  <c r="D27" i="6"/>
  <c r="D30" i="6"/>
  <c r="D16" i="6"/>
  <c r="F1" i="6"/>
  <c r="F2" i="6" s="1"/>
  <c r="I49" i="10" l="1"/>
  <c r="I96" i="10"/>
  <c r="J96" i="10" s="1"/>
  <c r="I58" i="10"/>
  <c r="J58" i="10" s="1"/>
  <c r="I66" i="10"/>
  <c r="J66" i="10" s="1"/>
  <c r="I68" i="10"/>
  <c r="I81" i="10"/>
  <c r="I76" i="10"/>
  <c r="J76" i="10" s="1"/>
  <c r="I92" i="10"/>
  <c r="J92" i="10" s="1"/>
  <c r="I75" i="10"/>
  <c r="J75" i="10" s="1"/>
  <c r="I88" i="10"/>
  <c r="J88" i="10" s="1"/>
  <c r="I73" i="10"/>
  <c r="J73" i="10" s="1"/>
  <c r="J51" i="10"/>
  <c r="I69" i="10"/>
  <c r="J69" i="10" s="1"/>
  <c r="L14" i="10"/>
  <c r="L13" i="10"/>
  <c r="L12" i="10"/>
  <c r="L11" i="10"/>
  <c r="L10" i="10"/>
  <c r="J91" i="10"/>
  <c r="J68" i="10"/>
  <c r="J60" i="10"/>
  <c r="J56" i="10"/>
  <c r="P5" i="10"/>
  <c r="J71" i="10"/>
  <c r="J80" i="10"/>
  <c r="J99" i="10"/>
  <c r="I54" i="10"/>
  <c r="I52" i="10"/>
  <c r="J52" i="10" s="1"/>
  <c r="I101" i="10"/>
  <c r="J101" i="10" s="1"/>
  <c r="I97" i="10"/>
  <c r="J97" i="10" s="1"/>
  <c r="I57" i="10"/>
  <c r="I82" i="10"/>
  <c r="J82" i="10" s="1"/>
  <c r="I90" i="10"/>
  <c r="J90" i="10" s="1"/>
  <c r="I83" i="10"/>
  <c r="J83" i="10" s="1"/>
  <c r="I48" i="10"/>
  <c r="I95" i="10"/>
  <c r="J95" i="10" s="1"/>
  <c r="I50" i="10"/>
  <c r="J50" i="10" s="1"/>
  <c r="I62" i="10"/>
  <c r="J62" i="10" s="1"/>
  <c r="I74" i="10"/>
  <c r="J74" i="10" s="1"/>
  <c r="I79" i="10"/>
  <c r="J79" i="10" s="1"/>
  <c r="I72" i="10"/>
  <c r="J72" i="10" s="1"/>
  <c r="I77" i="10"/>
  <c r="J77" i="10" s="1"/>
  <c r="I89" i="10"/>
  <c r="J89" i="10" s="1"/>
  <c r="I55" i="10"/>
  <c r="J55" i="10" s="1"/>
  <c r="I100" i="10"/>
  <c r="J100" i="10" s="1"/>
  <c r="I87" i="10"/>
  <c r="J87" i="10" s="1"/>
  <c r="I61" i="10"/>
  <c r="J61" i="10" s="1"/>
  <c r="J59" i="10"/>
  <c r="J65" i="10"/>
  <c r="J63" i="10"/>
  <c r="F57" i="10"/>
  <c r="F54" i="10"/>
  <c r="J67" i="10"/>
  <c r="J84" i="10"/>
  <c r="I64" i="10"/>
  <c r="J64" i="10" s="1"/>
  <c r="J94" i="10"/>
  <c r="J86" i="10"/>
  <c r="J93" i="10"/>
  <c r="J85" i="10"/>
  <c r="J81" i="10"/>
  <c r="J98" i="10"/>
  <c r="J78" i="10"/>
  <c r="J70" i="10"/>
  <c r="J53" i="10"/>
  <c r="F47" i="10"/>
  <c r="I1" i="11"/>
  <c r="I46" i="10"/>
  <c r="F46" i="10"/>
  <c r="F49" i="10"/>
  <c r="I47" i="10"/>
  <c r="F48" i="10"/>
  <c r="I36" i="10"/>
  <c r="F44" i="10"/>
  <c r="F43" i="10"/>
  <c r="F39" i="10"/>
  <c r="F38" i="10"/>
  <c r="F37" i="10"/>
  <c r="F42" i="10"/>
  <c r="F45" i="10"/>
  <c r="F41" i="10"/>
  <c r="F40" i="10"/>
  <c r="F36" i="10"/>
  <c r="I28" i="10"/>
  <c r="I23" i="10"/>
  <c r="I24" i="10"/>
  <c r="I33" i="10"/>
  <c r="I30" i="10"/>
  <c r="I41" i="10"/>
  <c r="I40" i="10"/>
  <c r="I39" i="10"/>
  <c r="I38" i="10"/>
  <c r="I37" i="10"/>
  <c r="I35" i="10"/>
  <c r="I34" i="10"/>
  <c r="I32" i="10"/>
  <c r="I31" i="10"/>
  <c r="I29" i="10"/>
  <c r="I27" i="10"/>
  <c r="I26" i="10"/>
  <c r="I22" i="10"/>
  <c r="I25" i="10"/>
  <c r="F19" i="10"/>
  <c r="C11" i="10"/>
  <c r="F11" i="10" s="1"/>
  <c r="J11" i="10" s="1"/>
  <c r="F15" i="10"/>
  <c r="J15" i="10" s="1"/>
  <c r="F21" i="10"/>
  <c r="F35" i="10"/>
  <c r="F32" i="10"/>
  <c r="F29" i="10"/>
  <c r="F26" i="10"/>
  <c r="F23" i="10"/>
  <c r="F20" i="10"/>
  <c r="F16" i="10"/>
  <c r="J16" i="10" s="1"/>
  <c r="F17" i="10"/>
  <c r="F13" i="10"/>
  <c r="J13" i="10" s="1"/>
  <c r="F34" i="10"/>
  <c r="F31" i="10"/>
  <c r="F28" i="10"/>
  <c r="F25" i="10"/>
  <c r="F22" i="10"/>
  <c r="F18" i="10"/>
  <c r="C14" i="10"/>
  <c r="F14" i="10" s="1"/>
  <c r="J14" i="10" s="1"/>
  <c r="F33" i="10"/>
  <c r="F30" i="10"/>
  <c r="F27" i="10"/>
  <c r="F24" i="10"/>
  <c r="J10" i="10"/>
  <c r="F27" i="6"/>
  <c r="J27" i="6" s="1"/>
  <c r="C11" i="6"/>
  <c r="F30" i="6"/>
  <c r="J30" i="6" s="1"/>
  <c r="F16" i="6"/>
  <c r="J16" i="6" s="1"/>
  <c r="F15" i="6"/>
  <c r="J15" i="6" s="1"/>
  <c r="F13" i="6"/>
  <c r="J13" i="6" s="1"/>
  <c r="G3" i="7"/>
  <c r="G6" i="7" s="1"/>
  <c r="D31" i="6"/>
  <c r="D26" i="6"/>
  <c r="F26" i="6" s="1"/>
  <c r="J26" i="6" s="1"/>
  <c r="D12" i="6"/>
  <c r="D25" i="6"/>
  <c r="F25" i="6" s="1"/>
  <c r="J25" i="6" s="1"/>
  <c r="D24" i="6"/>
  <c r="F24" i="6" s="1"/>
  <c r="J24" i="6" s="1"/>
  <c r="D10" i="6"/>
  <c r="F10" i="6" s="1"/>
  <c r="J10" i="6" s="1"/>
  <c r="D23" i="6"/>
  <c r="D11" i="6"/>
  <c r="F11" i="6" s="1"/>
  <c r="J11" i="6" s="1"/>
  <c r="D22" i="6"/>
  <c r="F22" i="6" s="1"/>
  <c r="J22" i="6" s="1"/>
  <c r="D35" i="6"/>
  <c r="F35" i="6" s="1"/>
  <c r="J35" i="6" s="1"/>
  <c r="D21" i="6"/>
  <c r="F21" i="6" s="1"/>
  <c r="J21" i="6" s="1"/>
  <c r="D34" i="6"/>
  <c r="D20" i="6"/>
  <c r="D33" i="6"/>
  <c r="D19" i="6"/>
  <c r="D32" i="6"/>
  <c r="D18" i="6"/>
  <c r="F18" i="6" s="1"/>
  <c r="J18" i="6" s="1"/>
  <c r="D29" i="6"/>
  <c r="F29" i="6" s="1"/>
  <c r="J29" i="6" s="1"/>
  <c r="D17" i="6"/>
  <c r="F17" i="6" s="1"/>
  <c r="J17" i="6" s="1"/>
  <c r="D28" i="6"/>
  <c r="F14" i="6"/>
  <c r="J14" i="6" s="1"/>
  <c r="J49" i="10" l="1"/>
  <c r="I5" i="10"/>
  <c r="O14" i="10"/>
  <c r="O13" i="10"/>
  <c r="O12" i="10"/>
  <c r="O11" i="10"/>
  <c r="O10" i="10"/>
  <c r="J48" i="10"/>
  <c r="J54" i="10"/>
  <c r="J57" i="10"/>
  <c r="K12" i="10"/>
  <c r="M12" i="10" s="1"/>
  <c r="N12" i="10" s="1"/>
  <c r="J47" i="10"/>
  <c r="J21" i="10"/>
  <c r="J17" i="10"/>
  <c r="K17" i="10" s="1"/>
  <c r="L17" i="10" s="1"/>
  <c r="J19" i="10"/>
  <c r="J20" i="10"/>
  <c r="J18" i="10"/>
  <c r="J46" i="10"/>
  <c r="J36" i="10"/>
  <c r="J37" i="10"/>
  <c r="J38" i="10"/>
  <c r="J41" i="10"/>
  <c r="J39" i="10"/>
  <c r="J40" i="10"/>
  <c r="J34" i="10"/>
  <c r="J24" i="10"/>
  <c r="J27" i="10"/>
  <c r="J30" i="10"/>
  <c r="J33" i="10"/>
  <c r="J23" i="10"/>
  <c r="J26" i="10"/>
  <c r="J29" i="10"/>
  <c r="J22" i="10"/>
  <c r="J32" i="10"/>
  <c r="J28" i="10"/>
  <c r="J35" i="10"/>
  <c r="J31" i="10"/>
  <c r="J25" i="10"/>
  <c r="K10" i="10"/>
  <c r="K14" i="10"/>
  <c r="K15" i="10"/>
  <c r="L15" i="10" s="1"/>
  <c r="K11" i="10"/>
  <c r="K16" i="10"/>
  <c r="L16" i="10" s="1"/>
  <c r="K13" i="10"/>
  <c r="F31" i="6"/>
  <c r="J31" i="6" s="1"/>
  <c r="F32" i="6"/>
  <c r="J32" i="6" s="1"/>
  <c r="F33" i="6"/>
  <c r="J33" i="6" s="1"/>
  <c r="F20" i="6"/>
  <c r="J20" i="6" s="1"/>
  <c r="F28" i="6"/>
  <c r="J28" i="6" s="1"/>
  <c r="F34" i="6"/>
  <c r="J34" i="6" s="1"/>
  <c r="F12" i="6"/>
  <c r="J12" i="6" s="1"/>
  <c r="K15" i="6" s="1"/>
  <c r="L15" i="6" s="1"/>
  <c r="F23" i="6"/>
  <c r="J23" i="6" s="1"/>
  <c r="F19" i="6"/>
  <c r="J19" i="6" s="1"/>
  <c r="K11" i="6"/>
  <c r="L11" i="6" s="1"/>
  <c r="K10" i="6"/>
  <c r="L10" i="6" s="1"/>
  <c r="O15" i="10" l="1"/>
  <c r="O16" i="10"/>
  <c r="O17" i="10"/>
  <c r="P12" i="10"/>
  <c r="Q12" i="10" s="1"/>
  <c r="K21" i="10"/>
  <c r="K20" i="10"/>
  <c r="K19" i="10"/>
  <c r="K18" i="10"/>
  <c r="P10" i="10"/>
  <c r="Q10" i="10" s="1"/>
  <c r="P11" i="10"/>
  <c r="Q11" i="10" s="1"/>
  <c r="P16" i="10"/>
  <c r="Q16" i="10" s="1"/>
  <c r="M16" i="10"/>
  <c r="N16" i="10" s="1"/>
  <c r="P15" i="10"/>
  <c r="Q15" i="10" s="1"/>
  <c r="M15" i="10"/>
  <c r="N15" i="10" s="1"/>
  <c r="P14" i="10"/>
  <c r="Q14" i="10" s="1"/>
  <c r="M14" i="10"/>
  <c r="N14" i="10" s="1"/>
  <c r="M13" i="10"/>
  <c r="N13" i="10" s="1"/>
  <c r="P13" i="10"/>
  <c r="Q13" i="10" s="1"/>
  <c r="P17" i="10"/>
  <c r="Q17" i="10" s="1"/>
  <c r="M17" i="10"/>
  <c r="N17" i="10" s="1"/>
  <c r="K23" i="10"/>
  <c r="M10" i="10"/>
  <c r="N10" i="10" s="1"/>
  <c r="M11" i="10"/>
  <c r="N11" i="10" s="1"/>
  <c r="I42" i="10"/>
  <c r="K22" i="10"/>
  <c r="K39" i="10"/>
  <c r="K24" i="10"/>
  <c r="K41" i="10"/>
  <c r="K33" i="10"/>
  <c r="K38" i="10"/>
  <c r="K37" i="10"/>
  <c r="K40" i="10"/>
  <c r="K25" i="10"/>
  <c r="K28" i="10"/>
  <c r="K31" i="10"/>
  <c r="K27" i="10"/>
  <c r="K30" i="10"/>
  <c r="K26" i="10"/>
  <c r="K35" i="10"/>
  <c r="K29" i="10"/>
  <c r="K34" i="10"/>
  <c r="K32" i="10"/>
  <c r="K36" i="10"/>
  <c r="K12" i="6"/>
  <c r="L12" i="6" s="1"/>
  <c r="K16" i="6"/>
  <c r="L16" i="6" s="1"/>
  <c r="K13" i="6"/>
  <c r="L13" i="6" s="1"/>
  <c r="K18" i="6"/>
  <c r="L18" i="6" s="1"/>
  <c r="K30" i="6"/>
  <c r="L30" i="6" s="1"/>
  <c r="K14" i="6"/>
  <c r="L14" i="6" s="1"/>
  <c r="K22" i="6"/>
  <c r="L22" i="6" s="1"/>
  <c r="K29" i="6"/>
  <c r="L29" i="6" s="1"/>
  <c r="K34" i="6"/>
  <c r="L34" i="6" s="1"/>
  <c r="K21" i="6"/>
  <c r="L21" i="6" s="1"/>
  <c r="K35" i="6"/>
  <c r="L35" i="6" s="1"/>
  <c r="K24" i="6"/>
  <c r="L24" i="6" s="1"/>
  <c r="K23" i="6"/>
  <c r="L23" i="6" s="1"/>
  <c r="K28" i="6"/>
  <c r="L28" i="6" s="1"/>
  <c r="K27" i="6"/>
  <c r="L27" i="6" s="1"/>
  <c r="K19" i="6"/>
  <c r="L19" i="6" s="1"/>
  <c r="K17" i="6"/>
  <c r="L17" i="6" s="1"/>
  <c r="K20" i="6"/>
  <c r="L20" i="6" s="1"/>
  <c r="K25" i="6"/>
  <c r="L25" i="6" s="1"/>
  <c r="K32" i="6"/>
  <c r="L32" i="6" s="1"/>
  <c r="K33" i="6"/>
  <c r="L33" i="6" s="1"/>
  <c r="K26" i="6"/>
  <c r="L26" i="6" s="1"/>
  <c r="K31" i="6"/>
  <c r="L31" i="6" s="1"/>
  <c r="L18" i="10" l="1"/>
  <c r="O18" i="10"/>
  <c r="P18" i="10" s="1"/>
  <c r="Q18" i="10" s="1"/>
  <c r="L19" i="10"/>
  <c r="M19" i="10" s="1"/>
  <c r="N19" i="10" s="1"/>
  <c r="O19" i="10"/>
  <c r="P19" i="10" s="1"/>
  <c r="Q19" i="10" s="1"/>
  <c r="L20" i="10"/>
  <c r="M20" i="10" s="1"/>
  <c r="N20" i="10" s="1"/>
  <c r="O20" i="10"/>
  <c r="P20" i="10" s="1"/>
  <c r="Q20" i="10" s="1"/>
  <c r="L21" i="10"/>
  <c r="M21" i="10" s="1"/>
  <c r="N21" i="10" s="1"/>
  <c r="O21" i="10"/>
  <c r="P21" i="10" s="1"/>
  <c r="Q21" i="10" s="1"/>
  <c r="L24" i="10"/>
  <c r="M24" i="10" s="1"/>
  <c r="N24" i="10" s="1"/>
  <c r="O24" i="10"/>
  <c r="P24" i="10" s="1"/>
  <c r="Q24" i="10" s="1"/>
  <c r="L39" i="10"/>
  <c r="M39" i="10" s="1"/>
  <c r="N39" i="10" s="1"/>
  <c r="O39" i="10"/>
  <c r="P39" i="10" s="1"/>
  <c r="Q39" i="10" s="1"/>
  <c r="L22" i="10"/>
  <c r="M22" i="10" s="1"/>
  <c r="N22" i="10" s="1"/>
  <c r="O22" i="10"/>
  <c r="P22" i="10" s="1"/>
  <c r="Q22" i="10" s="1"/>
  <c r="L27" i="10"/>
  <c r="M27" i="10" s="1"/>
  <c r="N27" i="10" s="1"/>
  <c r="O27" i="10"/>
  <c r="P27" i="10" s="1"/>
  <c r="Q27" i="10" s="1"/>
  <c r="L28" i="10"/>
  <c r="M28" i="10" s="1"/>
  <c r="N28" i="10" s="1"/>
  <c r="O28" i="10"/>
  <c r="P28" i="10" s="1"/>
  <c r="Q28" i="10" s="1"/>
  <c r="L25" i="10"/>
  <c r="M25" i="10" s="1"/>
  <c r="N25" i="10" s="1"/>
  <c r="O25" i="10"/>
  <c r="P25" i="10" s="1"/>
  <c r="Q25" i="10" s="1"/>
  <c r="L40" i="10"/>
  <c r="M40" i="10" s="1"/>
  <c r="N40" i="10" s="1"/>
  <c r="O40" i="10"/>
  <c r="P40" i="10" s="1"/>
  <c r="Q40" i="10" s="1"/>
  <c r="L37" i="10"/>
  <c r="M37" i="10" s="1"/>
  <c r="N37" i="10" s="1"/>
  <c r="O37" i="10"/>
  <c r="P37" i="10" s="1"/>
  <c r="Q37" i="10" s="1"/>
  <c r="L32" i="10"/>
  <c r="M32" i="10" s="1"/>
  <c r="N32" i="10" s="1"/>
  <c r="O32" i="10"/>
  <c r="P32" i="10" s="1"/>
  <c r="Q32" i="10" s="1"/>
  <c r="L38" i="10"/>
  <c r="M38" i="10" s="1"/>
  <c r="N38" i="10" s="1"/>
  <c r="O38" i="10"/>
  <c r="P38" i="10" s="1"/>
  <c r="Q38" i="10" s="1"/>
  <c r="L34" i="10"/>
  <c r="M34" i="10" s="1"/>
  <c r="N34" i="10" s="1"/>
  <c r="O34" i="10"/>
  <c r="P34" i="10" s="1"/>
  <c r="Q34" i="10" s="1"/>
  <c r="L33" i="10"/>
  <c r="M33" i="10" s="1"/>
  <c r="N33" i="10" s="1"/>
  <c r="O33" i="10"/>
  <c r="P33" i="10" s="1"/>
  <c r="Q33" i="10" s="1"/>
  <c r="L35" i="10"/>
  <c r="M35" i="10" s="1"/>
  <c r="N35" i="10" s="1"/>
  <c r="O35" i="10"/>
  <c r="P35" i="10" s="1"/>
  <c r="Q35" i="10" s="1"/>
  <c r="L26" i="10"/>
  <c r="M26" i="10" s="1"/>
  <c r="N26" i="10" s="1"/>
  <c r="O26" i="10"/>
  <c r="P26" i="10" s="1"/>
  <c r="Q26" i="10" s="1"/>
  <c r="L30" i="10"/>
  <c r="M30" i="10" s="1"/>
  <c r="N30" i="10" s="1"/>
  <c r="O30" i="10"/>
  <c r="P30" i="10" s="1"/>
  <c r="Q30" i="10" s="1"/>
  <c r="L31" i="10"/>
  <c r="M31" i="10" s="1"/>
  <c r="N31" i="10" s="1"/>
  <c r="O31" i="10"/>
  <c r="P31" i="10" s="1"/>
  <c r="Q31" i="10" s="1"/>
  <c r="L23" i="10"/>
  <c r="M23" i="10" s="1"/>
  <c r="N23" i="10" s="1"/>
  <c r="O23" i="10"/>
  <c r="P23" i="10" s="1"/>
  <c r="Q23" i="10" s="1"/>
  <c r="L36" i="10"/>
  <c r="M36" i="10" s="1"/>
  <c r="N36" i="10" s="1"/>
  <c r="O36" i="10"/>
  <c r="P36" i="10" s="1"/>
  <c r="Q36" i="10" s="1"/>
  <c r="L29" i="10"/>
  <c r="M29" i="10" s="1"/>
  <c r="N29" i="10" s="1"/>
  <c r="O29" i="10"/>
  <c r="P29" i="10" s="1"/>
  <c r="Q29" i="10" s="1"/>
  <c r="L41" i="10"/>
  <c r="M41" i="10" s="1"/>
  <c r="N41" i="10" s="1"/>
  <c r="O41" i="10"/>
  <c r="P41" i="10" s="1"/>
  <c r="Q41" i="10" s="1"/>
  <c r="M18" i="10"/>
  <c r="N18" i="10" s="1"/>
  <c r="J42" i="10"/>
  <c r="I43" i="10"/>
  <c r="I45" i="10"/>
  <c r="I44" i="10"/>
  <c r="K42" i="10" l="1"/>
  <c r="O42" i="10" s="1"/>
  <c r="J44" i="10"/>
  <c r="J45" i="10"/>
  <c r="J43" i="10"/>
  <c r="K57" i="10" l="1"/>
  <c r="O57" i="10" s="1"/>
  <c r="P57" i="10" s="1"/>
  <c r="Q57" i="10" s="1"/>
  <c r="K55" i="10"/>
  <c r="O55" i="10" s="1"/>
  <c r="P55" i="10" s="1"/>
  <c r="Q55" i="10" s="1"/>
  <c r="K67" i="10"/>
  <c r="O67" i="10" s="1"/>
  <c r="P67" i="10" s="1"/>
  <c r="Q67" i="10" s="1"/>
  <c r="K89" i="10"/>
  <c r="O89" i="10" s="1"/>
  <c r="P89" i="10" s="1"/>
  <c r="Q89" i="10" s="1"/>
  <c r="K96" i="10"/>
  <c r="O96" i="10" s="1"/>
  <c r="P96" i="10" s="1"/>
  <c r="Q96" i="10" s="1"/>
  <c r="K62" i="10"/>
  <c r="O62" i="10" s="1"/>
  <c r="P62" i="10" s="1"/>
  <c r="Q62" i="10" s="1"/>
  <c r="K92" i="10"/>
  <c r="O92" i="10" s="1"/>
  <c r="P92" i="10" s="1"/>
  <c r="Q92" i="10" s="1"/>
  <c r="K68" i="10"/>
  <c r="K80" i="10"/>
  <c r="K56" i="10"/>
  <c r="K69" i="10"/>
  <c r="K88" i="10"/>
  <c r="K70" i="10"/>
  <c r="K73" i="10"/>
  <c r="O73" i="10" s="1"/>
  <c r="P73" i="10" s="1"/>
  <c r="Q73" i="10" s="1"/>
  <c r="K61" i="10"/>
  <c r="O61" i="10" s="1"/>
  <c r="P61" i="10" s="1"/>
  <c r="Q61" i="10" s="1"/>
  <c r="K77" i="10"/>
  <c r="O77" i="10" s="1"/>
  <c r="P77" i="10" s="1"/>
  <c r="Q77" i="10" s="1"/>
  <c r="K60" i="10"/>
  <c r="O60" i="10" s="1"/>
  <c r="P60" i="10" s="1"/>
  <c r="Q60" i="10" s="1"/>
  <c r="K65" i="10"/>
  <c r="O65" i="10" s="1"/>
  <c r="P65" i="10" s="1"/>
  <c r="Q65" i="10" s="1"/>
  <c r="K81" i="10"/>
  <c r="K76" i="10"/>
  <c r="K64" i="10"/>
  <c r="K91" i="10"/>
  <c r="L91" i="10" s="1"/>
  <c r="M91" i="10" s="1"/>
  <c r="N91" i="10" s="1"/>
  <c r="K87" i="10"/>
  <c r="O87" i="10" s="1"/>
  <c r="P87" i="10" s="1"/>
  <c r="Q87" i="10" s="1"/>
  <c r="K100" i="10"/>
  <c r="L100" i="10" s="1"/>
  <c r="M100" i="10" s="1"/>
  <c r="N100" i="10" s="1"/>
  <c r="K51" i="10"/>
  <c r="K90" i="10"/>
  <c r="O90" i="10" s="1"/>
  <c r="P90" i="10" s="1"/>
  <c r="Q90" i="10" s="1"/>
  <c r="K99" i="10"/>
  <c r="O99" i="10" s="1"/>
  <c r="P99" i="10" s="1"/>
  <c r="Q99" i="10" s="1"/>
  <c r="K54" i="10"/>
  <c r="O54" i="10" s="1"/>
  <c r="P54" i="10" s="1"/>
  <c r="Q54" i="10" s="1"/>
  <c r="K53" i="10"/>
  <c r="O53" i="10" s="1"/>
  <c r="P53" i="10" s="1"/>
  <c r="Q53" i="10" s="1"/>
  <c r="K97" i="10"/>
  <c r="K52" i="10"/>
  <c r="K58" i="10"/>
  <c r="K63" i="10"/>
  <c r="O63" i="10" s="1"/>
  <c r="K83" i="10"/>
  <c r="O83" i="10" s="1"/>
  <c r="K85" i="10"/>
  <c r="O85" i="10" s="1"/>
  <c r="K79" i="10"/>
  <c r="O79" i="10" s="1"/>
  <c r="K93" i="10"/>
  <c r="O93" i="10" s="1"/>
  <c r="K66" i="10"/>
  <c r="O66" i="10" s="1"/>
  <c r="K78" i="10"/>
  <c r="O78" i="10" s="1"/>
  <c r="K94" i="10"/>
  <c r="O94" i="10" s="1"/>
  <c r="K59" i="10"/>
  <c r="O59" i="10" s="1"/>
  <c r="K86" i="10"/>
  <c r="O86" i="10" s="1"/>
  <c r="K75" i="10"/>
  <c r="O75" i="10" s="1"/>
  <c r="K74" i="10"/>
  <c r="O74" i="10" s="1"/>
  <c r="P42" i="10"/>
  <c r="Q42" i="10" s="1"/>
  <c r="L42" i="10"/>
  <c r="M42" i="10" s="1"/>
  <c r="N42" i="10" s="1"/>
  <c r="K72" i="10"/>
  <c r="O72" i="10" s="1"/>
  <c r="K84" i="10"/>
  <c r="O84" i="10" s="1"/>
  <c r="K101" i="10"/>
  <c r="O101" i="10" s="1"/>
  <c r="K98" i="10"/>
  <c r="O98" i="10" s="1"/>
  <c r="K95" i="10"/>
  <c r="O95" i="10" s="1"/>
  <c r="K50" i="10"/>
  <c r="O50" i="10" s="1"/>
  <c r="K82" i="10"/>
  <c r="O82" i="10" s="1"/>
  <c r="K71" i="10"/>
  <c r="O71" i="10" s="1"/>
  <c r="K45" i="10"/>
  <c r="O45" i="10" s="1"/>
  <c r="K48" i="10"/>
  <c r="O48" i="10" s="1"/>
  <c r="K46" i="10"/>
  <c r="O46" i="10" s="1"/>
  <c r="K47" i="10"/>
  <c r="O47" i="10" s="1"/>
  <c r="K43" i="10"/>
  <c r="O43" i="10" s="1"/>
  <c r="K49" i="10"/>
  <c r="O49" i="10" s="1"/>
  <c r="K44" i="10"/>
  <c r="O44" i="10" s="1"/>
  <c r="L55" i="10" l="1"/>
  <c r="M55" i="10" s="1"/>
  <c r="N55" i="10" s="1"/>
  <c r="L57" i="10"/>
  <c r="M57" i="10" s="1"/>
  <c r="N57" i="10" s="1"/>
  <c r="L73" i="10"/>
  <c r="M73" i="10" s="1"/>
  <c r="N73" i="10" s="1"/>
  <c r="L54" i="10"/>
  <c r="M54" i="10" s="1"/>
  <c r="N54" i="10" s="1"/>
  <c r="L99" i="10"/>
  <c r="M99" i="10" s="1"/>
  <c r="N99" i="10" s="1"/>
  <c r="L89" i="10"/>
  <c r="M89" i="10" s="1"/>
  <c r="N89" i="10" s="1"/>
  <c r="L92" i="10"/>
  <c r="M92" i="10" s="1"/>
  <c r="N92" i="10" s="1"/>
  <c r="L65" i="10"/>
  <c r="M65" i="10" s="1"/>
  <c r="N65" i="10" s="1"/>
  <c r="L77" i="10"/>
  <c r="M77" i="10" s="1"/>
  <c r="N77" i="10" s="1"/>
  <c r="L53" i="10"/>
  <c r="M53" i="10" s="1"/>
  <c r="N53" i="10" s="1"/>
  <c r="L61" i="10"/>
  <c r="M61" i="10" s="1"/>
  <c r="N61" i="10" s="1"/>
  <c r="L60" i="10"/>
  <c r="M60" i="10" s="1"/>
  <c r="N60" i="10" s="1"/>
  <c r="L96" i="10"/>
  <c r="M96" i="10" s="1"/>
  <c r="N96" i="10" s="1"/>
  <c r="L62" i="10"/>
  <c r="M62" i="10" s="1"/>
  <c r="N62" i="10" s="1"/>
  <c r="L90" i="10"/>
  <c r="M90" i="10" s="1"/>
  <c r="N90" i="10" s="1"/>
  <c r="L70" i="10"/>
  <c r="M70" i="10" s="1"/>
  <c r="N70" i="10" s="1"/>
  <c r="O70" i="10"/>
  <c r="P70" i="10" s="1"/>
  <c r="Q70" i="10" s="1"/>
  <c r="L80" i="10"/>
  <c r="M80" i="10" s="1"/>
  <c r="N80" i="10" s="1"/>
  <c r="O80" i="10"/>
  <c r="P80" i="10" s="1"/>
  <c r="Q80" i="10" s="1"/>
  <c r="L68" i="10"/>
  <c r="M68" i="10" s="1"/>
  <c r="N68" i="10" s="1"/>
  <c r="O68" i="10"/>
  <c r="P68" i="10" s="1"/>
  <c r="Q68" i="10" s="1"/>
  <c r="O88" i="10"/>
  <c r="P88" i="10" s="1"/>
  <c r="Q88" i="10" s="1"/>
  <c r="L56" i="10"/>
  <c r="M56" i="10" s="1"/>
  <c r="N56" i="10" s="1"/>
  <c r="O56" i="10"/>
  <c r="P56" i="10" s="1"/>
  <c r="Q56" i="10" s="1"/>
  <c r="L87" i="10"/>
  <c r="M87" i="10" s="1"/>
  <c r="N87" i="10" s="1"/>
  <c r="L76" i="10"/>
  <c r="M76" i="10" s="1"/>
  <c r="N76" i="10" s="1"/>
  <c r="O76" i="10"/>
  <c r="P76" i="10" s="1"/>
  <c r="Q76" i="10" s="1"/>
  <c r="L97" i="10"/>
  <c r="M97" i="10" s="1"/>
  <c r="N97" i="10" s="1"/>
  <c r="O97" i="10"/>
  <c r="P97" i="10" s="1"/>
  <c r="Q97" i="10" s="1"/>
  <c r="L51" i="10"/>
  <c r="M51" i="10" s="1"/>
  <c r="N51" i="10" s="1"/>
  <c r="O51" i="10"/>
  <c r="P51" i="10" s="1"/>
  <c r="Q51" i="10" s="1"/>
  <c r="O100" i="10"/>
  <c r="P100" i="10" s="1"/>
  <c r="Q100" i="10" s="1"/>
  <c r="L69" i="10"/>
  <c r="M69" i="10" s="1"/>
  <c r="N69" i="10" s="1"/>
  <c r="O69" i="10"/>
  <c r="P69" i="10" s="1"/>
  <c r="Q69" i="10" s="1"/>
  <c r="O91" i="10"/>
  <c r="P91" i="10" s="1"/>
  <c r="Q91" i="10" s="1"/>
  <c r="O64" i="10"/>
  <c r="P64" i="10" s="1"/>
  <c r="Q64" i="10" s="1"/>
  <c r="L58" i="10"/>
  <c r="M58" i="10" s="1"/>
  <c r="N58" i="10" s="1"/>
  <c r="O58" i="10"/>
  <c r="P58" i="10" s="1"/>
  <c r="Q58" i="10" s="1"/>
  <c r="O52" i="10"/>
  <c r="P52" i="10" s="1"/>
  <c r="Q52" i="10" s="1"/>
  <c r="L81" i="10"/>
  <c r="M81" i="10" s="1"/>
  <c r="N81" i="10" s="1"/>
  <c r="O81" i="10"/>
  <c r="P81" i="10" s="1"/>
  <c r="Q81" i="10" s="1"/>
  <c r="L67" i="10"/>
  <c r="M67" i="10" s="1"/>
  <c r="N67" i="10" s="1"/>
  <c r="L88" i="10"/>
  <c r="M88" i="10" s="1"/>
  <c r="N88" i="10" s="1"/>
  <c r="L52" i="10"/>
  <c r="M52" i="10" s="1"/>
  <c r="N52" i="10" s="1"/>
  <c r="L64" i="10"/>
  <c r="M64" i="10" s="1"/>
  <c r="N64" i="10" s="1"/>
  <c r="L75" i="10"/>
  <c r="M75" i="10" s="1"/>
  <c r="N75" i="10" s="1"/>
  <c r="P75" i="10"/>
  <c r="Q75" i="10" s="1"/>
  <c r="L71" i="10"/>
  <c r="M71" i="10" s="1"/>
  <c r="N71" i="10" s="1"/>
  <c r="P71" i="10"/>
  <c r="Q71" i="10" s="1"/>
  <c r="L86" i="10"/>
  <c r="M86" i="10" s="1"/>
  <c r="N86" i="10" s="1"/>
  <c r="P86" i="10"/>
  <c r="Q86" i="10" s="1"/>
  <c r="L82" i="10"/>
  <c r="M82" i="10" s="1"/>
  <c r="N82" i="10" s="1"/>
  <c r="P82" i="10"/>
  <c r="Q82" i="10" s="1"/>
  <c r="L59" i="10"/>
  <c r="M59" i="10" s="1"/>
  <c r="N59" i="10" s="1"/>
  <c r="P59" i="10"/>
  <c r="Q59" i="10" s="1"/>
  <c r="L50" i="10"/>
  <c r="M50" i="10" s="1"/>
  <c r="N50" i="10" s="1"/>
  <c r="P50" i="10"/>
  <c r="Q50" i="10" s="1"/>
  <c r="L94" i="10"/>
  <c r="M94" i="10" s="1"/>
  <c r="N94" i="10" s="1"/>
  <c r="P94" i="10"/>
  <c r="Q94" i="10" s="1"/>
  <c r="L95" i="10"/>
  <c r="M95" i="10" s="1"/>
  <c r="N95" i="10" s="1"/>
  <c r="P95" i="10"/>
  <c r="Q95" i="10" s="1"/>
  <c r="L78" i="10"/>
  <c r="M78" i="10" s="1"/>
  <c r="N78" i="10" s="1"/>
  <c r="P78" i="10"/>
  <c r="Q78" i="10" s="1"/>
  <c r="P44" i="10"/>
  <c r="Q44" i="10" s="1"/>
  <c r="L44" i="10"/>
  <c r="L98" i="10"/>
  <c r="M98" i="10" s="1"/>
  <c r="N98" i="10" s="1"/>
  <c r="P98" i="10"/>
  <c r="Q98" i="10" s="1"/>
  <c r="L66" i="10"/>
  <c r="M66" i="10" s="1"/>
  <c r="N66" i="10" s="1"/>
  <c r="P66" i="10"/>
  <c r="Q66" i="10" s="1"/>
  <c r="P49" i="10"/>
  <c r="Q49" i="10" s="1"/>
  <c r="L49" i="10"/>
  <c r="M49" i="10" s="1"/>
  <c r="N49" i="10" s="1"/>
  <c r="L101" i="10"/>
  <c r="M101" i="10" s="1"/>
  <c r="N101" i="10" s="1"/>
  <c r="P101" i="10"/>
  <c r="Q101" i="10" s="1"/>
  <c r="L93" i="10"/>
  <c r="M93" i="10" s="1"/>
  <c r="N93" i="10" s="1"/>
  <c r="P93" i="10"/>
  <c r="Q93" i="10" s="1"/>
  <c r="L43" i="10"/>
  <c r="M43" i="10" s="1"/>
  <c r="N43" i="10" s="1"/>
  <c r="L84" i="10"/>
  <c r="M84" i="10" s="1"/>
  <c r="N84" i="10" s="1"/>
  <c r="P84" i="10"/>
  <c r="Q84" i="10" s="1"/>
  <c r="L79" i="10"/>
  <c r="M79" i="10" s="1"/>
  <c r="N79" i="10" s="1"/>
  <c r="P79" i="10"/>
  <c r="Q79" i="10" s="1"/>
  <c r="L47" i="10"/>
  <c r="M47" i="10" s="1"/>
  <c r="N47" i="10" s="1"/>
  <c r="L72" i="10"/>
  <c r="M72" i="10" s="1"/>
  <c r="N72" i="10" s="1"/>
  <c r="P72" i="10"/>
  <c r="Q72" i="10" s="1"/>
  <c r="L85" i="10"/>
  <c r="M85" i="10" s="1"/>
  <c r="N85" i="10" s="1"/>
  <c r="P85" i="10"/>
  <c r="Q85" i="10" s="1"/>
  <c r="P46" i="10"/>
  <c r="Q46" i="10" s="1"/>
  <c r="L46" i="10"/>
  <c r="M46" i="10" s="1"/>
  <c r="N46" i="10" s="1"/>
  <c r="L83" i="10"/>
  <c r="M83" i="10" s="1"/>
  <c r="N83" i="10" s="1"/>
  <c r="P83" i="10"/>
  <c r="Q83" i="10" s="1"/>
  <c r="L48" i="10"/>
  <c r="M48" i="10" s="1"/>
  <c r="N48" i="10" s="1"/>
  <c r="L63" i="10"/>
  <c r="M63" i="10" s="1"/>
  <c r="N63" i="10" s="1"/>
  <c r="P63" i="10"/>
  <c r="Q63" i="10" s="1"/>
  <c r="L45" i="10"/>
  <c r="M45" i="10" s="1"/>
  <c r="N45" i="10" s="1"/>
  <c r="L74" i="10"/>
  <c r="M74" i="10" s="1"/>
  <c r="N74" i="10" s="1"/>
  <c r="P74" i="10"/>
  <c r="Q74" i="10" s="1"/>
  <c r="P47" i="10"/>
  <c r="Q47" i="10" s="1"/>
  <c r="P45" i="10"/>
  <c r="Q45" i="10" s="1"/>
  <c r="P48" i="10"/>
  <c r="Q48" i="10" s="1"/>
  <c r="P43" i="10"/>
  <c r="Q43" i="10" s="1"/>
  <c r="M44" i="10"/>
  <c r="N44" i="10" s="1"/>
</calcChain>
</file>

<file path=xl/sharedStrings.xml><?xml version="1.0" encoding="utf-8"?>
<sst xmlns="http://schemas.openxmlformats.org/spreadsheetml/2006/main" count="175" uniqueCount="127">
  <si>
    <t>rent</t>
  </si>
  <si>
    <t>salary</t>
  </si>
  <si>
    <t>month</t>
  </si>
  <si>
    <t>no</t>
  </si>
  <si>
    <t>total</t>
  </si>
  <si>
    <t>savings</t>
  </si>
  <si>
    <t>part-time</t>
  </si>
  <si>
    <t>full-time</t>
  </si>
  <si>
    <t>eur</t>
  </si>
  <si>
    <t>Target (eur)</t>
  </si>
  <si>
    <t>Target (lei)</t>
  </si>
  <si>
    <t>bonus tickets</t>
  </si>
  <si>
    <t>6h</t>
  </si>
  <si>
    <t>8h</t>
  </si>
  <si>
    <t>tickets</t>
  </si>
  <si>
    <t>scholarship</t>
  </si>
  <si>
    <t>monthly expenses</t>
  </si>
  <si>
    <t>expenses</t>
  </si>
  <si>
    <t>income</t>
  </si>
  <si>
    <t>total / month</t>
  </si>
  <si>
    <t>sem 1</t>
  </si>
  <si>
    <t>sem 2</t>
  </si>
  <si>
    <t>Credit (eur)</t>
  </si>
  <si>
    <t>Credit %</t>
  </si>
  <si>
    <t>3 months salary</t>
  </si>
  <si>
    <t>Care este locuința ta ideală? Cum vrei să arate casa ta, apartamentul tău (depinde unde vrei să trăiești)</t>
  </si>
  <si>
    <t>cost lunar</t>
  </si>
  <si>
    <t>cost annual</t>
  </si>
  <si>
    <t>Nr. Crt.</t>
  </si>
  <si>
    <t>Intrebare</t>
  </si>
  <si>
    <t>Cât te costă pe an întreținerea pentru această locuință?</t>
  </si>
  <si>
    <t>Care este mașina ideală? Sau mașinile ideale? Cât costă, ce model este, ce motorizare?</t>
  </si>
  <si>
    <t>Cât este întreținerea pentru mașina respectivă?</t>
  </si>
  <si>
    <t>Ce fel de călătorii vei face? De câte ori pe an? La ce hotel vei sta, la ce clasa vei călători cu avionul?</t>
  </si>
  <si>
    <t>Care sunt hobby-urile pe care o să le practici?</t>
  </si>
  <si>
    <t>Câți copii ai sau câți copii vrei să ai? Cât o să te coste să-i crești, să îi întreți? Cât te va costa educația, îngrijirea lor?</t>
  </si>
  <si>
    <t>Care sunt necesitățile tale?</t>
  </si>
  <si>
    <t>Care sunt dorințele tale?</t>
  </si>
  <si>
    <t>Câți bani vei pune deoparte în fiecare lună pentru pensie?</t>
  </si>
  <si>
    <t>Cât vrei să donezi în fiecare lună?</t>
  </si>
  <si>
    <t>Ce alte cheltuieli mai ai și vrei să ai în punctul B, într-un an de zile?</t>
  </si>
  <si>
    <t>salariu</t>
  </si>
  <si>
    <t>ore lucrate</t>
  </si>
  <si>
    <t>nr. zile lucratoare</t>
  </si>
  <si>
    <t>ore lucrate / zi</t>
  </si>
  <si>
    <t>valoare</t>
  </si>
  <si>
    <t>Care este valoarea ta / ora?</t>
  </si>
  <si>
    <t>Venit vs Cheltuieli</t>
  </si>
  <si>
    <t>venit</t>
  </si>
  <si>
    <t>cheltuieli</t>
  </si>
  <si>
    <t>Backup</t>
  </si>
  <si>
    <t>Economii</t>
  </si>
  <si>
    <t>Investitii</t>
  </si>
  <si>
    <t>Avere estimata</t>
  </si>
  <si>
    <t>Credit</t>
  </si>
  <si>
    <t xml:space="preserve">total / luna: </t>
  </si>
  <si>
    <t>total / an:</t>
  </si>
  <si>
    <t>Cheltuieli</t>
  </si>
  <si>
    <t>Numar luni</t>
  </si>
  <si>
    <t>Venit - Cheltuieli</t>
  </si>
  <si>
    <t>Venit</t>
  </si>
  <si>
    <t>Total</t>
  </si>
  <si>
    <t>need</t>
  </si>
  <si>
    <t>full-time2</t>
  </si>
  <si>
    <t>rata dobanda</t>
  </si>
  <si>
    <t>pret</t>
  </si>
  <si>
    <t>pat</t>
  </si>
  <si>
    <t>canapea</t>
  </si>
  <si>
    <t>birou</t>
  </si>
  <si>
    <t>scaun birou</t>
  </si>
  <si>
    <t>etajera</t>
  </si>
  <si>
    <t>dressing</t>
  </si>
  <si>
    <t>living</t>
  </si>
  <si>
    <t>dormitor</t>
  </si>
  <si>
    <t>tv</t>
  </si>
  <si>
    <t>hol</t>
  </si>
  <si>
    <t>baie</t>
  </si>
  <si>
    <t>bucatarie</t>
  </si>
  <si>
    <t>set mobila</t>
  </si>
  <si>
    <t>cuptor</t>
  </si>
  <si>
    <t>hota</t>
  </si>
  <si>
    <t>frigider</t>
  </si>
  <si>
    <t>chiuveta+baterie</t>
  </si>
  <si>
    <t>farfurii</t>
  </si>
  <si>
    <t>boluri</t>
  </si>
  <si>
    <t>platouri</t>
  </si>
  <si>
    <t>tacamuri</t>
  </si>
  <si>
    <t>cani+cesti</t>
  </si>
  <si>
    <t>altele</t>
  </si>
  <si>
    <t>veioza</t>
  </si>
  <si>
    <t>covor</t>
  </si>
  <si>
    <t>prosoape</t>
  </si>
  <si>
    <t>masina de spalat rufe</t>
  </si>
  <si>
    <t>masina de spalat vase</t>
  </si>
  <si>
    <t>cuptor cu microunde</t>
  </si>
  <si>
    <t>toaster</t>
  </si>
  <si>
    <t>fier de calcat</t>
  </si>
  <si>
    <t>aspirator</t>
  </si>
  <si>
    <t>masa de calcat</t>
  </si>
  <si>
    <t>uscator rufe</t>
  </si>
  <si>
    <t>monitor</t>
  </si>
  <si>
    <t>plita</t>
  </si>
  <si>
    <t>biblioteca + loc TV</t>
  </si>
  <si>
    <t>masa + scaune</t>
  </si>
  <si>
    <t>perdele + draperii + galerie</t>
  </si>
  <si>
    <t>saltea</t>
  </si>
  <si>
    <t>cearceaf, lenjerie pat, perna, pilota</t>
  </si>
  <si>
    <t>cuier + oglinda</t>
  </si>
  <si>
    <t>perdele + galerie</t>
  </si>
  <si>
    <t>end date</t>
  </si>
  <si>
    <t>need 2</t>
  </si>
  <si>
    <t>monthly rate</t>
  </si>
  <si>
    <t>backup 3 months salary</t>
  </si>
  <si>
    <t>monthly savings</t>
  </si>
  <si>
    <t>remaining income</t>
  </si>
  <si>
    <t>rate target</t>
  </si>
  <si>
    <t>RON</t>
  </si>
  <si>
    <t>EUR</t>
  </si>
  <si>
    <t>parchet</t>
  </si>
  <si>
    <t>gresie</t>
  </si>
  <si>
    <t>faianta</t>
  </si>
  <si>
    <t>vopsea</t>
  </si>
  <si>
    <t>mobilier + electrocasnice</t>
  </si>
  <si>
    <t>meserias</t>
  </si>
  <si>
    <t>start date</t>
  </si>
  <si>
    <t>target + backup + mobila</t>
  </si>
  <si>
    <t>target + backup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</si>
</sst>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[$€-1];[Red]\-#,##0\ [$€-1]"/>
    <numFmt numFmtId="165" formatCode="[$-418]mmmm\-yy;@"/>
  </numFmts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1" fontId="0" fillId="0" borderId="0" xfId="0" applyNumberFormat="1"/>
    <xf numFmtId="17" fontId="0" fillId="0" borderId="0" xfId="0" applyNumberFormat="1"/>
    <xf numFmtId="0" fontId="2" fillId="3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0" fillId="7" borderId="1" xfId="0" applyFill="1" applyBorder="1"/>
    <xf numFmtId="0" fontId="0" fillId="3" borderId="1" xfId="0" applyFill="1" applyBorder="1"/>
    <xf numFmtId="165" fontId="0" fillId="8" borderId="1" xfId="0" applyNumberFormat="1" applyFill="1" applyBorder="1" applyAlignment="1">
      <alignment horizontal="center"/>
    </xf>
    <xf numFmtId="0" fontId="0" fillId="2" borderId="4" xfId="0" applyFill="1" applyBorder="1"/>
    <xf numFmtId="0" fontId="0" fillId="3" borderId="4" xfId="0" applyFill="1" applyBorder="1"/>
    <xf numFmtId="0" fontId="2" fillId="3" borderId="4" xfId="0" applyFon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0" fillId="4" borderId="1" xfId="0" applyFill="1" applyBorder="1"/>
    <xf numFmtId="165" fontId="0" fillId="4" borderId="1" xfId="0" applyNumberFormat="1" applyFill="1" applyBorder="1" applyAlignment="1">
      <alignment horizontal="center"/>
    </xf>
    <xf numFmtId="0" fontId="0" fillId="6" borderId="4" xfId="0" applyFill="1" applyBorder="1"/>
    <xf numFmtId="3" fontId="0" fillId="5" borderId="4" xfId="0" applyNumberFormat="1" applyFill="1" applyBorder="1"/>
    <xf numFmtId="164" fontId="0" fillId="5" borderId="4" xfId="0" applyNumberFormat="1" applyFill="1" applyBorder="1"/>
    <xf numFmtId="1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2" fontId="0" fillId="5" borderId="1" xfId="0" applyNumberFormat="1" applyFill="1" applyBorder="1"/>
    <xf numFmtId="164" fontId="0" fillId="5" borderId="1" xfId="0" applyNumberFormat="1" applyFill="1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9" borderId="1" xfId="0" applyFill="1" applyBorder="1"/>
    <xf numFmtId="0" fontId="0" fillId="0" borderId="1" xfId="0" applyBorder="1"/>
    <xf numFmtId="0" fontId="0" fillId="10" borderId="1" xfId="0" applyFill="1" applyBorder="1"/>
    <xf numFmtId="0" fontId="0" fillId="11" borderId="1" xfId="0" applyFill="1" applyBorder="1"/>
    <xf numFmtId="165" fontId="0" fillId="3" borderId="1" xfId="0" applyNumberFormat="1" applyFill="1" applyBorder="1" applyAlignment="1">
      <alignment horizontal="right"/>
    </xf>
    <xf numFmtId="0" fontId="0" fillId="13" borderId="1" xfId="0" applyFill="1" applyBorder="1"/>
    <xf numFmtId="165" fontId="3" fillId="3" borderId="1" xfId="0" applyNumberFormat="1" applyFont="1" applyFill="1" applyBorder="1" applyAlignment="1">
      <alignment horizontal="right"/>
    </xf>
    <xf numFmtId="0" fontId="3" fillId="7" borderId="1" xfId="0" applyFont="1" applyFill="1" applyBorder="1"/>
    <xf numFmtId="0" fontId="3" fillId="11" borderId="1" xfId="0" applyFont="1" applyFill="1" applyBorder="1"/>
    <xf numFmtId="0" fontId="3" fillId="3" borderId="1" xfId="0" applyFont="1" applyFill="1" applyBorder="1"/>
    <xf numFmtId="0" fontId="2" fillId="3" borderId="0" xfId="0" applyFont="1" applyFill="1" applyAlignment="1">
      <alignment horizontal="center" vertical="center"/>
    </xf>
    <xf numFmtId="165" fontId="0" fillId="0" borderId="1" xfId="0" applyNumberFormat="1" applyBorder="1"/>
    <xf numFmtId="0" fontId="4" fillId="6" borderId="1" xfId="0" applyFont="1" applyFill="1" applyBorder="1"/>
    <xf numFmtId="165" fontId="4" fillId="6" borderId="1" xfId="0" applyNumberFormat="1" applyFont="1" applyFill="1" applyBorder="1" applyAlignment="1">
      <alignment horizontal="right"/>
    </xf>
    <xf numFmtId="0" fontId="4" fillId="6" borderId="4" xfId="0" applyFont="1" applyFill="1" applyBorder="1"/>
    <xf numFmtId="3" fontId="4" fillId="6" borderId="1" xfId="0" applyNumberFormat="1" applyFont="1" applyFill="1" applyBorder="1"/>
    <xf numFmtId="165" fontId="4" fillId="6" borderId="1" xfId="0" applyNumberFormat="1" applyFont="1" applyFill="1" applyBorder="1"/>
    <xf numFmtId="3" fontId="0" fillId="5" borderId="4" xfId="0" applyNumberFormat="1" applyFill="1" applyBorder="1" applyAlignment="1">
      <alignment horizontal="center" vertical="center" wrapText="1"/>
    </xf>
    <xf numFmtId="164" fontId="0" fillId="5" borderId="4" xfId="0" applyNumberFormat="1" applyFill="1" applyBorder="1" applyAlignment="1">
      <alignment horizontal="center" vertical="center" wrapText="1"/>
    </xf>
    <xf numFmtId="1" fontId="0" fillId="0" borderId="1" xfId="0" applyNumberFormat="1" applyBorder="1"/>
    <xf numFmtId="0" fontId="3" fillId="0" borderId="1" xfId="0" applyFont="1" applyBorder="1"/>
    <xf numFmtId="0" fontId="0" fillId="0" borderId="4" xfId="0" applyBorder="1"/>
    <xf numFmtId="0" fontId="3" fillId="0" borderId="4" xfId="0" applyFont="1" applyBorder="1"/>
    <xf numFmtId="3" fontId="0" fillId="0" borderId="1" xfId="0" applyNumberFormat="1" applyBorder="1"/>
    <xf numFmtId="0" fontId="0" fillId="11" borderId="1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13" borderId="3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7" borderId="3" xfId="0" applyFill="1" applyBorder="1" applyAlignment="1">
      <alignment vertical="center"/>
    </xf>
    <xf numFmtId="0" fontId="0" fillId="7" borderId="7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2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4" borderId="0" xfId="0" applyFill="1"/>
    <xf numFmtId="0" fontId="0" fillId="5" borderId="4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14" borderId="0" xfId="0" applyFill="1" applyAlignment="1">
      <alignment horizontal="center" vertical="center" wrapText="1"/>
    </xf>
    <xf numFmtId="3" fontId="0" fillId="14" borderId="0" xfId="0" applyNumberFormat="1" applyFill="1"/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1" fontId="0" fillId="7" borderId="3" xfId="0" applyNumberFormat="1" applyFill="1" applyBorder="1" applyAlignment="1">
      <alignment horizontal="center" vertical="center" wrapText="1"/>
    </xf>
    <xf numFmtId="1" fontId="0" fillId="7" borderId="1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E18B3-D9D2-4388-AA66-33612955DD8E}">
  <dimension ref="A1:AK108"/>
  <sheetViews>
    <sheetView tabSelected="1" topLeftCell="A9" zoomScale="70" zoomScaleNormal="70" workbookViewId="0">
      <selection activeCell="Q43" sqref="Q43:S43"/>
    </sheetView>
  </sheetViews>
  <sheetFormatPr defaultRowHeight="14.4" x14ac:dyDescent="0.3"/>
  <cols>
    <col min="1" max="1" width="10.44140625" bestFit="1" customWidth="1"/>
    <col min="2" max="2" width="13.5546875" bestFit="1" customWidth="1"/>
    <col min="5" max="5" width="10.5546875" bestFit="1" customWidth="1"/>
    <col min="6" max="6" width="10.6640625" customWidth="1"/>
    <col min="7" max="7" width="11" customWidth="1"/>
    <col min="8" max="8" width="13.5546875" customWidth="1"/>
    <col min="9" max="9" width="11.5546875" customWidth="1"/>
    <col min="10" max="10" width="11.44140625" bestFit="1" customWidth="1"/>
    <col min="12" max="12" width="13.21875" customWidth="1"/>
    <col min="13" max="13" width="11.88671875" bestFit="1" customWidth="1"/>
    <col min="14" max="14" width="11.88671875" customWidth="1"/>
    <col min="15" max="15" width="13.44140625" bestFit="1" customWidth="1"/>
    <col min="16" max="16" width="11.88671875" bestFit="1" customWidth="1"/>
    <col min="17" max="17" width="11.88671875" customWidth="1"/>
    <col min="18" max="19" width="13.5546875" bestFit="1" customWidth="1"/>
    <col min="20" max="20" width="13" bestFit="1" customWidth="1"/>
  </cols>
  <sheetData>
    <row r="1" spans="1:37" ht="30.6" customHeight="1" x14ac:dyDescent="0.3">
      <c r="A1" s="123" t="s">
        <v>10</v>
      </c>
      <c r="B1" s="46">
        <f>B2*B3</f>
        <v>258937</v>
      </c>
      <c r="C1" s="125" t="s">
        <v>6</v>
      </c>
      <c r="D1" s="126" t="s">
        <v>12</v>
      </c>
      <c r="E1" s="126">
        <v>4062</v>
      </c>
      <c r="F1" s="126">
        <f>E1/6</f>
        <v>677</v>
      </c>
      <c r="G1" s="116"/>
      <c r="H1" s="8" t="s">
        <v>11</v>
      </c>
      <c r="I1" s="11">
        <v>420</v>
      </c>
      <c r="J1" s="116"/>
      <c r="K1" s="67" t="s">
        <v>0</v>
      </c>
      <c r="L1" s="53">
        <v>200</v>
      </c>
      <c r="M1" s="116"/>
      <c r="N1" s="116"/>
      <c r="O1" s="28" t="s">
        <v>0</v>
      </c>
      <c r="P1" s="28">
        <v>0</v>
      </c>
      <c r="Q1" s="116"/>
      <c r="R1" s="116"/>
      <c r="S1" s="57" t="s">
        <v>15</v>
      </c>
      <c r="T1" s="3" t="s">
        <v>20</v>
      </c>
      <c r="U1" s="11">
        <v>800</v>
      </c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</row>
    <row r="2" spans="1:37" ht="29.4" customHeight="1" x14ac:dyDescent="0.3">
      <c r="A2" s="123" t="s">
        <v>9</v>
      </c>
      <c r="B2" s="47">
        <v>52100</v>
      </c>
      <c r="C2" s="127" t="s">
        <v>7</v>
      </c>
      <c r="D2" s="128" t="s">
        <v>13</v>
      </c>
      <c r="E2" s="129">
        <v>5400</v>
      </c>
      <c r="F2" s="130">
        <f>F1*8</f>
        <v>5416</v>
      </c>
      <c r="G2" s="116"/>
      <c r="H2" s="116"/>
      <c r="I2" s="116"/>
      <c r="J2" s="116"/>
      <c r="K2" s="68"/>
      <c r="L2" s="53">
        <v>300</v>
      </c>
      <c r="M2" s="116"/>
      <c r="N2" s="116"/>
      <c r="O2" s="28" t="s">
        <v>17</v>
      </c>
      <c r="P2" s="28">
        <v>420</v>
      </c>
      <c r="Q2" s="28">
        <v>1800</v>
      </c>
      <c r="R2" s="116"/>
      <c r="S2" s="58"/>
      <c r="T2" s="3" t="s">
        <v>21</v>
      </c>
      <c r="U2" s="11">
        <v>800</v>
      </c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</row>
    <row r="3" spans="1:37" ht="25.8" customHeight="1" x14ac:dyDescent="0.3">
      <c r="A3" s="123" t="s">
        <v>8</v>
      </c>
      <c r="B3" s="117">
        <v>4.97</v>
      </c>
      <c r="C3" s="126" t="s">
        <v>63</v>
      </c>
      <c r="D3" s="126" t="s">
        <v>13</v>
      </c>
      <c r="E3" s="126">
        <v>5800</v>
      </c>
      <c r="F3" s="121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</row>
    <row r="4" spans="1:37" ht="28.2" customHeight="1" x14ac:dyDescent="0.3">
      <c r="A4" s="121"/>
      <c r="B4" s="121"/>
      <c r="C4" s="121"/>
      <c r="D4" s="121"/>
      <c r="E4" s="121"/>
      <c r="F4" s="121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28" t="s">
        <v>115</v>
      </c>
      <c r="R4" s="28">
        <v>3000</v>
      </c>
      <c r="S4" s="116"/>
      <c r="T4" s="28" t="s">
        <v>64</v>
      </c>
      <c r="U4" s="120">
        <v>9.2999999999999999E-2</v>
      </c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</row>
    <row r="5" spans="1:37" ht="43.2" x14ac:dyDescent="0.3">
      <c r="A5" s="124" t="s">
        <v>112</v>
      </c>
      <c r="B5" s="124"/>
      <c r="C5" s="124"/>
      <c r="D5" s="118">
        <f>3*E3</f>
        <v>17400</v>
      </c>
      <c r="E5" s="121"/>
      <c r="F5" s="121"/>
      <c r="G5" s="123" t="s">
        <v>126</v>
      </c>
      <c r="H5" s="119">
        <f>B1+D5</f>
        <v>276337</v>
      </c>
      <c r="I5" s="119">
        <f>P5-H5</f>
        <v>50750</v>
      </c>
      <c r="J5" s="116"/>
      <c r="K5" s="116"/>
      <c r="L5" s="116"/>
      <c r="M5" s="116"/>
      <c r="N5" s="116"/>
      <c r="O5" s="123" t="s">
        <v>125</v>
      </c>
      <c r="P5" s="119">
        <f>B1+D5+'Mobilier + Electrocasnice'!F2</f>
        <v>327087</v>
      </c>
      <c r="Q5" s="122"/>
      <c r="R5" s="116"/>
      <c r="S5" s="116"/>
      <c r="T5" s="116"/>
      <c r="U5" s="28">
        <f>U4/12</f>
        <v>7.7499999999999999E-3</v>
      </c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</row>
    <row r="6" spans="1:37" x14ac:dyDescent="0.3">
      <c r="A6" s="116"/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</row>
    <row r="7" spans="1:37" x14ac:dyDescent="0.3">
      <c r="A7" s="90" t="s">
        <v>3</v>
      </c>
      <c r="B7" s="78" t="s">
        <v>124</v>
      </c>
      <c r="C7" s="69" t="s">
        <v>18</v>
      </c>
      <c r="D7" s="69"/>
      <c r="E7" s="69"/>
      <c r="F7" s="69"/>
      <c r="G7" s="70" t="s">
        <v>17</v>
      </c>
      <c r="H7" s="70"/>
      <c r="I7" s="70"/>
      <c r="J7" s="93" t="s">
        <v>5</v>
      </c>
      <c r="K7" s="94"/>
      <c r="L7" s="61" t="s">
        <v>62</v>
      </c>
      <c r="M7" s="62"/>
      <c r="N7" s="63"/>
      <c r="O7" s="64" t="s">
        <v>110</v>
      </c>
      <c r="P7" s="65"/>
      <c r="Q7" s="66"/>
      <c r="R7" s="78" t="s">
        <v>124</v>
      </c>
      <c r="S7" s="54" t="s">
        <v>109</v>
      </c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</row>
    <row r="8" spans="1:37" ht="14.4" customHeight="1" x14ac:dyDescent="0.3">
      <c r="A8" s="91"/>
      <c r="B8" s="79"/>
      <c r="C8" s="71" t="s">
        <v>1</v>
      </c>
      <c r="D8" s="72" t="s">
        <v>14</v>
      </c>
      <c r="E8" s="72" t="s">
        <v>15</v>
      </c>
      <c r="F8" s="83" t="s">
        <v>4</v>
      </c>
      <c r="G8" s="85" t="s">
        <v>0</v>
      </c>
      <c r="H8" s="85" t="s">
        <v>17</v>
      </c>
      <c r="I8" s="86" t="s">
        <v>4</v>
      </c>
      <c r="J8" s="88" t="s">
        <v>113</v>
      </c>
      <c r="K8" s="95" t="s">
        <v>4</v>
      </c>
      <c r="L8" s="97" t="s">
        <v>62</v>
      </c>
      <c r="M8" s="81" t="s">
        <v>111</v>
      </c>
      <c r="N8" s="59" t="s">
        <v>114</v>
      </c>
      <c r="O8" s="74" t="s">
        <v>110</v>
      </c>
      <c r="P8" s="76" t="s">
        <v>111</v>
      </c>
      <c r="Q8" s="59" t="s">
        <v>114</v>
      </c>
      <c r="R8" s="79"/>
      <c r="S8" s="55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</row>
    <row r="9" spans="1:37" ht="28.8" customHeight="1" x14ac:dyDescent="0.3">
      <c r="A9" s="92"/>
      <c r="B9" s="80"/>
      <c r="C9" s="71"/>
      <c r="D9" s="72"/>
      <c r="E9" s="73"/>
      <c r="F9" s="84"/>
      <c r="G9" s="85"/>
      <c r="H9" s="85"/>
      <c r="I9" s="87"/>
      <c r="J9" s="89"/>
      <c r="K9" s="96"/>
      <c r="L9" s="98"/>
      <c r="M9" s="82"/>
      <c r="N9" s="60"/>
      <c r="O9" s="75"/>
      <c r="P9" s="77"/>
      <c r="Q9" s="60"/>
      <c r="R9" s="80"/>
      <c r="S9" s="5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</row>
    <row r="10" spans="1:37" x14ac:dyDescent="0.3">
      <c r="A10" s="34">
        <v>1</v>
      </c>
      <c r="B10" s="33">
        <v>45143</v>
      </c>
      <c r="C10" s="30">
        <v>5400</v>
      </c>
      <c r="D10" s="30">
        <f>$I$1</f>
        <v>420</v>
      </c>
      <c r="E10" s="30">
        <v>0</v>
      </c>
      <c r="F10" s="10">
        <f>SUM(C10:E10)</f>
        <v>5820</v>
      </c>
      <c r="G10" s="30">
        <v>0</v>
      </c>
      <c r="H10" s="30">
        <v>1870</v>
      </c>
      <c r="I10" s="32">
        <f>SUM(G10:H10)</f>
        <v>1870</v>
      </c>
      <c r="J10" s="50">
        <f>F10-I10</f>
        <v>3950</v>
      </c>
      <c r="K10" s="11">
        <f>SUM($J$10:J10)</f>
        <v>3950</v>
      </c>
      <c r="L10" s="52">
        <f>$H$5-K10</f>
        <v>272387</v>
      </c>
      <c r="M10" s="30">
        <f>ROUND(L10*$U$5*(1+$U$5)^60/((1+$U$5)^60-1), 0)</f>
        <v>5694</v>
      </c>
      <c r="N10" s="30">
        <f>F10-M10</f>
        <v>126</v>
      </c>
      <c r="O10" s="52">
        <f>$P$5-K10</f>
        <v>323137</v>
      </c>
      <c r="P10" s="30">
        <f>ROUND(O10*$U$5*(1+$U$5)^60/((1+$U$5)^60-1), 0)</f>
        <v>6755</v>
      </c>
      <c r="Q10" s="30">
        <f>F10-P10</f>
        <v>-935</v>
      </c>
      <c r="R10" s="33">
        <v>45143</v>
      </c>
      <c r="S10" s="40">
        <f>DATE(YEAR(B11) + 5, MONTH(B11), DAY(B11))</f>
        <v>47001</v>
      </c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</row>
    <row r="11" spans="1:37" x14ac:dyDescent="0.3">
      <c r="A11" s="34">
        <v>2</v>
      </c>
      <c r="B11" s="33">
        <v>45174</v>
      </c>
      <c r="C11" s="30">
        <f>$E$2</f>
        <v>5400</v>
      </c>
      <c r="D11" s="30">
        <f>$I$1</f>
        <v>420</v>
      </c>
      <c r="E11" s="30">
        <v>0</v>
      </c>
      <c r="F11" s="10">
        <f>SUM(C11:E11)</f>
        <v>5820</v>
      </c>
      <c r="G11" s="30">
        <v>0</v>
      </c>
      <c r="H11" s="30">
        <f>$Q$2</f>
        <v>1800</v>
      </c>
      <c r="I11" s="32">
        <f>SUM(G11:H11)</f>
        <v>1800</v>
      </c>
      <c r="J11" s="50">
        <f>F11-I11</f>
        <v>4020</v>
      </c>
      <c r="K11" s="11">
        <f>SUM($J$10:J11)</f>
        <v>7970</v>
      </c>
      <c r="L11" s="52">
        <f t="shared" ref="L11:L74" si="0">$H$5-K11</f>
        <v>268367</v>
      </c>
      <c r="M11" s="30">
        <f t="shared" ref="M11:M45" si="1">ROUND(L11*$U$5*(1+$U$5)^60/((1+$U$5)^60-1), 0)</f>
        <v>5610</v>
      </c>
      <c r="N11" s="30">
        <f t="shared" ref="N11:N50" si="2">F11-M11</f>
        <v>210</v>
      </c>
      <c r="O11" s="52">
        <f t="shared" ref="O11:O74" si="3">$P$5-K11</f>
        <v>319117</v>
      </c>
      <c r="P11" s="30">
        <f t="shared" ref="P11:P45" si="4">ROUND(O11*$U$5*(1+$U$5)^60/((1+$U$5)^60-1), 0)</f>
        <v>6671</v>
      </c>
      <c r="Q11" s="30">
        <f t="shared" ref="Q11:Q50" si="5">F11-P11</f>
        <v>-851</v>
      </c>
      <c r="R11" s="33">
        <v>45174</v>
      </c>
      <c r="S11" s="40">
        <f t="shared" ref="S11:S45" si="6">DATE(YEAR(B11) + 5, MONTH(B11), DAY(B11))</f>
        <v>47001</v>
      </c>
      <c r="T11" s="122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</row>
    <row r="12" spans="1:37" x14ac:dyDescent="0.3">
      <c r="A12" s="34">
        <v>3</v>
      </c>
      <c r="B12" s="33">
        <v>45204</v>
      </c>
      <c r="C12" s="30">
        <f t="shared" ref="C12:C14" si="7">$E$2</f>
        <v>5400</v>
      </c>
      <c r="D12" s="30">
        <f t="shared" ref="D12:D75" si="8">$I$1</f>
        <v>420</v>
      </c>
      <c r="E12" s="30">
        <f>$U$1</f>
        <v>800</v>
      </c>
      <c r="F12" s="10">
        <f t="shared" ref="F12:F35" si="9">SUM(C12:E12)</f>
        <v>6620</v>
      </c>
      <c r="G12" s="30">
        <v>200</v>
      </c>
      <c r="H12" s="30">
        <f t="shared" ref="H12:H21" si="10">$Q$2</f>
        <v>1800</v>
      </c>
      <c r="I12" s="32">
        <f t="shared" ref="I12:I35" si="11">SUM(G12:H12)</f>
        <v>2000</v>
      </c>
      <c r="J12" s="50">
        <f t="shared" ref="J12:J35" si="12">F12-I12</f>
        <v>4620</v>
      </c>
      <c r="K12" s="11">
        <f>SUM($J$10:J12)</f>
        <v>12590</v>
      </c>
      <c r="L12" s="52">
        <f t="shared" si="0"/>
        <v>263747</v>
      </c>
      <c r="M12" s="30">
        <f t="shared" si="1"/>
        <v>5513</v>
      </c>
      <c r="N12" s="30">
        <f t="shared" si="2"/>
        <v>1107</v>
      </c>
      <c r="O12" s="52">
        <f t="shared" si="3"/>
        <v>314497</v>
      </c>
      <c r="P12" s="30">
        <f t="shared" si="4"/>
        <v>6574</v>
      </c>
      <c r="Q12" s="30">
        <f t="shared" si="5"/>
        <v>46</v>
      </c>
      <c r="R12" s="33">
        <v>45204</v>
      </c>
      <c r="S12" s="40">
        <f t="shared" si="6"/>
        <v>47031</v>
      </c>
      <c r="T12" s="122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</row>
    <row r="13" spans="1:37" x14ac:dyDescent="0.3">
      <c r="A13" s="34">
        <v>4</v>
      </c>
      <c r="B13" s="33">
        <v>45235</v>
      </c>
      <c r="C13" s="30">
        <f t="shared" si="7"/>
        <v>5400</v>
      </c>
      <c r="D13" s="30">
        <f t="shared" si="8"/>
        <v>420</v>
      </c>
      <c r="E13" s="30">
        <f>$U$1</f>
        <v>800</v>
      </c>
      <c r="F13" s="10">
        <f t="shared" si="9"/>
        <v>6620</v>
      </c>
      <c r="G13" s="30">
        <v>200</v>
      </c>
      <c r="H13" s="30">
        <f t="shared" si="10"/>
        <v>1800</v>
      </c>
      <c r="I13" s="32">
        <f t="shared" si="11"/>
        <v>2000</v>
      </c>
      <c r="J13" s="50">
        <f t="shared" si="12"/>
        <v>4620</v>
      </c>
      <c r="K13" s="11">
        <f>SUM($J$10:J13)</f>
        <v>17210</v>
      </c>
      <c r="L13" s="52">
        <f t="shared" si="0"/>
        <v>259127</v>
      </c>
      <c r="M13" s="30">
        <f t="shared" si="1"/>
        <v>5417</v>
      </c>
      <c r="N13" s="30">
        <f t="shared" si="2"/>
        <v>1203</v>
      </c>
      <c r="O13" s="52">
        <f t="shared" si="3"/>
        <v>309877</v>
      </c>
      <c r="P13" s="30">
        <f t="shared" si="4"/>
        <v>6478</v>
      </c>
      <c r="Q13" s="30">
        <f t="shared" si="5"/>
        <v>142</v>
      </c>
      <c r="R13" s="33">
        <v>45235</v>
      </c>
      <c r="S13" s="40">
        <f t="shared" si="6"/>
        <v>47062</v>
      </c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</row>
    <row r="14" spans="1:37" x14ac:dyDescent="0.3">
      <c r="A14" s="41">
        <v>5</v>
      </c>
      <c r="B14" s="42">
        <v>45265</v>
      </c>
      <c r="C14" s="41">
        <f t="shared" si="7"/>
        <v>5400</v>
      </c>
      <c r="D14" s="41">
        <f t="shared" si="8"/>
        <v>420</v>
      </c>
      <c r="E14" s="41">
        <f>$U$1</f>
        <v>800</v>
      </c>
      <c r="F14" s="41">
        <f t="shared" si="9"/>
        <v>6620</v>
      </c>
      <c r="G14" s="41">
        <v>200</v>
      </c>
      <c r="H14" s="41">
        <f t="shared" si="10"/>
        <v>1800</v>
      </c>
      <c r="I14" s="41">
        <f t="shared" si="11"/>
        <v>2000</v>
      </c>
      <c r="J14" s="43">
        <f t="shared" si="12"/>
        <v>4620</v>
      </c>
      <c r="K14" s="41">
        <f>SUM($J$10:J14)</f>
        <v>21830</v>
      </c>
      <c r="L14" s="44">
        <f t="shared" si="0"/>
        <v>254507</v>
      </c>
      <c r="M14" s="41">
        <f t="shared" si="1"/>
        <v>5320</v>
      </c>
      <c r="N14" s="41">
        <f t="shared" si="2"/>
        <v>1300</v>
      </c>
      <c r="O14" s="44">
        <f t="shared" si="3"/>
        <v>305257</v>
      </c>
      <c r="P14" s="41">
        <f t="shared" si="4"/>
        <v>6381</v>
      </c>
      <c r="Q14" s="41">
        <f t="shared" si="5"/>
        <v>239</v>
      </c>
      <c r="R14" s="42">
        <v>45265</v>
      </c>
      <c r="S14" s="45">
        <f t="shared" si="6"/>
        <v>47092</v>
      </c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</row>
    <row r="15" spans="1:37" x14ac:dyDescent="0.3">
      <c r="A15" s="34">
        <v>6</v>
      </c>
      <c r="B15" s="33">
        <v>45296</v>
      </c>
      <c r="C15" s="30">
        <f t="shared" ref="C15:C24" si="13">$E$3</f>
        <v>5800</v>
      </c>
      <c r="D15" s="30">
        <f t="shared" si="8"/>
        <v>420</v>
      </c>
      <c r="E15" s="30">
        <f>$U$1</f>
        <v>800</v>
      </c>
      <c r="F15" s="10">
        <f t="shared" si="9"/>
        <v>7020</v>
      </c>
      <c r="G15" s="30">
        <v>200</v>
      </c>
      <c r="H15" s="30">
        <f t="shared" si="10"/>
        <v>1800</v>
      </c>
      <c r="I15" s="32">
        <f t="shared" si="11"/>
        <v>2000</v>
      </c>
      <c r="J15" s="50">
        <f t="shared" si="12"/>
        <v>5020</v>
      </c>
      <c r="K15" s="11">
        <f>SUM($J$10:J15)</f>
        <v>26850</v>
      </c>
      <c r="L15" s="52">
        <f t="shared" si="0"/>
        <v>249487</v>
      </c>
      <c r="M15" s="30">
        <f t="shared" si="1"/>
        <v>5215</v>
      </c>
      <c r="N15" s="30">
        <f t="shared" si="2"/>
        <v>1805</v>
      </c>
      <c r="O15" s="52">
        <f t="shared" si="3"/>
        <v>300237</v>
      </c>
      <c r="P15" s="30">
        <f t="shared" si="4"/>
        <v>6276</v>
      </c>
      <c r="Q15" s="30">
        <f t="shared" si="5"/>
        <v>744</v>
      </c>
      <c r="R15" s="33">
        <v>45296</v>
      </c>
      <c r="S15" s="40">
        <f t="shared" si="6"/>
        <v>47123</v>
      </c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</row>
    <row r="16" spans="1:37" x14ac:dyDescent="0.3">
      <c r="A16" s="34">
        <v>7</v>
      </c>
      <c r="B16" s="33">
        <v>45327</v>
      </c>
      <c r="C16" s="30">
        <f t="shared" si="13"/>
        <v>5800</v>
      </c>
      <c r="D16" s="30">
        <f t="shared" si="8"/>
        <v>420</v>
      </c>
      <c r="E16" s="30">
        <f>$U$1</f>
        <v>800</v>
      </c>
      <c r="F16" s="10">
        <f t="shared" si="9"/>
        <v>7020</v>
      </c>
      <c r="G16" s="30">
        <v>200</v>
      </c>
      <c r="H16" s="30">
        <f t="shared" si="10"/>
        <v>1800</v>
      </c>
      <c r="I16" s="32">
        <f t="shared" si="11"/>
        <v>2000</v>
      </c>
      <c r="J16" s="50">
        <f t="shared" si="12"/>
        <v>5020</v>
      </c>
      <c r="K16" s="11">
        <f>SUM($J$10:J16)</f>
        <v>31870</v>
      </c>
      <c r="L16" s="52">
        <f t="shared" si="0"/>
        <v>244467</v>
      </c>
      <c r="M16" s="30">
        <f t="shared" si="1"/>
        <v>5110</v>
      </c>
      <c r="N16" s="30">
        <f t="shared" si="2"/>
        <v>1910</v>
      </c>
      <c r="O16" s="52">
        <f t="shared" si="3"/>
        <v>295217</v>
      </c>
      <c r="P16" s="30">
        <f t="shared" si="4"/>
        <v>6171</v>
      </c>
      <c r="Q16" s="30">
        <f t="shared" si="5"/>
        <v>849</v>
      </c>
      <c r="R16" s="33">
        <v>45327</v>
      </c>
      <c r="S16" s="40">
        <f t="shared" si="6"/>
        <v>47154</v>
      </c>
      <c r="T16" s="122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</row>
    <row r="17" spans="1:37" x14ac:dyDescent="0.3">
      <c r="A17" s="34">
        <v>8</v>
      </c>
      <c r="B17" s="33">
        <v>45356</v>
      </c>
      <c r="C17" s="48">
        <f t="shared" si="13"/>
        <v>5800</v>
      </c>
      <c r="D17" s="30">
        <f t="shared" si="8"/>
        <v>420</v>
      </c>
      <c r="E17" s="30">
        <f>$U$2</f>
        <v>800</v>
      </c>
      <c r="F17" s="10">
        <f t="shared" si="9"/>
        <v>7020</v>
      </c>
      <c r="G17" s="30">
        <v>200</v>
      </c>
      <c r="H17" s="30">
        <f t="shared" si="10"/>
        <v>1800</v>
      </c>
      <c r="I17" s="32">
        <f t="shared" si="11"/>
        <v>2000</v>
      </c>
      <c r="J17" s="50">
        <f t="shared" si="12"/>
        <v>5020</v>
      </c>
      <c r="K17" s="11">
        <f>SUM($J$10:J17)</f>
        <v>36890</v>
      </c>
      <c r="L17" s="52">
        <f t="shared" si="0"/>
        <v>239447</v>
      </c>
      <c r="M17" s="30">
        <f t="shared" si="1"/>
        <v>5005</v>
      </c>
      <c r="N17" s="30">
        <f t="shared" si="2"/>
        <v>2015</v>
      </c>
      <c r="O17" s="52">
        <f t="shared" si="3"/>
        <v>290197</v>
      </c>
      <c r="P17" s="30">
        <f t="shared" si="4"/>
        <v>6066</v>
      </c>
      <c r="Q17" s="30">
        <f t="shared" si="5"/>
        <v>954</v>
      </c>
      <c r="R17" s="33">
        <v>45356</v>
      </c>
      <c r="S17" s="40">
        <f t="shared" si="6"/>
        <v>47182</v>
      </c>
      <c r="T17" s="122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</row>
    <row r="18" spans="1:37" x14ac:dyDescent="0.3">
      <c r="A18" s="34">
        <v>9</v>
      </c>
      <c r="B18" s="33">
        <v>45387</v>
      </c>
      <c r="C18" s="30">
        <f t="shared" si="13"/>
        <v>5800</v>
      </c>
      <c r="D18" s="30">
        <f t="shared" si="8"/>
        <v>420</v>
      </c>
      <c r="E18" s="30">
        <f>$U$2</f>
        <v>800</v>
      </c>
      <c r="F18" s="10">
        <f t="shared" si="9"/>
        <v>7020</v>
      </c>
      <c r="G18" s="30">
        <v>200</v>
      </c>
      <c r="H18" s="30">
        <f t="shared" si="10"/>
        <v>1800</v>
      </c>
      <c r="I18" s="32">
        <f t="shared" si="11"/>
        <v>2000</v>
      </c>
      <c r="J18" s="50">
        <f t="shared" si="12"/>
        <v>5020</v>
      </c>
      <c r="K18" s="11">
        <f>SUM($J$10:J18)</f>
        <v>41910</v>
      </c>
      <c r="L18" s="52">
        <f t="shared" si="0"/>
        <v>234427</v>
      </c>
      <c r="M18" s="30">
        <f t="shared" si="1"/>
        <v>4901</v>
      </c>
      <c r="N18" s="30">
        <f t="shared" si="2"/>
        <v>2119</v>
      </c>
      <c r="O18" s="52">
        <f t="shared" si="3"/>
        <v>285177</v>
      </c>
      <c r="P18" s="30">
        <f t="shared" si="4"/>
        <v>5961</v>
      </c>
      <c r="Q18" s="30">
        <f t="shared" si="5"/>
        <v>1059</v>
      </c>
      <c r="R18" s="33">
        <v>45387</v>
      </c>
      <c r="S18" s="40">
        <f t="shared" si="6"/>
        <v>47213</v>
      </c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</row>
    <row r="19" spans="1:37" x14ac:dyDescent="0.3">
      <c r="A19" s="34">
        <v>10</v>
      </c>
      <c r="B19" s="33">
        <v>45417</v>
      </c>
      <c r="C19" s="30">
        <f t="shared" si="13"/>
        <v>5800</v>
      </c>
      <c r="D19" s="30">
        <f t="shared" si="8"/>
        <v>420</v>
      </c>
      <c r="E19" s="30">
        <f>$U$2</f>
        <v>800</v>
      </c>
      <c r="F19" s="10">
        <f t="shared" si="9"/>
        <v>7020</v>
      </c>
      <c r="G19" s="30">
        <v>200</v>
      </c>
      <c r="H19" s="30">
        <f t="shared" si="10"/>
        <v>1800</v>
      </c>
      <c r="I19" s="32">
        <f t="shared" si="11"/>
        <v>2000</v>
      </c>
      <c r="J19" s="50">
        <f t="shared" si="12"/>
        <v>5020</v>
      </c>
      <c r="K19" s="11">
        <f>SUM($J$10:J19)</f>
        <v>46930</v>
      </c>
      <c r="L19" s="52">
        <f t="shared" si="0"/>
        <v>229407</v>
      </c>
      <c r="M19" s="30">
        <f t="shared" si="1"/>
        <v>4796</v>
      </c>
      <c r="N19" s="30">
        <f t="shared" si="2"/>
        <v>2224</v>
      </c>
      <c r="O19" s="52">
        <f t="shared" si="3"/>
        <v>280157</v>
      </c>
      <c r="P19" s="30">
        <f t="shared" si="4"/>
        <v>5856</v>
      </c>
      <c r="Q19" s="30">
        <f t="shared" si="5"/>
        <v>1164</v>
      </c>
      <c r="R19" s="33">
        <v>45417</v>
      </c>
      <c r="S19" s="40">
        <f t="shared" si="6"/>
        <v>47243</v>
      </c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</row>
    <row r="20" spans="1:37" x14ac:dyDescent="0.3">
      <c r="A20" s="34">
        <v>11</v>
      </c>
      <c r="B20" s="33">
        <v>45448</v>
      </c>
      <c r="C20" s="30">
        <f t="shared" si="13"/>
        <v>5800</v>
      </c>
      <c r="D20" s="30">
        <f t="shared" si="8"/>
        <v>420</v>
      </c>
      <c r="E20" s="30">
        <f>$U$2</f>
        <v>800</v>
      </c>
      <c r="F20" s="10">
        <f t="shared" si="9"/>
        <v>7020</v>
      </c>
      <c r="G20" s="30">
        <v>200</v>
      </c>
      <c r="H20" s="30">
        <f t="shared" si="10"/>
        <v>1800</v>
      </c>
      <c r="I20" s="32">
        <f t="shared" si="11"/>
        <v>2000</v>
      </c>
      <c r="J20" s="50">
        <f t="shared" si="12"/>
        <v>5020</v>
      </c>
      <c r="K20" s="11">
        <f>SUM($J$10:J20)</f>
        <v>51950</v>
      </c>
      <c r="L20" s="52">
        <f t="shared" si="0"/>
        <v>224387</v>
      </c>
      <c r="M20" s="30">
        <f t="shared" si="1"/>
        <v>4691</v>
      </c>
      <c r="N20" s="30">
        <f t="shared" si="2"/>
        <v>2329</v>
      </c>
      <c r="O20" s="52">
        <f t="shared" si="3"/>
        <v>275137</v>
      </c>
      <c r="P20" s="30">
        <f t="shared" si="4"/>
        <v>5752</v>
      </c>
      <c r="Q20" s="30">
        <f t="shared" si="5"/>
        <v>1268</v>
      </c>
      <c r="R20" s="33">
        <v>45448</v>
      </c>
      <c r="S20" s="40">
        <f t="shared" si="6"/>
        <v>47274</v>
      </c>
      <c r="T20" s="122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</row>
    <row r="21" spans="1:37" x14ac:dyDescent="0.3">
      <c r="A21" s="34">
        <v>12</v>
      </c>
      <c r="B21" s="33">
        <v>45478</v>
      </c>
      <c r="C21" s="30">
        <f t="shared" si="13"/>
        <v>5800</v>
      </c>
      <c r="D21" s="30">
        <f t="shared" si="8"/>
        <v>420</v>
      </c>
      <c r="E21" s="30">
        <f>$U$2</f>
        <v>800</v>
      </c>
      <c r="F21" s="10">
        <f t="shared" si="9"/>
        <v>7020</v>
      </c>
      <c r="G21" s="30">
        <v>200</v>
      </c>
      <c r="H21" s="30">
        <f t="shared" si="10"/>
        <v>1800</v>
      </c>
      <c r="I21" s="32">
        <f t="shared" si="11"/>
        <v>2000</v>
      </c>
      <c r="J21" s="50">
        <f t="shared" si="12"/>
        <v>5020</v>
      </c>
      <c r="K21" s="11">
        <f>SUM($J$10:J21)</f>
        <v>56970</v>
      </c>
      <c r="L21" s="52">
        <f t="shared" si="0"/>
        <v>219367</v>
      </c>
      <c r="M21" s="30">
        <f t="shared" si="1"/>
        <v>4586</v>
      </c>
      <c r="N21" s="30">
        <f t="shared" si="2"/>
        <v>2434</v>
      </c>
      <c r="O21" s="52">
        <f t="shared" si="3"/>
        <v>270117</v>
      </c>
      <c r="P21" s="30">
        <f t="shared" si="4"/>
        <v>5647</v>
      </c>
      <c r="Q21" s="30">
        <f t="shared" si="5"/>
        <v>1373</v>
      </c>
      <c r="R21" s="33">
        <v>45478</v>
      </c>
      <c r="S21" s="40">
        <f t="shared" si="6"/>
        <v>47304</v>
      </c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</row>
    <row r="22" spans="1:37" x14ac:dyDescent="0.3">
      <c r="A22" s="34">
        <v>13</v>
      </c>
      <c r="B22" s="33">
        <v>45509</v>
      </c>
      <c r="C22" s="30">
        <f t="shared" si="13"/>
        <v>5800</v>
      </c>
      <c r="D22" s="30">
        <f t="shared" si="8"/>
        <v>420</v>
      </c>
      <c r="E22" s="30">
        <v>0</v>
      </c>
      <c r="F22" s="10">
        <f t="shared" si="9"/>
        <v>6220</v>
      </c>
      <c r="G22" s="30">
        <f>$P$1</f>
        <v>0</v>
      </c>
      <c r="H22" s="30">
        <f t="shared" ref="H22:H85" si="14">$P$2</f>
        <v>420</v>
      </c>
      <c r="I22" s="32">
        <f t="shared" si="11"/>
        <v>420</v>
      </c>
      <c r="J22" s="50">
        <f t="shared" si="12"/>
        <v>5800</v>
      </c>
      <c r="K22" s="11">
        <f>SUM($J$10:J22)</f>
        <v>62770</v>
      </c>
      <c r="L22" s="52">
        <f t="shared" si="0"/>
        <v>213567</v>
      </c>
      <c r="M22" s="30">
        <f t="shared" si="1"/>
        <v>4464</v>
      </c>
      <c r="N22" s="30">
        <f t="shared" si="2"/>
        <v>1756</v>
      </c>
      <c r="O22" s="52">
        <f t="shared" si="3"/>
        <v>264317</v>
      </c>
      <c r="P22" s="30">
        <f t="shared" si="4"/>
        <v>5525</v>
      </c>
      <c r="Q22" s="30">
        <f t="shared" si="5"/>
        <v>695</v>
      </c>
      <c r="R22" s="33">
        <v>45509</v>
      </c>
      <c r="S22" s="40">
        <f t="shared" si="6"/>
        <v>47335</v>
      </c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</row>
    <row r="23" spans="1:37" x14ac:dyDescent="0.3">
      <c r="A23" s="34">
        <v>14</v>
      </c>
      <c r="B23" s="33">
        <v>45540</v>
      </c>
      <c r="C23" s="30">
        <f t="shared" si="13"/>
        <v>5800</v>
      </c>
      <c r="D23" s="30">
        <f t="shared" si="8"/>
        <v>420</v>
      </c>
      <c r="E23" s="30">
        <v>0</v>
      </c>
      <c r="F23" s="10">
        <f t="shared" si="9"/>
        <v>6220</v>
      </c>
      <c r="G23" s="30">
        <f t="shared" ref="G23:G86" si="15">$P$1</f>
        <v>0</v>
      </c>
      <c r="H23" s="30">
        <f t="shared" si="14"/>
        <v>420</v>
      </c>
      <c r="I23" s="32">
        <f t="shared" si="11"/>
        <v>420</v>
      </c>
      <c r="J23" s="50">
        <f t="shared" si="12"/>
        <v>5800</v>
      </c>
      <c r="K23" s="11">
        <f>SUM($J$10:J23)</f>
        <v>68570</v>
      </c>
      <c r="L23" s="52">
        <f t="shared" si="0"/>
        <v>207767</v>
      </c>
      <c r="M23" s="30">
        <f t="shared" si="1"/>
        <v>4343</v>
      </c>
      <c r="N23" s="30">
        <f t="shared" si="2"/>
        <v>1877</v>
      </c>
      <c r="O23" s="52">
        <f t="shared" si="3"/>
        <v>258517</v>
      </c>
      <c r="P23" s="30">
        <f t="shared" si="4"/>
        <v>5404</v>
      </c>
      <c r="Q23" s="30">
        <f t="shared" si="5"/>
        <v>816</v>
      </c>
      <c r="R23" s="33">
        <v>45540</v>
      </c>
      <c r="S23" s="40">
        <f t="shared" si="6"/>
        <v>47366</v>
      </c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</row>
    <row r="24" spans="1:37" x14ac:dyDescent="0.3">
      <c r="A24" s="34">
        <v>15</v>
      </c>
      <c r="B24" s="33">
        <v>45570</v>
      </c>
      <c r="C24" s="30">
        <f t="shared" si="13"/>
        <v>5800</v>
      </c>
      <c r="D24" s="30">
        <f t="shared" si="8"/>
        <v>420</v>
      </c>
      <c r="E24" s="30">
        <v>0</v>
      </c>
      <c r="F24" s="10">
        <f t="shared" si="9"/>
        <v>6220</v>
      </c>
      <c r="G24" s="30">
        <f t="shared" si="15"/>
        <v>0</v>
      </c>
      <c r="H24" s="30">
        <f t="shared" si="14"/>
        <v>420</v>
      </c>
      <c r="I24" s="32">
        <f>SUM(G24:H24)</f>
        <v>420</v>
      </c>
      <c r="J24" s="50">
        <f t="shared" si="12"/>
        <v>5800</v>
      </c>
      <c r="K24" s="11">
        <f>SUM($J$10:J24)</f>
        <v>74370</v>
      </c>
      <c r="L24" s="52">
        <f t="shared" si="0"/>
        <v>201967</v>
      </c>
      <c r="M24" s="30">
        <f t="shared" si="1"/>
        <v>4222</v>
      </c>
      <c r="N24" s="30">
        <f t="shared" si="2"/>
        <v>1998</v>
      </c>
      <c r="O24" s="52">
        <f t="shared" si="3"/>
        <v>252717</v>
      </c>
      <c r="P24" s="30">
        <f t="shared" si="4"/>
        <v>5283</v>
      </c>
      <c r="Q24" s="30">
        <f t="shared" si="5"/>
        <v>937</v>
      </c>
      <c r="R24" s="33">
        <v>45570</v>
      </c>
      <c r="S24" s="40">
        <f t="shared" si="6"/>
        <v>47396</v>
      </c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</row>
    <row r="25" spans="1:37" x14ac:dyDescent="0.3">
      <c r="A25" s="34">
        <v>16</v>
      </c>
      <c r="B25" s="33">
        <v>45601</v>
      </c>
      <c r="C25" s="30">
        <f t="shared" ref="C25:C88" si="16">$E$3</f>
        <v>5800</v>
      </c>
      <c r="D25" s="30">
        <f t="shared" si="8"/>
        <v>420</v>
      </c>
      <c r="E25" s="30">
        <v>0</v>
      </c>
      <c r="F25" s="10">
        <f t="shared" si="9"/>
        <v>6220</v>
      </c>
      <c r="G25" s="30">
        <f t="shared" si="15"/>
        <v>0</v>
      </c>
      <c r="H25" s="30">
        <f t="shared" si="14"/>
        <v>420</v>
      </c>
      <c r="I25" s="32">
        <f t="shared" si="11"/>
        <v>420</v>
      </c>
      <c r="J25" s="50">
        <f t="shared" si="12"/>
        <v>5800</v>
      </c>
      <c r="K25" s="11">
        <f>SUM($J$10:J25)</f>
        <v>80170</v>
      </c>
      <c r="L25" s="52">
        <f t="shared" si="0"/>
        <v>196167</v>
      </c>
      <c r="M25" s="30">
        <f t="shared" si="1"/>
        <v>4101</v>
      </c>
      <c r="N25" s="30">
        <f t="shared" si="2"/>
        <v>2119</v>
      </c>
      <c r="O25" s="52">
        <f t="shared" si="3"/>
        <v>246917</v>
      </c>
      <c r="P25" s="30">
        <f t="shared" si="4"/>
        <v>5162</v>
      </c>
      <c r="Q25" s="30">
        <f t="shared" si="5"/>
        <v>1058</v>
      </c>
      <c r="R25" s="33">
        <v>45601</v>
      </c>
      <c r="S25" s="40">
        <f t="shared" si="6"/>
        <v>47427</v>
      </c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</row>
    <row r="26" spans="1:37" x14ac:dyDescent="0.3">
      <c r="A26" s="41">
        <v>17</v>
      </c>
      <c r="B26" s="42">
        <v>45631</v>
      </c>
      <c r="C26" s="41">
        <f t="shared" si="16"/>
        <v>5800</v>
      </c>
      <c r="D26" s="41">
        <f t="shared" si="8"/>
        <v>420</v>
      </c>
      <c r="E26" s="41">
        <v>0</v>
      </c>
      <c r="F26" s="41">
        <f t="shared" si="9"/>
        <v>6220</v>
      </c>
      <c r="G26" s="41">
        <f t="shared" si="15"/>
        <v>0</v>
      </c>
      <c r="H26" s="41">
        <f t="shared" si="14"/>
        <v>420</v>
      </c>
      <c r="I26" s="41">
        <f t="shared" si="11"/>
        <v>420</v>
      </c>
      <c r="J26" s="43">
        <f t="shared" si="12"/>
        <v>5800</v>
      </c>
      <c r="K26" s="41">
        <f>SUM($J$10:J26)</f>
        <v>85970</v>
      </c>
      <c r="L26" s="44">
        <f t="shared" si="0"/>
        <v>190367</v>
      </c>
      <c r="M26" s="41">
        <f t="shared" si="1"/>
        <v>3979</v>
      </c>
      <c r="N26" s="41">
        <f t="shared" si="2"/>
        <v>2241</v>
      </c>
      <c r="O26" s="44">
        <f t="shared" si="3"/>
        <v>241117</v>
      </c>
      <c r="P26" s="41">
        <f t="shared" si="4"/>
        <v>5040</v>
      </c>
      <c r="Q26" s="41">
        <f t="shared" si="5"/>
        <v>1180</v>
      </c>
      <c r="R26" s="42">
        <v>45631</v>
      </c>
      <c r="S26" s="45">
        <f t="shared" si="6"/>
        <v>47457</v>
      </c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</row>
    <row r="27" spans="1:37" x14ac:dyDescent="0.3">
      <c r="A27" s="34">
        <v>18</v>
      </c>
      <c r="B27" s="33">
        <v>45662</v>
      </c>
      <c r="C27" s="30">
        <f t="shared" si="16"/>
        <v>5800</v>
      </c>
      <c r="D27" s="30">
        <f t="shared" si="8"/>
        <v>420</v>
      </c>
      <c r="E27" s="30">
        <v>0</v>
      </c>
      <c r="F27" s="10">
        <f t="shared" si="9"/>
        <v>6220</v>
      </c>
      <c r="G27" s="30">
        <f t="shared" si="15"/>
        <v>0</v>
      </c>
      <c r="H27" s="30">
        <f t="shared" si="14"/>
        <v>420</v>
      </c>
      <c r="I27" s="32">
        <f t="shared" si="11"/>
        <v>420</v>
      </c>
      <c r="J27" s="50">
        <f t="shared" si="12"/>
        <v>5800</v>
      </c>
      <c r="K27" s="11">
        <f>SUM($J$10:J27)</f>
        <v>91770</v>
      </c>
      <c r="L27" s="52">
        <f t="shared" si="0"/>
        <v>184567</v>
      </c>
      <c r="M27" s="30">
        <f t="shared" si="1"/>
        <v>3858</v>
      </c>
      <c r="N27" s="30">
        <f t="shared" si="2"/>
        <v>2362</v>
      </c>
      <c r="O27" s="52">
        <f t="shared" si="3"/>
        <v>235317</v>
      </c>
      <c r="P27" s="30">
        <f t="shared" si="4"/>
        <v>4919</v>
      </c>
      <c r="Q27" s="30">
        <f t="shared" si="5"/>
        <v>1301</v>
      </c>
      <c r="R27" s="33">
        <v>45662</v>
      </c>
      <c r="S27" s="40">
        <f t="shared" si="6"/>
        <v>47488</v>
      </c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</row>
    <row r="28" spans="1:37" x14ac:dyDescent="0.3">
      <c r="A28" s="34">
        <v>19</v>
      </c>
      <c r="B28" s="33">
        <v>45693</v>
      </c>
      <c r="C28" s="30">
        <f t="shared" si="16"/>
        <v>5800</v>
      </c>
      <c r="D28" s="30">
        <f t="shared" si="8"/>
        <v>420</v>
      </c>
      <c r="E28" s="30">
        <v>0</v>
      </c>
      <c r="F28" s="10">
        <f t="shared" si="9"/>
        <v>6220</v>
      </c>
      <c r="G28" s="30">
        <f t="shared" si="15"/>
        <v>0</v>
      </c>
      <c r="H28" s="30">
        <f t="shared" si="14"/>
        <v>420</v>
      </c>
      <c r="I28" s="32">
        <f t="shared" si="11"/>
        <v>420</v>
      </c>
      <c r="J28" s="50">
        <f t="shared" si="12"/>
        <v>5800</v>
      </c>
      <c r="K28" s="11">
        <f>SUM($J$10:J28)</f>
        <v>97570</v>
      </c>
      <c r="L28" s="52">
        <f t="shared" si="0"/>
        <v>178767</v>
      </c>
      <c r="M28" s="30">
        <f t="shared" si="1"/>
        <v>3737</v>
      </c>
      <c r="N28" s="30">
        <f t="shared" si="2"/>
        <v>2483</v>
      </c>
      <c r="O28" s="52">
        <f t="shared" si="3"/>
        <v>229517</v>
      </c>
      <c r="P28" s="30">
        <f t="shared" si="4"/>
        <v>4798</v>
      </c>
      <c r="Q28" s="30">
        <f t="shared" si="5"/>
        <v>1422</v>
      </c>
      <c r="R28" s="33">
        <v>45693</v>
      </c>
      <c r="S28" s="40">
        <f t="shared" si="6"/>
        <v>47519</v>
      </c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</row>
    <row r="29" spans="1:37" x14ac:dyDescent="0.3">
      <c r="A29" s="34">
        <v>20</v>
      </c>
      <c r="B29" s="33">
        <v>45721</v>
      </c>
      <c r="C29" s="48">
        <f t="shared" si="16"/>
        <v>5800</v>
      </c>
      <c r="D29" s="30">
        <f t="shared" si="8"/>
        <v>420</v>
      </c>
      <c r="E29" s="30">
        <v>0</v>
      </c>
      <c r="F29" s="10">
        <f t="shared" si="9"/>
        <v>6220</v>
      </c>
      <c r="G29" s="30">
        <f t="shared" si="15"/>
        <v>0</v>
      </c>
      <c r="H29" s="30">
        <f t="shared" si="14"/>
        <v>420</v>
      </c>
      <c r="I29" s="32">
        <f t="shared" si="11"/>
        <v>420</v>
      </c>
      <c r="J29" s="50">
        <f t="shared" si="12"/>
        <v>5800</v>
      </c>
      <c r="K29" s="11">
        <f>SUM($J$10:J29)</f>
        <v>103370</v>
      </c>
      <c r="L29" s="52">
        <f t="shared" si="0"/>
        <v>172967</v>
      </c>
      <c r="M29" s="30">
        <f t="shared" si="1"/>
        <v>3616</v>
      </c>
      <c r="N29" s="30">
        <f t="shared" si="2"/>
        <v>2604</v>
      </c>
      <c r="O29" s="52">
        <f t="shared" si="3"/>
        <v>223717</v>
      </c>
      <c r="P29" s="30">
        <f t="shared" si="4"/>
        <v>4677</v>
      </c>
      <c r="Q29" s="30">
        <f t="shared" si="5"/>
        <v>1543</v>
      </c>
      <c r="R29" s="33">
        <v>45721</v>
      </c>
      <c r="S29" s="40">
        <f t="shared" si="6"/>
        <v>47547</v>
      </c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</row>
    <row r="30" spans="1:37" x14ac:dyDescent="0.3">
      <c r="A30" s="34">
        <v>21</v>
      </c>
      <c r="B30" s="33">
        <v>45752</v>
      </c>
      <c r="C30" s="30">
        <f t="shared" si="16"/>
        <v>5800</v>
      </c>
      <c r="D30" s="49">
        <f t="shared" si="8"/>
        <v>420</v>
      </c>
      <c r="E30" s="49">
        <v>0</v>
      </c>
      <c r="F30" s="36">
        <f t="shared" si="9"/>
        <v>6220</v>
      </c>
      <c r="G30" s="30">
        <f t="shared" si="15"/>
        <v>0</v>
      </c>
      <c r="H30" s="30">
        <f t="shared" si="14"/>
        <v>420</v>
      </c>
      <c r="I30" s="37">
        <f t="shared" si="11"/>
        <v>420</v>
      </c>
      <c r="J30" s="51">
        <f t="shared" si="12"/>
        <v>5800</v>
      </c>
      <c r="K30" s="38">
        <f>SUM($J$10:J30)</f>
        <v>109170</v>
      </c>
      <c r="L30" s="52">
        <f t="shared" si="0"/>
        <v>167167</v>
      </c>
      <c r="M30" s="49">
        <f t="shared" si="1"/>
        <v>3495</v>
      </c>
      <c r="N30" s="30">
        <f t="shared" si="2"/>
        <v>2725</v>
      </c>
      <c r="O30" s="52">
        <f t="shared" si="3"/>
        <v>217917</v>
      </c>
      <c r="P30" s="49">
        <f t="shared" si="4"/>
        <v>4555</v>
      </c>
      <c r="Q30" s="30">
        <f t="shared" si="5"/>
        <v>1665</v>
      </c>
      <c r="R30" s="35">
        <v>45752</v>
      </c>
      <c r="S30" s="40">
        <f t="shared" si="6"/>
        <v>47578</v>
      </c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</row>
    <row r="31" spans="1:37" x14ac:dyDescent="0.3">
      <c r="A31" s="34">
        <v>22</v>
      </c>
      <c r="B31" s="33">
        <v>45782</v>
      </c>
      <c r="C31" s="30">
        <f t="shared" si="16"/>
        <v>5800</v>
      </c>
      <c r="D31" s="30">
        <f t="shared" si="8"/>
        <v>420</v>
      </c>
      <c r="E31" s="30">
        <v>0</v>
      </c>
      <c r="F31" s="10">
        <f t="shared" si="9"/>
        <v>6220</v>
      </c>
      <c r="G31" s="30">
        <f t="shared" si="15"/>
        <v>0</v>
      </c>
      <c r="H31" s="30">
        <f t="shared" si="14"/>
        <v>420</v>
      </c>
      <c r="I31" s="32">
        <f t="shared" si="11"/>
        <v>420</v>
      </c>
      <c r="J31" s="50">
        <f t="shared" si="12"/>
        <v>5800</v>
      </c>
      <c r="K31" s="11">
        <f>SUM($J$10:J31)</f>
        <v>114970</v>
      </c>
      <c r="L31" s="52">
        <f t="shared" si="0"/>
        <v>161367</v>
      </c>
      <c r="M31" s="30">
        <f t="shared" si="1"/>
        <v>3373</v>
      </c>
      <c r="N31" s="30">
        <f t="shared" si="2"/>
        <v>2847</v>
      </c>
      <c r="O31" s="52">
        <f t="shared" si="3"/>
        <v>212117</v>
      </c>
      <c r="P31" s="30">
        <f t="shared" si="4"/>
        <v>4434</v>
      </c>
      <c r="Q31" s="30">
        <f t="shared" si="5"/>
        <v>1786</v>
      </c>
      <c r="R31" s="33">
        <v>45782</v>
      </c>
      <c r="S31" s="40">
        <f t="shared" si="6"/>
        <v>47608</v>
      </c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</row>
    <row r="32" spans="1:37" x14ac:dyDescent="0.3">
      <c r="A32" s="34">
        <v>23</v>
      </c>
      <c r="B32" s="33">
        <v>45813</v>
      </c>
      <c r="C32" s="30">
        <f t="shared" si="16"/>
        <v>5800</v>
      </c>
      <c r="D32" s="30">
        <f t="shared" si="8"/>
        <v>420</v>
      </c>
      <c r="E32" s="30">
        <v>0</v>
      </c>
      <c r="F32" s="10">
        <f t="shared" si="9"/>
        <v>6220</v>
      </c>
      <c r="G32" s="30">
        <f t="shared" si="15"/>
        <v>0</v>
      </c>
      <c r="H32" s="30">
        <f t="shared" si="14"/>
        <v>420</v>
      </c>
      <c r="I32" s="32">
        <f t="shared" si="11"/>
        <v>420</v>
      </c>
      <c r="J32" s="50">
        <f t="shared" si="12"/>
        <v>5800</v>
      </c>
      <c r="K32" s="11">
        <f>SUM($J$10:J32)</f>
        <v>120770</v>
      </c>
      <c r="L32" s="52">
        <f t="shared" si="0"/>
        <v>155567</v>
      </c>
      <c r="M32" s="30">
        <f t="shared" si="1"/>
        <v>3252</v>
      </c>
      <c r="N32" s="30">
        <f t="shared" si="2"/>
        <v>2968</v>
      </c>
      <c r="O32" s="52">
        <f t="shared" si="3"/>
        <v>206317</v>
      </c>
      <c r="P32" s="30">
        <f t="shared" si="4"/>
        <v>4313</v>
      </c>
      <c r="Q32" s="30">
        <f t="shared" si="5"/>
        <v>1907</v>
      </c>
      <c r="R32" s="33">
        <v>45813</v>
      </c>
      <c r="S32" s="40">
        <f t="shared" si="6"/>
        <v>47639</v>
      </c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</row>
    <row r="33" spans="1:37" x14ac:dyDescent="0.3">
      <c r="A33" s="34">
        <v>24</v>
      </c>
      <c r="B33" s="33">
        <v>45843</v>
      </c>
      <c r="C33" s="30">
        <f t="shared" si="16"/>
        <v>5800</v>
      </c>
      <c r="D33" s="30">
        <f t="shared" si="8"/>
        <v>420</v>
      </c>
      <c r="E33" s="30">
        <v>0</v>
      </c>
      <c r="F33" s="10">
        <f t="shared" si="9"/>
        <v>6220</v>
      </c>
      <c r="G33" s="30">
        <f t="shared" si="15"/>
        <v>0</v>
      </c>
      <c r="H33" s="30">
        <f t="shared" si="14"/>
        <v>420</v>
      </c>
      <c r="I33" s="32">
        <f t="shared" si="11"/>
        <v>420</v>
      </c>
      <c r="J33" s="50">
        <f t="shared" si="12"/>
        <v>5800</v>
      </c>
      <c r="K33" s="11">
        <f>SUM($J$10:J33)</f>
        <v>126570</v>
      </c>
      <c r="L33" s="52">
        <f t="shared" si="0"/>
        <v>149767</v>
      </c>
      <c r="M33" s="30">
        <f t="shared" si="1"/>
        <v>3131</v>
      </c>
      <c r="N33" s="30">
        <f t="shared" si="2"/>
        <v>3089</v>
      </c>
      <c r="O33" s="52">
        <f t="shared" si="3"/>
        <v>200517</v>
      </c>
      <c r="P33" s="30">
        <f t="shared" si="4"/>
        <v>4192</v>
      </c>
      <c r="Q33" s="30">
        <f t="shared" si="5"/>
        <v>2028</v>
      </c>
      <c r="R33" s="33">
        <v>45843</v>
      </c>
      <c r="S33" s="40">
        <f t="shared" si="6"/>
        <v>47669</v>
      </c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</row>
    <row r="34" spans="1:37" x14ac:dyDescent="0.3">
      <c r="A34" s="34">
        <v>25</v>
      </c>
      <c r="B34" s="33">
        <v>45874</v>
      </c>
      <c r="C34" s="30">
        <f t="shared" si="16"/>
        <v>5800</v>
      </c>
      <c r="D34" s="30">
        <f t="shared" si="8"/>
        <v>420</v>
      </c>
      <c r="E34" s="30">
        <v>0</v>
      </c>
      <c r="F34" s="10">
        <f t="shared" si="9"/>
        <v>6220</v>
      </c>
      <c r="G34" s="30">
        <f t="shared" si="15"/>
        <v>0</v>
      </c>
      <c r="H34" s="30">
        <f t="shared" si="14"/>
        <v>420</v>
      </c>
      <c r="I34" s="32">
        <f t="shared" si="11"/>
        <v>420</v>
      </c>
      <c r="J34" s="50">
        <f t="shared" si="12"/>
        <v>5800</v>
      </c>
      <c r="K34" s="11">
        <f>SUM($J$10:J34)</f>
        <v>132370</v>
      </c>
      <c r="L34" s="52">
        <f t="shared" si="0"/>
        <v>143967</v>
      </c>
      <c r="M34" s="30">
        <f t="shared" si="1"/>
        <v>3010</v>
      </c>
      <c r="N34" s="30">
        <f t="shared" si="2"/>
        <v>3210</v>
      </c>
      <c r="O34" s="52">
        <f t="shared" si="3"/>
        <v>194717</v>
      </c>
      <c r="P34" s="30">
        <f t="shared" si="4"/>
        <v>4070</v>
      </c>
      <c r="Q34" s="30">
        <f t="shared" si="5"/>
        <v>2150</v>
      </c>
      <c r="R34" s="33">
        <v>45874</v>
      </c>
      <c r="S34" s="40">
        <f t="shared" si="6"/>
        <v>47700</v>
      </c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</row>
    <row r="35" spans="1:37" x14ac:dyDescent="0.3">
      <c r="A35" s="34">
        <v>26</v>
      </c>
      <c r="B35" s="33">
        <v>45905</v>
      </c>
      <c r="C35" s="30">
        <f t="shared" si="16"/>
        <v>5800</v>
      </c>
      <c r="D35" s="30">
        <f t="shared" si="8"/>
        <v>420</v>
      </c>
      <c r="E35" s="30">
        <v>0</v>
      </c>
      <c r="F35" s="10">
        <f t="shared" si="9"/>
        <v>6220</v>
      </c>
      <c r="G35" s="30">
        <f t="shared" si="15"/>
        <v>0</v>
      </c>
      <c r="H35" s="30">
        <f t="shared" si="14"/>
        <v>420</v>
      </c>
      <c r="I35" s="32">
        <f t="shared" si="11"/>
        <v>420</v>
      </c>
      <c r="J35" s="50">
        <f t="shared" si="12"/>
        <v>5800</v>
      </c>
      <c r="K35" s="11">
        <f>SUM($J$10:J35)</f>
        <v>138170</v>
      </c>
      <c r="L35" s="52">
        <f t="shared" si="0"/>
        <v>138167</v>
      </c>
      <c r="M35" s="30">
        <f t="shared" si="1"/>
        <v>2888</v>
      </c>
      <c r="N35" s="30">
        <f t="shared" si="2"/>
        <v>3332</v>
      </c>
      <c r="O35" s="52">
        <f t="shared" si="3"/>
        <v>188917</v>
      </c>
      <c r="P35" s="30">
        <f t="shared" si="4"/>
        <v>3949</v>
      </c>
      <c r="Q35" s="30">
        <f t="shared" si="5"/>
        <v>2271</v>
      </c>
      <c r="R35" s="33">
        <v>45905</v>
      </c>
      <c r="S35" s="40">
        <f t="shared" si="6"/>
        <v>47731</v>
      </c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</row>
    <row r="36" spans="1:37" x14ac:dyDescent="0.3">
      <c r="A36" s="34">
        <v>27</v>
      </c>
      <c r="B36" s="33">
        <v>45935</v>
      </c>
      <c r="C36" s="30">
        <f t="shared" si="16"/>
        <v>5800</v>
      </c>
      <c r="D36" s="30">
        <f t="shared" si="8"/>
        <v>420</v>
      </c>
      <c r="E36" s="30">
        <v>0</v>
      </c>
      <c r="F36" s="10">
        <f t="shared" ref="F36:F43" si="17">SUM(C36:E36)</f>
        <v>6220</v>
      </c>
      <c r="G36" s="30">
        <f t="shared" si="15"/>
        <v>0</v>
      </c>
      <c r="H36" s="30">
        <f t="shared" si="14"/>
        <v>420</v>
      </c>
      <c r="I36" s="32">
        <f t="shared" ref="I36:I43" si="18">SUM(G36:H36)</f>
        <v>420</v>
      </c>
      <c r="J36" s="50">
        <f t="shared" ref="J36:J43" si="19">F36-I36</f>
        <v>5800</v>
      </c>
      <c r="K36" s="11">
        <f>SUM($J$10:J36)</f>
        <v>143970</v>
      </c>
      <c r="L36" s="52">
        <f t="shared" si="0"/>
        <v>132367</v>
      </c>
      <c r="M36" s="30">
        <f t="shared" si="1"/>
        <v>2767</v>
      </c>
      <c r="N36" s="30">
        <f t="shared" si="2"/>
        <v>3453</v>
      </c>
      <c r="O36" s="52">
        <f t="shared" si="3"/>
        <v>183117</v>
      </c>
      <c r="P36" s="30">
        <f t="shared" si="4"/>
        <v>3828</v>
      </c>
      <c r="Q36" s="30">
        <f t="shared" si="5"/>
        <v>2392</v>
      </c>
      <c r="R36" s="33">
        <v>45935</v>
      </c>
      <c r="S36" s="40">
        <f t="shared" si="6"/>
        <v>47761</v>
      </c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</row>
    <row r="37" spans="1:37" x14ac:dyDescent="0.3">
      <c r="A37" s="34">
        <v>28</v>
      </c>
      <c r="B37" s="33">
        <v>45966</v>
      </c>
      <c r="C37" s="30">
        <f t="shared" si="16"/>
        <v>5800</v>
      </c>
      <c r="D37" s="30">
        <f t="shared" si="8"/>
        <v>420</v>
      </c>
      <c r="E37" s="30">
        <v>0</v>
      </c>
      <c r="F37" s="10">
        <f t="shared" si="17"/>
        <v>6220</v>
      </c>
      <c r="G37" s="30">
        <f t="shared" si="15"/>
        <v>0</v>
      </c>
      <c r="H37" s="30">
        <f t="shared" si="14"/>
        <v>420</v>
      </c>
      <c r="I37" s="32">
        <f t="shared" si="18"/>
        <v>420</v>
      </c>
      <c r="J37" s="50">
        <f t="shared" si="19"/>
        <v>5800</v>
      </c>
      <c r="K37" s="11">
        <f>SUM($J$10:J37)</f>
        <v>149770</v>
      </c>
      <c r="L37" s="52">
        <f t="shared" si="0"/>
        <v>126567</v>
      </c>
      <c r="M37" s="30">
        <f t="shared" si="1"/>
        <v>2646</v>
      </c>
      <c r="N37" s="30">
        <f t="shared" si="2"/>
        <v>3574</v>
      </c>
      <c r="O37" s="52">
        <f t="shared" si="3"/>
        <v>177317</v>
      </c>
      <c r="P37" s="30">
        <f t="shared" si="4"/>
        <v>3707</v>
      </c>
      <c r="Q37" s="30">
        <f t="shared" si="5"/>
        <v>2513</v>
      </c>
      <c r="R37" s="33">
        <v>45966</v>
      </c>
      <c r="S37" s="40">
        <f t="shared" si="6"/>
        <v>47792</v>
      </c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</row>
    <row r="38" spans="1:37" x14ac:dyDescent="0.3">
      <c r="A38" s="41">
        <v>29</v>
      </c>
      <c r="B38" s="42">
        <v>45996</v>
      </c>
      <c r="C38" s="41">
        <f t="shared" si="16"/>
        <v>5800</v>
      </c>
      <c r="D38" s="41">
        <f t="shared" si="8"/>
        <v>420</v>
      </c>
      <c r="E38" s="41">
        <v>0</v>
      </c>
      <c r="F38" s="41">
        <f t="shared" si="17"/>
        <v>6220</v>
      </c>
      <c r="G38" s="41">
        <f t="shared" si="15"/>
        <v>0</v>
      </c>
      <c r="H38" s="41">
        <f t="shared" si="14"/>
        <v>420</v>
      </c>
      <c r="I38" s="41">
        <f t="shared" si="18"/>
        <v>420</v>
      </c>
      <c r="J38" s="43">
        <f t="shared" si="19"/>
        <v>5800</v>
      </c>
      <c r="K38" s="41">
        <f>SUM($J$10:J38)</f>
        <v>155570</v>
      </c>
      <c r="L38" s="44">
        <f t="shared" si="0"/>
        <v>120767</v>
      </c>
      <c r="M38" s="41">
        <f t="shared" si="1"/>
        <v>2525</v>
      </c>
      <c r="N38" s="41">
        <f t="shared" si="2"/>
        <v>3695</v>
      </c>
      <c r="O38" s="44">
        <f t="shared" si="3"/>
        <v>171517</v>
      </c>
      <c r="P38" s="41">
        <f t="shared" si="4"/>
        <v>3585</v>
      </c>
      <c r="Q38" s="41">
        <f t="shared" si="5"/>
        <v>2635</v>
      </c>
      <c r="R38" s="42">
        <v>45996</v>
      </c>
      <c r="S38" s="45">
        <f t="shared" si="6"/>
        <v>47822</v>
      </c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</row>
    <row r="39" spans="1:37" x14ac:dyDescent="0.3">
      <c r="A39" s="34">
        <v>30</v>
      </c>
      <c r="B39" s="33">
        <v>46027</v>
      </c>
      <c r="C39" s="30">
        <f t="shared" si="16"/>
        <v>5800</v>
      </c>
      <c r="D39" s="30">
        <f t="shared" si="8"/>
        <v>420</v>
      </c>
      <c r="E39" s="30">
        <v>0</v>
      </c>
      <c r="F39" s="10">
        <f t="shared" si="17"/>
        <v>6220</v>
      </c>
      <c r="G39" s="30">
        <f t="shared" si="15"/>
        <v>0</v>
      </c>
      <c r="H39" s="30">
        <f t="shared" si="14"/>
        <v>420</v>
      </c>
      <c r="I39" s="32">
        <f t="shared" si="18"/>
        <v>420</v>
      </c>
      <c r="J39" s="50">
        <f t="shared" si="19"/>
        <v>5800</v>
      </c>
      <c r="K39" s="11">
        <f>SUM($J$10:J39)</f>
        <v>161370</v>
      </c>
      <c r="L39" s="52">
        <f t="shared" si="0"/>
        <v>114967</v>
      </c>
      <c r="M39" s="30">
        <f t="shared" si="1"/>
        <v>2403</v>
      </c>
      <c r="N39" s="30">
        <f t="shared" si="2"/>
        <v>3817</v>
      </c>
      <c r="O39" s="52">
        <f t="shared" si="3"/>
        <v>165717</v>
      </c>
      <c r="P39" s="30">
        <f t="shared" si="4"/>
        <v>3464</v>
      </c>
      <c r="Q39" s="30">
        <f t="shared" si="5"/>
        <v>2756</v>
      </c>
      <c r="R39" s="33">
        <v>46027</v>
      </c>
      <c r="S39" s="40">
        <f t="shared" si="6"/>
        <v>47853</v>
      </c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</row>
    <row r="40" spans="1:37" x14ac:dyDescent="0.3">
      <c r="A40" s="34">
        <v>31</v>
      </c>
      <c r="B40" s="33">
        <v>46058</v>
      </c>
      <c r="C40" s="30">
        <f t="shared" si="16"/>
        <v>5800</v>
      </c>
      <c r="D40" s="30">
        <f t="shared" si="8"/>
        <v>420</v>
      </c>
      <c r="E40" s="30">
        <v>0</v>
      </c>
      <c r="F40" s="10">
        <f t="shared" si="17"/>
        <v>6220</v>
      </c>
      <c r="G40" s="30">
        <f t="shared" si="15"/>
        <v>0</v>
      </c>
      <c r="H40" s="30">
        <f t="shared" si="14"/>
        <v>420</v>
      </c>
      <c r="I40" s="32">
        <f t="shared" si="18"/>
        <v>420</v>
      </c>
      <c r="J40" s="50">
        <f t="shared" si="19"/>
        <v>5800</v>
      </c>
      <c r="K40" s="11">
        <f>SUM($J$10:J40)</f>
        <v>167170</v>
      </c>
      <c r="L40" s="52">
        <f t="shared" si="0"/>
        <v>109167</v>
      </c>
      <c r="M40" s="30">
        <f t="shared" si="1"/>
        <v>2282</v>
      </c>
      <c r="N40" s="30">
        <f t="shared" si="2"/>
        <v>3938</v>
      </c>
      <c r="O40" s="52">
        <f t="shared" si="3"/>
        <v>159917</v>
      </c>
      <c r="P40" s="30">
        <f t="shared" si="4"/>
        <v>3343</v>
      </c>
      <c r="Q40" s="30">
        <f t="shared" si="5"/>
        <v>2877</v>
      </c>
      <c r="R40" s="33">
        <v>46058</v>
      </c>
      <c r="S40" s="40">
        <f t="shared" si="6"/>
        <v>47884</v>
      </c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</row>
    <row r="41" spans="1:37" x14ac:dyDescent="0.3">
      <c r="A41" s="34">
        <v>32</v>
      </c>
      <c r="B41" s="33">
        <v>46086</v>
      </c>
      <c r="C41" s="48">
        <f t="shared" si="16"/>
        <v>5800</v>
      </c>
      <c r="D41" s="30">
        <f t="shared" si="8"/>
        <v>420</v>
      </c>
      <c r="E41" s="30">
        <v>0</v>
      </c>
      <c r="F41" s="10">
        <f t="shared" si="17"/>
        <v>6220</v>
      </c>
      <c r="G41" s="30">
        <f t="shared" si="15"/>
        <v>0</v>
      </c>
      <c r="H41" s="30">
        <f t="shared" si="14"/>
        <v>420</v>
      </c>
      <c r="I41" s="32">
        <f t="shared" si="18"/>
        <v>420</v>
      </c>
      <c r="J41" s="50">
        <f t="shared" si="19"/>
        <v>5800</v>
      </c>
      <c r="K41" s="11">
        <f>SUM($J$10:J41)</f>
        <v>172970</v>
      </c>
      <c r="L41" s="52">
        <f t="shared" si="0"/>
        <v>103367</v>
      </c>
      <c r="M41" s="30">
        <f t="shared" si="1"/>
        <v>2161</v>
      </c>
      <c r="N41" s="30">
        <f t="shared" si="2"/>
        <v>4059</v>
      </c>
      <c r="O41" s="52">
        <f t="shared" si="3"/>
        <v>154117</v>
      </c>
      <c r="P41" s="30">
        <f t="shared" si="4"/>
        <v>3222</v>
      </c>
      <c r="Q41" s="30">
        <f t="shared" si="5"/>
        <v>2998</v>
      </c>
      <c r="R41" s="33">
        <v>46086</v>
      </c>
      <c r="S41" s="40">
        <f t="shared" si="6"/>
        <v>47912</v>
      </c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</row>
    <row r="42" spans="1:37" x14ac:dyDescent="0.3">
      <c r="A42" s="34">
        <v>33</v>
      </c>
      <c r="B42" s="33">
        <v>46117</v>
      </c>
      <c r="C42" s="30">
        <f t="shared" si="16"/>
        <v>5800</v>
      </c>
      <c r="D42" s="30">
        <f t="shared" si="8"/>
        <v>420</v>
      </c>
      <c r="E42" s="30">
        <v>0</v>
      </c>
      <c r="F42" s="10">
        <f t="shared" si="17"/>
        <v>6220</v>
      </c>
      <c r="G42" s="30">
        <f t="shared" si="15"/>
        <v>0</v>
      </c>
      <c r="H42" s="30">
        <f t="shared" si="14"/>
        <v>420</v>
      </c>
      <c r="I42" s="32">
        <f t="shared" si="18"/>
        <v>420</v>
      </c>
      <c r="J42" s="50">
        <f t="shared" si="19"/>
        <v>5800</v>
      </c>
      <c r="K42" s="11">
        <f>SUM($J$10:J42)</f>
        <v>178770</v>
      </c>
      <c r="L42" s="52">
        <f t="shared" si="0"/>
        <v>97567</v>
      </c>
      <c r="M42" s="30">
        <f t="shared" si="1"/>
        <v>2040</v>
      </c>
      <c r="N42" s="30">
        <f t="shared" si="2"/>
        <v>4180</v>
      </c>
      <c r="O42" s="52">
        <f t="shared" si="3"/>
        <v>148317</v>
      </c>
      <c r="P42" s="30">
        <f t="shared" si="4"/>
        <v>3100</v>
      </c>
      <c r="Q42" s="30">
        <f t="shared" si="5"/>
        <v>3120</v>
      </c>
      <c r="R42" s="33">
        <v>46117</v>
      </c>
      <c r="S42" s="40">
        <f t="shared" si="6"/>
        <v>47943</v>
      </c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</row>
    <row r="43" spans="1:37" x14ac:dyDescent="0.3">
      <c r="A43" s="34">
        <v>34</v>
      </c>
      <c r="B43" s="33">
        <v>46147</v>
      </c>
      <c r="C43" s="30">
        <f t="shared" si="16"/>
        <v>5800</v>
      </c>
      <c r="D43" s="30">
        <f t="shared" si="8"/>
        <v>420</v>
      </c>
      <c r="E43" s="30">
        <v>0</v>
      </c>
      <c r="F43" s="10">
        <f t="shared" si="17"/>
        <v>6220</v>
      </c>
      <c r="G43" s="30">
        <f t="shared" si="15"/>
        <v>0</v>
      </c>
      <c r="H43" s="30">
        <f t="shared" si="14"/>
        <v>420</v>
      </c>
      <c r="I43" s="32">
        <f t="shared" si="18"/>
        <v>420</v>
      </c>
      <c r="J43" s="50">
        <f t="shared" si="19"/>
        <v>5800</v>
      </c>
      <c r="K43" s="11">
        <f>SUM($J$10:J43)</f>
        <v>184570</v>
      </c>
      <c r="L43" s="52">
        <f t="shared" si="0"/>
        <v>91767</v>
      </c>
      <c r="M43" s="30">
        <f t="shared" si="1"/>
        <v>1918</v>
      </c>
      <c r="N43" s="30">
        <f t="shared" si="2"/>
        <v>4302</v>
      </c>
      <c r="O43" s="52">
        <f t="shared" si="3"/>
        <v>142517</v>
      </c>
      <c r="P43" s="30">
        <f t="shared" si="4"/>
        <v>2979</v>
      </c>
      <c r="Q43" s="30">
        <f t="shared" si="5"/>
        <v>3241</v>
      </c>
      <c r="R43" s="33">
        <v>46147</v>
      </c>
      <c r="S43" s="40">
        <f t="shared" si="6"/>
        <v>47973</v>
      </c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</row>
    <row r="44" spans="1:37" x14ac:dyDescent="0.3">
      <c r="A44" s="34">
        <v>35</v>
      </c>
      <c r="B44" s="33">
        <v>46178</v>
      </c>
      <c r="C44" s="30">
        <f t="shared" si="16"/>
        <v>5800</v>
      </c>
      <c r="D44" s="30">
        <f t="shared" si="8"/>
        <v>420</v>
      </c>
      <c r="E44" s="30">
        <v>0</v>
      </c>
      <c r="F44" s="10">
        <f t="shared" ref="F44:F46" si="20">SUM(C44:E44)</f>
        <v>6220</v>
      </c>
      <c r="G44" s="30">
        <f t="shared" si="15"/>
        <v>0</v>
      </c>
      <c r="H44" s="30">
        <f t="shared" si="14"/>
        <v>420</v>
      </c>
      <c r="I44" s="32">
        <f t="shared" ref="I44:I46" si="21">SUM(G44:H44)</f>
        <v>420</v>
      </c>
      <c r="J44" s="50">
        <f t="shared" ref="J44:J46" si="22">F44-I44</f>
        <v>5800</v>
      </c>
      <c r="K44" s="11">
        <f>SUM($J$10:J44)</f>
        <v>190370</v>
      </c>
      <c r="L44" s="52">
        <f t="shared" si="0"/>
        <v>85967</v>
      </c>
      <c r="M44" s="30">
        <f t="shared" si="1"/>
        <v>1797</v>
      </c>
      <c r="N44" s="30">
        <f t="shared" si="2"/>
        <v>4423</v>
      </c>
      <c r="O44" s="52">
        <f t="shared" si="3"/>
        <v>136717</v>
      </c>
      <c r="P44" s="30">
        <f t="shared" si="4"/>
        <v>2858</v>
      </c>
      <c r="Q44" s="30">
        <f t="shared" si="5"/>
        <v>3362</v>
      </c>
      <c r="R44" s="33">
        <v>46178</v>
      </c>
      <c r="S44" s="40">
        <f t="shared" si="6"/>
        <v>48004</v>
      </c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</row>
    <row r="45" spans="1:37" x14ac:dyDescent="0.3">
      <c r="A45" s="34">
        <v>36</v>
      </c>
      <c r="B45" s="33">
        <v>46208</v>
      </c>
      <c r="C45" s="30">
        <f t="shared" si="16"/>
        <v>5800</v>
      </c>
      <c r="D45" s="30">
        <f t="shared" si="8"/>
        <v>420</v>
      </c>
      <c r="E45" s="30">
        <v>0</v>
      </c>
      <c r="F45" s="10">
        <f t="shared" si="20"/>
        <v>6220</v>
      </c>
      <c r="G45" s="30">
        <f t="shared" si="15"/>
        <v>0</v>
      </c>
      <c r="H45" s="30">
        <f t="shared" si="14"/>
        <v>420</v>
      </c>
      <c r="I45" s="32">
        <f t="shared" si="21"/>
        <v>420</v>
      </c>
      <c r="J45" s="50">
        <f t="shared" si="22"/>
        <v>5800</v>
      </c>
      <c r="K45" s="11">
        <f>SUM($J$10:J45)</f>
        <v>196170</v>
      </c>
      <c r="L45" s="52">
        <f t="shared" si="0"/>
        <v>80167</v>
      </c>
      <c r="M45" s="30">
        <f t="shared" si="1"/>
        <v>1676</v>
      </c>
      <c r="N45" s="30">
        <f t="shared" si="2"/>
        <v>4544</v>
      </c>
      <c r="O45" s="52">
        <f t="shared" si="3"/>
        <v>130917</v>
      </c>
      <c r="P45" s="30">
        <f t="shared" si="4"/>
        <v>2737</v>
      </c>
      <c r="Q45" s="30">
        <f t="shared" si="5"/>
        <v>3483</v>
      </c>
      <c r="R45" s="33">
        <v>46208</v>
      </c>
      <c r="S45" s="40">
        <f t="shared" si="6"/>
        <v>48034</v>
      </c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</row>
    <row r="46" spans="1:37" x14ac:dyDescent="0.3">
      <c r="A46" s="34">
        <v>37</v>
      </c>
      <c r="B46" s="33">
        <v>46239</v>
      </c>
      <c r="C46" s="30">
        <f t="shared" si="16"/>
        <v>5800</v>
      </c>
      <c r="D46" s="30">
        <f t="shared" si="8"/>
        <v>420</v>
      </c>
      <c r="E46" s="30">
        <v>0</v>
      </c>
      <c r="F46" s="10">
        <f t="shared" si="20"/>
        <v>6220</v>
      </c>
      <c r="G46" s="30">
        <f t="shared" si="15"/>
        <v>0</v>
      </c>
      <c r="H46" s="30">
        <f t="shared" si="14"/>
        <v>420</v>
      </c>
      <c r="I46" s="32">
        <f t="shared" si="21"/>
        <v>420</v>
      </c>
      <c r="J46" s="50">
        <f t="shared" si="22"/>
        <v>5800</v>
      </c>
      <c r="K46" s="11">
        <f>SUM($J$10:J46)</f>
        <v>201970</v>
      </c>
      <c r="L46" s="52">
        <f t="shared" si="0"/>
        <v>74367</v>
      </c>
      <c r="M46" s="30">
        <f t="shared" ref="M46:M57" si="23">ROUND(L46*$U$5*(1+$U$5)^60/((1+$U$5)^60-1), 0)</f>
        <v>1555</v>
      </c>
      <c r="N46" s="30">
        <f t="shared" si="2"/>
        <v>4665</v>
      </c>
      <c r="O46" s="52">
        <f t="shared" si="3"/>
        <v>125117</v>
      </c>
      <c r="P46" s="30">
        <f t="shared" ref="P46:P57" si="24">ROUND(O46*$U$5*(1+$U$5)^60/((1+$U$5)^60-1), 0)</f>
        <v>2615</v>
      </c>
      <c r="Q46" s="30">
        <f t="shared" si="5"/>
        <v>3605</v>
      </c>
      <c r="R46" s="33">
        <v>46239</v>
      </c>
      <c r="S46" s="40">
        <f t="shared" ref="S46:S57" si="25">DATE(YEAR(B46) + 5, MONTH(B46), DAY(B46))</f>
        <v>48065</v>
      </c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</row>
    <row r="47" spans="1:37" x14ac:dyDescent="0.3">
      <c r="A47" s="34">
        <v>38</v>
      </c>
      <c r="B47" s="33">
        <v>46270</v>
      </c>
      <c r="C47" s="30">
        <f t="shared" si="16"/>
        <v>5800</v>
      </c>
      <c r="D47" s="30">
        <f t="shared" si="8"/>
        <v>420</v>
      </c>
      <c r="E47" s="30">
        <v>0</v>
      </c>
      <c r="F47" s="10">
        <f t="shared" ref="F47:F50" si="26">SUM(C47:E47)</f>
        <v>6220</v>
      </c>
      <c r="G47" s="30">
        <f t="shared" si="15"/>
        <v>0</v>
      </c>
      <c r="H47" s="30">
        <f t="shared" si="14"/>
        <v>420</v>
      </c>
      <c r="I47" s="32">
        <f t="shared" ref="I47:I55" si="27">SUM(G47:H47)</f>
        <v>420</v>
      </c>
      <c r="J47" s="50">
        <f t="shared" ref="J47:J58" si="28">F47-I47</f>
        <v>5800</v>
      </c>
      <c r="K47" s="11">
        <f>SUM($J$10:J47)</f>
        <v>207770</v>
      </c>
      <c r="L47" s="52">
        <f t="shared" si="0"/>
        <v>68567</v>
      </c>
      <c r="M47" s="30">
        <f t="shared" si="23"/>
        <v>1433</v>
      </c>
      <c r="N47" s="30">
        <f t="shared" si="2"/>
        <v>4787</v>
      </c>
      <c r="O47" s="52">
        <f t="shared" si="3"/>
        <v>119317</v>
      </c>
      <c r="P47" s="30">
        <f t="shared" si="24"/>
        <v>2494</v>
      </c>
      <c r="Q47" s="30">
        <f t="shared" si="5"/>
        <v>3726</v>
      </c>
      <c r="R47" s="33">
        <v>46270</v>
      </c>
      <c r="S47" s="40">
        <f t="shared" si="25"/>
        <v>48096</v>
      </c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</row>
    <row r="48" spans="1:37" x14ac:dyDescent="0.3">
      <c r="A48" s="34">
        <v>39</v>
      </c>
      <c r="B48" s="33">
        <v>46300</v>
      </c>
      <c r="C48" s="30">
        <f t="shared" si="16"/>
        <v>5800</v>
      </c>
      <c r="D48" s="30">
        <f t="shared" si="8"/>
        <v>420</v>
      </c>
      <c r="E48" s="30">
        <v>0</v>
      </c>
      <c r="F48" s="10">
        <f t="shared" si="26"/>
        <v>6220</v>
      </c>
      <c r="G48" s="30">
        <f t="shared" si="15"/>
        <v>0</v>
      </c>
      <c r="H48" s="30">
        <f t="shared" si="14"/>
        <v>420</v>
      </c>
      <c r="I48" s="32">
        <f t="shared" si="27"/>
        <v>420</v>
      </c>
      <c r="J48" s="50">
        <f t="shared" si="28"/>
        <v>5800</v>
      </c>
      <c r="K48" s="11">
        <f>SUM($J$10:J48)</f>
        <v>213570</v>
      </c>
      <c r="L48" s="52">
        <f t="shared" si="0"/>
        <v>62767</v>
      </c>
      <c r="M48" s="30">
        <f t="shared" si="23"/>
        <v>1312</v>
      </c>
      <c r="N48" s="30">
        <f t="shared" si="2"/>
        <v>4908</v>
      </c>
      <c r="O48" s="52">
        <f t="shared" si="3"/>
        <v>113517</v>
      </c>
      <c r="P48" s="30">
        <f t="shared" si="24"/>
        <v>2373</v>
      </c>
      <c r="Q48" s="30">
        <f t="shared" si="5"/>
        <v>3847</v>
      </c>
      <c r="R48" s="33">
        <v>46300</v>
      </c>
      <c r="S48" s="40">
        <f t="shared" si="25"/>
        <v>48126</v>
      </c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</row>
    <row r="49" spans="1:37" x14ac:dyDescent="0.3">
      <c r="A49" s="34">
        <v>40</v>
      </c>
      <c r="B49" s="33">
        <v>46331</v>
      </c>
      <c r="C49" s="30">
        <f t="shared" si="16"/>
        <v>5800</v>
      </c>
      <c r="D49" s="30">
        <f t="shared" si="8"/>
        <v>420</v>
      </c>
      <c r="E49" s="30">
        <v>0</v>
      </c>
      <c r="F49" s="10">
        <f t="shared" si="26"/>
        <v>6220</v>
      </c>
      <c r="G49" s="30">
        <f t="shared" si="15"/>
        <v>0</v>
      </c>
      <c r="H49" s="30">
        <f t="shared" si="14"/>
        <v>420</v>
      </c>
      <c r="I49" s="32">
        <f t="shared" si="27"/>
        <v>420</v>
      </c>
      <c r="J49" s="50">
        <f t="shared" si="28"/>
        <v>5800</v>
      </c>
      <c r="K49" s="11">
        <f>SUM($J$10:J49)</f>
        <v>219370</v>
      </c>
      <c r="L49" s="52">
        <f t="shared" si="0"/>
        <v>56967</v>
      </c>
      <c r="M49" s="30">
        <f t="shared" si="23"/>
        <v>1191</v>
      </c>
      <c r="N49" s="30">
        <f t="shared" si="2"/>
        <v>5029</v>
      </c>
      <c r="O49" s="52">
        <f t="shared" si="3"/>
        <v>107717</v>
      </c>
      <c r="P49" s="30">
        <f t="shared" si="24"/>
        <v>2252</v>
      </c>
      <c r="Q49" s="30">
        <f t="shared" si="5"/>
        <v>3968</v>
      </c>
      <c r="R49" s="33">
        <v>46331</v>
      </c>
      <c r="S49" s="40">
        <f t="shared" si="25"/>
        <v>48157</v>
      </c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</row>
    <row r="50" spans="1:37" x14ac:dyDescent="0.3">
      <c r="A50" s="41">
        <v>41</v>
      </c>
      <c r="B50" s="42">
        <v>46361</v>
      </c>
      <c r="C50" s="41">
        <f t="shared" si="16"/>
        <v>5800</v>
      </c>
      <c r="D50" s="41">
        <f t="shared" si="8"/>
        <v>420</v>
      </c>
      <c r="E50" s="41">
        <v>0</v>
      </c>
      <c r="F50" s="41">
        <f t="shared" si="26"/>
        <v>6220</v>
      </c>
      <c r="G50" s="41">
        <f t="shared" si="15"/>
        <v>0</v>
      </c>
      <c r="H50" s="41">
        <f t="shared" si="14"/>
        <v>420</v>
      </c>
      <c r="I50" s="41">
        <f t="shared" si="27"/>
        <v>420</v>
      </c>
      <c r="J50" s="43">
        <f t="shared" si="28"/>
        <v>5800</v>
      </c>
      <c r="K50" s="41">
        <f>SUM($J$10:J50)</f>
        <v>225170</v>
      </c>
      <c r="L50" s="44">
        <f t="shared" si="0"/>
        <v>51167</v>
      </c>
      <c r="M50" s="41">
        <f t="shared" si="23"/>
        <v>1070</v>
      </c>
      <c r="N50" s="41">
        <f t="shared" si="2"/>
        <v>5150</v>
      </c>
      <c r="O50" s="44">
        <f t="shared" si="3"/>
        <v>101917</v>
      </c>
      <c r="P50" s="41">
        <f t="shared" si="24"/>
        <v>2130</v>
      </c>
      <c r="Q50" s="41">
        <f t="shared" si="5"/>
        <v>4090</v>
      </c>
      <c r="R50" s="42">
        <v>46361</v>
      </c>
      <c r="S50" s="45">
        <f t="shared" si="25"/>
        <v>48187</v>
      </c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</row>
    <row r="51" spans="1:37" x14ac:dyDescent="0.3">
      <c r="A51" s="34">
        <v>42</v>
      </c>
      <c r="B51" s="33">
        <v>46392</v>
      </c>
      <c r="C51" s="30">
        <f t="shared" si="16"/>
        <v>5800</v>
      </c>
      <c r="D51" s="30">
        <f t="shared" si="8"/>
        <v>420</v>
      </c>
      <c r="E51" s="30">
        <v>0</v>
      </c>
      <c r="F51" s="10">
        <f t="shared" ref="F51:F55" si="29">SUM(C51:E51)</f>
        <v>6220</v>
      </c>
      <c r="G51" s="30">
        <f t="shared" si="15"/>
        <v>0</v>
      </c>
      <c r="H51" s="30">
        <f t="shared" si="14"/>
        <v>420</v>
      </c>
      <c r="I51" s="32">
        <f t="shared" si="27"/>
        <v>420</v>
      </c>
      <c r="J51" s="50">
        <f t="shared" si="28"/>
        <v>5800</v>
      </c>
      <c r="K51" s="11">
        <f>SUM($J$10:J51)</f>
        <v>230970</v>
      </c>
      <c r="L51" s="52">
        <f t="shared" si="0"/>
        <v>45367</v>
      </c>
      <c r="M51" s="30">
        <f t="shared" si="23"/>
        <v>948</v>
      </c>
      <c r="N51" s="30">
        <f t="shared" ref="N51:N101" si="30">F51-M51</f>
        <v>5272</v>
      </c>
      <c r="O51" s="52">
        <f t="shared" si="3"/>
        <v>96117</v>
      </c>
      <c r="P51" s="30">
        <f t="shared" si="24"/>
        <v>2009</v>
      </c>
      <c r="Q51" s="30">
        <f t="shared" ref="Q51:Q101" si="31">F51-P51</f>
        <v>4211</v>
      </c>
      <c r="R51" s="33">
        <v>46392</v>
      </c>
      <c r="S51" s="40">
        <f t="shared" si="25"/>
        <v>48218</v>
      </c>
      <c r="T51" s="116"/>
      <c r="U51" s="116"/>
      <c r="V51" s="116"/>
      <c r="W51" s="116"/>
      <c r="X51" s="116"/>
      <c r="Y51" s="116"/>
      <c r="Z51" s="116"/>
      <c r="AA51" s="116"/>
      <c r="AB51" s="116"/>
      <c r="AC51" s="116"/>
      <c r="AD51" s="116"/>
      <c r="AE51" s="116"/>
      <c r="AF51" s="116"/>
      <c r="AG51" s="116"/>
      <c r="AH51" s="116"/>
      <c r="AI51" s="116"/>
      <c r="AJ51" s="116"/>
      <c r="AK51" s="116"/>
    </row>
    <row r="52" spans="1:37" x14ac:dyDescent="0.3">
      <c r="A52" s="34">
        <v>43</v>
      </c>
      <c r="B52" s="33">
        <v>46423</v>
      </c>
      <c r="C52" s="30">
        <f t="shared" si="16"/>
        <v>5800</v>
      </c>
      <c r="D52" s="30">
        <f t="shared" si="8"/>
        <v>420</v>
      </c>
      <c r="E52" s="30">
        <v>0</v>
      </c>
      <c r="F52" s="10">
        <f t="shared" si="29"/>
        <v>6220</v>
      </c>
      <c r="G52" s="30">
        <f t="shared" si="15"/>
        <v>0</v>
      </c>
      <c r="H52" s="30">
        <f t="shared" si="14"/>
        <v>420</v>
      </c>
      <c r="I52" s="32">
        <f t="shared" si="27"/>
        <v>420</v>
      </c>
      <c r="J52" s="50">
        <f t="shared" si="28"/>
        <v>5800</v>
      </c>
      <c r="K52" s="11">
        <f>SUM($J$10:J52)</f>
        <v>236770</v>
      </c>
      <c r="L52" s="52">
        <f t="shared" si="0"/>
        <v>39567</v>
      </c>
      <c r="M52" s="30">
        <f t="shared" si="23"/>
        <v>827</v>
      </c>
      <c r="N52" s="30">
        <f t="shared" si="30"/>
        <v>5393</v>
      </c>
      <c r="O52" s="52">
        <f t="shared" si="3"/>
        <v>90317</v>
      </c>
      <c r="P52" s="30">
        <f t="shared" si="24"/>
        <v>1888</v>
      </c>
      <c r="Q52" s="30">
        <f t="shared" si="31"/>
        <v>4332</v>
      </c>
      <c r="R52" s="33">
        <v>46423</v>
      </c>
      <c r="S52" s="40">
        <f t="shared" si="25"/>
        <v>48249</v>
      </c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</row>
    <row r="53" spans="1:37" x14ac:dyDescent="0.3">
      <c r="A53" s="34">
        <v>44</v>
      </c>
      <c r="B53" s="33">
        <v>46451</v>
      </c>
      <c r="C53" s="48">
        <f t="shared" si="16"/>
        <v>5800</v>
      </c>
      <c r="D53" s="30">
        <f t="shared" si="8"/>
        <v>420</v>
      </c>
      <c r="E53" s="30">
        <v>0</v>
      </c>
      <c r="F53" s="10">
        <f t="shared" si="29"/>
        <v>6220</v>
      </c>
      <c r="G53" s="30">
        <f t="shared" si="15"/>
        <v>0</v>
      </c>
      <c r="H53" s="30">
        <f t="shared" si="14"/>
        <v>420</v>
      </c>
      <c r="I53" s="32">
        <f t="shared" si="27"/>
        <v>420</v>
      </c>
      <c r="J53" s="50">
        <f t="shared" si="28"/>
        <v>5800</v>
      </c>
      <c r="K53" s="11">
        <f>SUM($J$10:J53)</f>
        <v>242570</v>
      </c>
      <c r="L53" s="52">
        <f t="shared" si="0"/>
        <v>33767</v>
      </c>
      <c r="M53" s="30">
        <f t="shared" si="23"/>
        <v>706</v>
      </c>
      <c r="N53" s="30">
        <f t="shared" si="30"/>
        <v>5514</v>
      </c>
      <c r="O53" s="52">
        <f t="shared" si="3"/>
        <v>84517</v>
      </c>
      <c r="P53" s="30">
        <f t="shared" si="24"/>
        <v>1767</v>
      </c>
      <c r="Q53" s="30">
        <f t="shared" si="31"/>
        <v>4453</v>
      </c>
      <c r="R53" s="33">
        <v>46451</v>
      </c>
      <c r="S53" s="40">
        <f t="shared" si="25"/>
        <v>48278</v>
      </c>
      <c r="T53" s="116"/>
      <c r="U53" s="116"/>
      <c r="V53" s="116"/>
      <c r="W53" s="116"/>
      <c r="X53" s="116"/>
      <c r="Y53" s="116"/>
      <c r="Z53" s="116"/>
      <c r="AA53" s="116"/>
      <c r="AB53" s="116"/>
      <c r="AC53" s="116"/>
      <c r="AD53" s="116"/>
      <c r="AE53" s="116"/>
      <c r="AF53" s="116"/>
      <c r="AG53" s="116"/>
      <c r="AH53" s="116"/>
      <c r="AI53" s="116"/>
      <c r="AJ53" s="116"/>
      <c r="AK53" s="116"/>
    </row>
    <row r="54" spans="1:37" x14ac:dyDescent="0.3">
      <c r="A54" s="34">
        <v>45</v>
      </c>
      <c r="B54" s="33">
        <v>46482</v>
      </c>
      <c r="C54" s="30">
        <f t="shared" si="16"/>
        <v>5800</v>
      </c>
      <c r="D54" s="30">
        <f t="shared" si="8"/>
        <v>420</v>
      </c>
      <c r="E54" s="30">
        <v>0</v>
      </c>
      <c r="F54" s="10">
        <f t="shared" si="29"/>
        <v>6220</v>
      </c>
      <c r="G54" s="30">
        <f t="shared" si="15"/>
        <v>0</v>
      </c>
      <c r="H54" s="30">
        <f t="shared" si="14"/>
        <v>420</v>
      </c>
      <c r="I54" s="32">
        <f t="shared" si="27"/>
        <v>420</v>
      </c>
      <c r="J54" s="50">
        <f t="shared" si="28"/>
        <v>5800</v>
      </c>
      <c r="K54" s="11">
        <f>SUM($J$10:J54)</f>
        <v>248370</v>
      </c>
      <c r="L54" s="52">
        <f t="shared" si="0"/>
        <v>27967</v>
      </c>
      <c r="M54" s="30">
        <f t="shared" si="23"/>
        <v>585</v>
      </c>
      <c r="N54" s="30">
        <f t="shared" si="30"/>
        <v>5635</v>
      </c>
      <c r="O54" s="52">
        <f t="shared" si="3"/>
        <v>78717</v>
      </c>
      <c r="P54" s="30">
        <f t="shared" si="24"/>
        <v>1646</v>
      </c>
      <c r="Q54" s="30">
        <f t="shared" si="31"/>
        <v>4574</v>
      </c>
      <c r="R54" s="33">
        <v>46482</v>
      </c>
      <c r="S54" s="40">
        <f t="shared" si="25"/>
        <v>48309</v>
      </c>
      <c r="T54" s="116"/>
      <c r="U54" s="116"/>
      <c r="V54" s="116"/>
      <c r="W54" s="116"/>
      <c r="X54" s="116"/>
      <c r="Y54" s="116"/>
      <c r="Z54" s="116"/>
      <c r="AA54" s="116"/>
      <c r="AB54" s="116"/>
      <c r="AC54" s="116"/>
      <c r="AD54" s="116"/>
      <c r="AE54" s="116"/>
      <c r="AF54" s="116"/>
      <c r="AG54" s="116"/>
      <c r="AH54" s="116"/>
      <c r="AI54" s="116"/>
      <c r="AJ54" s="116"/>
      <c r="AK54" s="116"/>
    </row>
    <row r="55" spans="1:37" x14ac:dyDescent="0.3">
      <c r="A55" s="34">
        <v>46</v>
      </c>
      <c r="B55" s="33">
        <v>46512</v>
      </c>
      <c r="C55" s="30">
        <f t="shared" si="16"/>
        <v>5800</v>
      </c>
      <c r="D55" s="30">
        <f t="shared" si="8"/>
        <v>420</v>
      </c>
      <c r="E55" s="30">
        <v>0</v>
      </c>
      <c r="F55" s="10">
        <f t="shared" si="29"/>
        <v>6220</v>
      </c>
      <c r="G55" s="30">
        <f t="shared" si="15"/>
        <v>0</v>
      </c>
      <c r="H55" s="30">
        <f t="shared" si="14"/>
        <v>420</v>
      </c>
      <c r="I55" s="32">
        <f t="shared" si="27"/>
        <v>420</v>
      </c>
      <c r="J55" s="50">
        <f t="shared" si="28"/>
        <v>5800</v>
      </c>
      <c r="K55" s="11">
        <f>SUM($J$10:J55)</f>
        <v>254170</v>
      </c>
      <c r="L55" s="52">
        <f t="shared" si="0"/>
        <v>22167</v>
      </c>
      <c r="M55" s="30">
        <f t="shared" si="23"/>
        <v>463</v>
      </c>
      <c r="N55" s="30">
        <f t="shared" si="30"/>
        <v>5757</v>
      </c>
      <c r="O55" s="52">
        <f t="shared" si="3"/>
        <v>72917</v>
      </c>
      <c r="P55" s="30">
        <f t="shared" si="24"/>
        <v>1524</v>
      </c>
      <c r="Q55" s="30">
        <f t="shared" si="31"/>
        <v>4696</v>
      </c>
      <c r="R55" s="33">
        <v>46512</v>
      </c>
      <c r="S55" s="40">
        <f t="shared" si="25"/>
        <v>48339</v>
      </c>
      <c r="T55" s="116"/>
      <c r="U55" s="116"/>
      <c r="V55" s="116"/>
      <c r="W55" s="116"/>
      <c r="X55" s="116"/>
      <c r="Y55" s="116"/>
      <c r="Z55" s="116"/>
      <c r="AA55" s="116"/>
      <c r="AB55" s="116"/>
      <c r="AC55" s="116"/>
      <c r="AD55" s="116"/>
      <c r="AE55" s="116"/>
      <c r="AF55" s="116"/>
      <c r="AG55" s="116"/>
      <c r="AH55" s="116"/>
      <c r="AI55" s="116"/>
      <c r="AJ55" s="116"/>
      <c r="AK55" s="116"/>
    </row>
    <row r="56" spans="1:37" x14ac:dyDescent="0.3">
      <c r="A56" s="34">
        <v>47</v>
      </c>
      <c r="B56" s="33">
        <v>46543</v>
      </c>
      <c r="C56" s="30">
        <f t="shared" si="16"/>
        <v>5800</v>
      </c>
      <c r="D56" s="30">
        <f t="shared" si="8"/>
        <v>420</v>
      </c>
      <c r="E56" s="30">
        <v>0</v>
      </c>
      <c r="F56" s="10">
        <f t="shared" ref="F56:F58" si="32">SUM(C56:E56)</f>
        <v>6220</v>
      </c>
      <c r="G56" s="30">
        <f t="shared" si="15"/>
        <v>0</v>
      </c>
      <c r="H56" s="30">
        <f t="shared" si="14"/>
        <v>420</v>
      </c>
      <c r="I56" s="32">
        <f t="shared" ref="I56:I58" si="33">SUM(G56:H56)</f>
        <v>420</v>
      </c>
      <c r="J56" s="50">
        <f t="shared" si="28"/>
        <v>5800</v>
      </c>
      <c r="K56" s="11">
        <f>SUM($J$10:J56)</f>
        <v>259970</v>
      </c>
      <c r="L56" s="52">
        <f t="shared" si="0"/>
        <v>16367</v>
      </c>
      <c r="M56" s="30">
        <f t="shared" si="23"/>
        <v>342</v>
      </c>
      <c r="N56" s="30">
        <f t="shared" si="30"/>
        <v>5878</v>
      </c>
      <c r="O56" s="52">
        <f t="shared" si="3"/>
        <v>67117</v>
      </c>
      <c r="P56" s="30">
        <f t="shared" si="24"/>
        <v>1403</v>
      </c>
      <c r="Q56" s="30">
        <f t="shared" si="31"/>
        <v>4817</v>
      </c>
      <c r="R56" s="33">
        <v>46543</v>
      </c>
      <c r="S56" s="40">
        <f t="shared" si="25"/>
        <v>48370</v>
      </c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  <c r="AK56" s="116"/>
    </row>
    <row r="57" spans="1:37" x14ac:dyDescent="0.3">
      <c r="A57" s="34">
        <v>48</v>
      </c>
      <c r="B57" s="33">
        <v>46573</v>
      </c>
      <c r="C57" s="30">
        <f t="shared" si="16"/>
        <v>5800</v>
      </c>
      <c r="D57" s="30">
        <f t="shared" si="8"/>
        <v>420</v>
      </c>
      <c r="E57" s="30">
        <v>0</v>
      </c>
      <c r="F57" s="10">
        <f t="shared" si="32"/>
        <v>6220</v>
      </c>
      <c r="G57" s="30">
        <f t="shared" si="15"/>
        <v>0</v>
      </c>
      <c r="H57" s="30">
        <f t="shared" si="14"/>
        <v>420</v>
      </c>
      <c r="I57" s="32">
        <f t="shared" si="33"/>
        <v>420</v>
      </c>
      <c r="J57" s="50">
        <f t="shared" si="28"/>
        <v>5800</v>
      </c>
      <c r="K57" s="11">
        <f>SUM($J$10:J57)</f>
        <v>265770</v>
      </c>
      <c r="L57" s="52">
        <f t="shared" si="0"/>
        <v>10567</v>
      </c>
      <c r="M57" s="30">
        <f t="shared" si="23"/>
        <v>221</v>
      </c>
      <c r="N57" s="30">
        <f t="shared" si="30"/>
        <v>5999</v>
      </c>
      <c r="O57" s="52">
        <f t="shared" si="3"/>
        <v>61317</v>
      </c>
      <c r="P57" s="30">
        <f t="shared" si="24"/>
        <v>1282</v>
      </c>
      <c r="Q57" s="30">
        <f t="shared" si="31"/>
        <v>4938</v>
      </c>
      <c r="R57" s="33">
        <v>46573</v>
      </c>
      <c r="S57" s="40">
        <f t="shared" si="25"/>
        <v>48400</v>
      </c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</row>
    <row r="58" spans="1:37" x14ac:dyDescent="0.3">
      <c r="A58" s="34">
        <v>49</v>
      </c>
      <c r="B58" s="33">
        <v>46604</v>
      </c>
      <c r="C58" s="30">
        <f t="shared" si="16"/>
        <v>5800</v>
      </c>
      <c r="D58" s="30">
        <f t="shared" si="8"/>
        <v>420</v>
      </c>
      <c r="E58" s="30">
        <v>0</v>
      </c>
      <c r="F58" s="10">
        <f t="shared" si="32"/>
        <v>6220</v>
      </c>
      <c r="G58" s="30">
        <f t="shared" si="15"/>
        <v>0</v>
      </c>
      <c r="H58" s="30">
        <f t="shared" si="14"/>
        <v>420</v>
      </c>
      <c r="I58" s="32">
        <f t="shared" si="33"/>
        <v>420</v>
      </c>
      <c r="J58" s="50">
        <f t="shared" si="28"/>
        <v>5800</v>
      </c>
      <c r="K58" s="11">
        <f>SUM($J$10:J58)</f>
        <v>271570</v>
      </c>
      <c r="L58" s="52">
        <f t="shared" si="0"/>
        <v>4767</v>
      </c>
      <c r="M58" s="30">
        <f t="shared" ref="M58:M101" si="34">ROUND(L58*$U$5*(1+$U$5)^60/((1+$U$5)^60-1), 0)</f>
        <v>100</v>
      </c>
      <c r="N58" s="30">
        <f t="shared" si="30"/>
        <v>6120</v>
      </c>
      <c r="O58" s="52">
        <f t="shared" si="3"/>
        <v>55517</v>
      </c>
      <c r="P58" s="30">
        <f t="shared" ref="P58:P101" si="35">ROUND(O58*$U$5*(1+$U$5)^60/((1+$U$5)^60-1), 0)</f>
        <v>1161</v>
      </c>
      <c r="Q58" s="30">
        <f t="shared" si="31"/>
        <v>5059</v>
      </c>
      <c r="R58" s="33">
        <v>46604</v>
      </c>
      <c r="S58" s="40">
        <f t="shared" ref="S58:S101" si="36">DATE(YEAR(B58) + 5, MONTH(B58), DAY(B58))</f>
        <v>48431</v>
      </c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</row>
    <row r="59" spans="1:37" x14ac:dyDescent="0.3">
      <c r="A59" s="34">
        <v>50</v>
      </c>
      <c r="B59" s="33">
        <v>46635</v>
      </c>
      <c r="C59" s="30">
        <f t="shared" si="16"/>
        <v>5800</v>
      </c>
      <c r="D59" s="30">
        <f t="shared" si="8"/>
        <v>420</v>
      </c>
      <c r="E59" s="30">
        <v>0</v>
      </c>
      <c r="F59" s="10">
        <f t="shared" ref="F59:F62" si="37">SUM(C59:E59)</f>
        <v>6220</v>
      </c>
      <c r="G59" s="30">
        <f t="shared" si="15"/>
        <v>0</v>
      </c>
      <c r="H59" s="30">
        <f t="shared" si="14"/>
        <v>420</v>
      </c>
      <c r="I59" s="32">
        <f t="shared" ref="I59:I67" si="38">SUM(G59:H59)</f>
        <v>420</v>
      </c>
      <c r="J59" s="50">
        <f t="shared" ref="J59:J101" si="39">F59-I59</f>
        <v>5800</v>
      </c>
      <c r="K59" s="11">
        <f>SUM($J$10:J59)</f>
        <v>277370</v>
      </c>
      <c r="L59" s="52">
        <f t="shared" si="0"/>
        <v>-1033</v>
      </c>
      <c r="M59" s="30">
        <f t="shared" si="34"/>
        <v>-22</v>
      </c>
      <c r="N59" s="30">
        <f t="shared" si="30"/>
        <v>6242</v>
      </c>
      <c r="O59" s="52">
        <f t="shared" si="3"/>
        <v>49717</v>
      </c>
      <c r="P59" s="30">
        <f t="shared" si="35"/>
        <v>1039</v>
      </c>
      <c r="Q59" s="30">
        <f t="shared" si="31"/>
        <v>5181</v>
      </c>
      <c r="R59" s="33">
        <v>46635</v>
      </c>
      <c r="S59" s="40">
        <f t="shared" si="36"/>
        <v>48462</v>
      </c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</row>
    <row r="60" spans="1:37" x14ac:dyDescent="0.3">
      <c r="A60" s="34">
        <v>51</v>
      </c>
      <c r="B60" s="33">
        <v>46665</v>
      </c>
      <c r="C60" s="30">
        <f t="shared" si="16"/>
        <v>5800</v>
      </c>
      <c r="D60" s="30">
        <f t="shared" si="8"/>
        <v>420</v>
      </c>
      <c r="E60" s="30">
        <v>0</v>
      </c>
      <c r="F60" s="10">
        <f t="shared" si="37"/>
        <v>6220</v>
      </c>
      <c r="G60" s="30">
        <f t="shared" si="15"/>
        <v>0</v>
      </c>
      <c r="H60" s="30">
        <f t="shared" si="14"/>
        <v>420</v>
      </c>
      <c r="I60" s="32">
        <f t="shared" si="38"/>
        <v>420</v>
      </c>
      <c r="J60" s="50">
        <f t="shared" si="39"/>
        <v>5800</v>
      </c>
      <c r="K60" s="11">
        <f>SUM($J$10:J60)</f>
        <v>283170</v>
      </c>
      <c r="L60" s="52">
        <f t="shared" si="0"/>
        <v>-6833</v>
      </c>
      <c r="M60" s="30">
        <f t="shared" si="34"/>
        <v>-143</v>
      </c>
      <c r="N60" s="30">
        <f t="shared" si="30"/>
        <v>6363</v>
      </c>
      <c r="O60" s="52">
        <f t="shared" si="3"/>
        <v>43917</v>
      </c>
      <c r="P60" s="30">
        <f t="shared" si="35"/>
        <v>918</v>
      </c>
      <c r="Q60" s="30">
        <f t="shared" si="31"/>
        <v>5302</v>
      </c>
      <c r="R60" s="33">
        <v>46665</v>
      </c>
      <c r="S60" s="40">
        <f t="shared" si="36"/>
        <v>48492</v>
      </c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</row>
    <row r="61" spans="1:37" x14ac:dyDescent="0.3">
      <c r="A61" s="34">
        <v>52</v>
      </c>
      <c r="B61" s="33">
        <v>46696</v>
      </c>
      <c r="C61" s="30">
        <f t="shared" si="16"/>
        <v>5800</v>
      </c>
      <c r="D61" s="30">
        <f t="shared" si="8"/>
        <v>420</v>
      </c>
      <c r="E61" s="30">
        <v>0</v>
      </c>
      <c r="F61" s="10">
        <f t="shared" si="37"/>
        <v>6220</v>
      </c>
      <c r="G61" s="30">
        <f t="shared" si="15"/>
        <v>0</v>
      </c>
      <c r="H61" s="30">
        <f t="shared" si="14"/>
        <v>420</v>
      </c>
      <c r="I61" s="32">
        <f t="shared" si="38"/>
        <v>420</v>
      </c>
      <c r="J61" s="50">
        <f t="shared" si="39"/>
        <v>5800</v>
      </c>
      <c r="K61" s="11">
        <f>SUM($J$10:J61)</f>
        <v>288970</v>
      </c>
      <c r="L61" s="52">
        <f t="shared" si="0"/>
        <v>-12633</v>
      </c>
      <c r="M61" s="30">
        <f t="shared" si="34"/>
        <v>-264</v>
      </c>
      <c r="N61" s="30">
        <f t="shared" si="30"/>
        <v>6484</v>
      </c>
      <c r="O61" s="52">
        <f t="shared" si="3"/>
        <v>38117</v>
      </c>
      <c r="P61" s="30">
        <f t="shared" si="35"/>
        <v>797</v>
      </c>
      <c r="Q61" s="30">
        <f t="shared" si="31"/>
        <v>5423</v>
      </c>
      <c r="R61" s="33">
        <v>46696</v>
      </c>
      <c r="S61" s="40">
        <f t="shared" si="36"/>
        <v>48523</v>
      </c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</row>
    <row r="62" spans="1:37" x14ac:dyDescent="0.3">
      <c r="A62" s="41">
        <v>53</v>
      </c>
      <c r="B62" s="42">
        <v>46726</v>
      </c>
      <c r="C62" s="41">
        <f t="shared" si="16"/>
        <v>5800</v>
      </c>
      <c r="D62" s="41">
        <f t="shared" si="8"/>
        <v>420</v>
      </c>
      <c r="E62" s="41">
        <v>0</v>
      </c>
      <c r="F62" s="41">
        <f t="shared" si="37"/>
        <v>6220</v>
      </c>
      <c r="G62" s="41">
        <f t="shared" si="15"/>
        <v>0</v>
      </c>
      <c r="H62" s="41">
        <f t="shared" si="14"/>
        <v>420</v>
      </c>
      <c r="I62" s="41">
        <f t="shared" si="38"/>
        <v>420</v>
      </c>
      <c r="J62" s="43">
        <f t="shared" si="39"/>
        <v>5800</v>
      </c>
      <c r="K62" s="41">
        <f>SUM($J$10:J62)</f>
        <v>294770</v>
      </c>
      <c r="L62" s="44">
        <f t="shared" si="0"/>
        <v>-18433</v>
      </c>
      <c r="M62" s="41">
        <f t="shared" si="34"/>
        <v>-385</v>
      </c>
      <c r="N62" s="41">
        <f t="shared" si="30"/>
        <v>6605</v>
      </c>
      <c r="O62" s="44">
        <f t="shared" si="3"/>
        <v>32317</v>
      </c>
      <c r="P62" s="41">
        <f t="shared" si="35"/>
        <v>676</v>
      </c>
      <c r="Q62" s="41">
        <f t="shared" si="31"/>
        <v>5544</v>
      </c>
      <c r="R62" s="42">
        <v>46726</v>
      </c>
      <c r="S62" s="45">
        <f t="shared" si="36"/>
        <v>48553</v>
      </c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</row>
    <row r="63" spans="1:37" x14ac:dyDescent="0.3">
      <c r="A63" s="34">
        <v>54</v>
      </c>
      <c r="B63" s="33">
        <v>46757</v>
      </c>
      <c r="C63" s="30">
        <f t="shared" si="16"/>
        <v>5800</v>
      </c>
      <c r="D63" s="30">
        <f t="shared" si="8"/>
        <v>420</v>
      </c>
      <c r="E63" s="30">
        <v>0</v>
      </c>
      <c r="F63" s="10">
        <f t="shared" ref="F63:F67" si="40">SUM(C63:E63)</f>
        <v>6220</v>
      </c>
      <c r="G63" s="30">
        <f t="shared" si="15"/>
        <v>0</v>
      </c>
      <c r="H63" s="30">
        <f t="shared" si="14"/>
        <v>420</v>
      </c>
      <c r="I63" s="32">
        <f t="shared" si="38"/>
        <v>420</v>
      </c>
      <c r="J63" s="50">
        <f t="shared" si="39"/>
        <v>5800</v>
      </c>
      <c r="K63" s="11">
        <f>SUM($J$10:J63)</f>
        <v>300570</v>
      </c>
      <c r="L63" s="52">
        <f t="shared" si="0"/>
        <v>-24233</v>
      </c>
      <c r="M63" s="30">
        <f t="shared" si="34"/>
        <v>-507</v>
      </c>
      <c r="N63" s="30">
        <f t="shared" si="30"/>
        <v>6727</v>
      </c>
      <c r="O63" s="52">
        <f t="shared" si="3"/>
        <v>26517</v>
      </c>
      <c r="P63" s="30">
        <f t="shared" si="35"/>
        <v>554</v>
      </c>
      <c r="Q63" s="30">
        <f t="shared" si="31"/>
        <v>5666</v>
      </c>
      <c r="R63" s="33">
        <v>46757</v>
      </c>
      <c r="S63" s="40">
        <f t="shared" si="36"/>
        <v>48584</v>
      </c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</row>
    <row r="64" spans="1:37" x14ac:dyDescent="0.3">
      <c r="A64" s="34">
        <v>55</v>
      </c>
      <c r="B64" s="33">
        <v>46788</v>
      </c>
      <c r="C64" s="30">
        <f t="shared" si="16"/>
        <v>5800</v>
      </c>
      <c r="D64" s="30">
        <f t="shared" si="8"/>
        <v>420</v>
      </c>
      <c r="E64" s="30">
        <v>0</v>
      </c>
      <c r="F64" s="10">
        <f t="shared" si="40"/>
        <v>6220</v>
      </c>
      <c r="G64" s="30">
        <f t="shared" si="15"/>
        <v>0</v>
      </c>
      <c r="H64" s="30">
        <f t="shared" si="14"/>
        <v>420</v>
      </c>
      <c r="I64" s="32">
        <f t="shared" si="38"/>
        <v>420</v>
      </c>
      <c r="J64" s="50">
        <f t="shared" si="39"/>
        <v>5800</v>
      </c>
      <c r="K64" s="11">
        <f>SUM($J$10:J64)</f>
        <v>306370</v>
      </c>
      <c r="L64" s="52">
        <f t="shared" si="0"/>
        <v>-30033</v>
      </c>
      <c r="M64" s="30">
        <f t="shared" si="34"/>
        <v>-628</v>
      </c>
      <c r="N64" s="30">
        <f t="shared" si="30"/>
        <v>6848</v>
      </c>
      <c r="O64" s="52">
        <f t="shared" si="3"/>
        <v>20717</v>
      </c>
      <c r="P64" s="30">
        <f t="shared" si="35"/>
        <v>433</v>
      </c>
      <c r="Q64" s="30">
        <f t="shared" si="31"/>
        <v>5787</v>
      </c>
      <c r="R64" s="33">
        <v>46788</v>
      </c>
      <c r="S64" s="40">
        <f t="shared" si="36"/>
        <v>48615</v>
      </c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</row>
    <row r="65" spans="1:37" x14ac:dyDescent="0.3">
      <c r="A65" s="34">
        <v>56</v>
      </c>
      <c r="B65" s="33">
        <v>46817</v>
      </c>
      <c r="C65" s="48">
        <f t="shared" si="16"/>
        <v>5800</v>
      </c>
      <c r="D65" s="30">
        <f t="shared" si="8"/>
        <v>420</v>
      </c>
      <c r="E65" s="30">
        <v>0</v>
      </c>
      <c r="F65" s="10">
        <f t="shared" si="40"/>
        <v>6220</v>
      </c>
      <c r="G65" s="30">
        <f t="shared" si="15"/>
        <v>0</v>
      </c>
      <c r="H65" s="30">
        <f t="shared" si="14"/>
        <v>420</v>
      </c>
      <c r="I65" s="32">
        <f t="shared" si="38"/>
        <v>420</v>
      </c>
      <c r="J65" s="50">
        <f t="shared" si="39"/>
        <v>5800</v>
      </c>
      <c r="K65" s="11">
        <f>SUM($J$10:J65)</f>
        <v>312170</v>
      </c>
      <c r="L65" s="52">
        <f t="shared" si="0"/>
        <v>-35833</v>
      </c>
      <c r="M65" s="30">
        <f t="shared" si="34"/>
        <v>-749</v>
      </c>
      <c r="N65" s="30">
        <f t="shared" si="30"/>
        <v>6969</v>
      </c>
      <c r="O65" s="52">
        <f t="shared" si="3"/>
        <v>14917</v>
      </c>
      <c r="P65" s="30">
        <f t="shared" si="35"/>
        <v>312</v>
      </c>
      <c r="Q65" s="30">
        <f t="shared" si="31"/>
        <v>5908</v>
      </c>
      <c r="R65" s="33">
        <v>46817</v>
      </c>
      <c r="S65" s="40">
        <f t="shared" si="36"/>
        <v>48643</v>
      </c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</row>
    <row r="66" spans="1:37" x14ac:dyDescent="0.3">
      <c r="A66" s="34">
        <v>57</v>
      </c>
      <c r="B66" s="33">
        <v>46848</v>
      </c>
      <c r="C66" s="30">
        <f t="shared" si="16"/>
        <v>5800</v>
      </c>
      <c r="D66" s="30">
        <f t="shared" si="8"/>
        <v>420</v>
      </c>
      <c r="E66" s="30">
        <v>0</v>
      </c>
      <c r="F66" s="10">
        <f t="shared" si="40"/>
        <v>6220</v>
      </c>
      <c r="G66" s="30">
        <f t="shared" si="15"/>
        <v>0</v>
      </c>
      <c r="H66" s="30">
        <f t="shared" si="14"/>
        <v>420</v>
      </c>
      <c r="I66" s="32">
        <f t="shared" si="38"/>
        <v>420</v>
      </c>
      <c r="J66" s="50">
        <f t="shared" si="39"/>
        <v>5800</v>
      </c>
      <c r="K66" s="11">
        <f>SUM($J$10:J66)</f>
        <v>317970</v>
      </c>
      <c r="L66" s="52">
        <f t="shared" si="0"/>
        <v>-41633</v>
      </c>
      <c r="M66" s="30">
        <f t="shared" si="34"/>
        <v>-870</v>
      </c>
      <c r="N66" s="30">
        <f t="shared" si="30"/>
        <v>7090</v>
      </c>
      <c r="O66" s="52">
        <f t="shared" si="3"/>
        <v>9117</v>
      </c>
      <c r="P66" s="30">
        <f t="shared" si="35"/>
        <v>191</v>
      </c>
      <c r="Q66" s="30">
        <f t="shared" si="31"/>
        <v>6029</v>
      </c>
      <c r="R66" s="33">
        <v>46848</v>
      </c>
      <c r="S66" s="40">
        <f t="shared" si="36"/>
        <v>48674</v>
      </c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</row>
    <row r="67" spans="1:37" x14ac:dyDescent="0.3">
      <c r="A67" s="34">
        <v>58</v>
      </c>
      <c r="B67" s="33">
        <v>46878</v>
      </c>
      <c r="C67" s="30">
        <f t="shared" si="16"/>
        <v>5800</v>
      </c>
      <c r="D67" s="30">
        <f t="shared" si="8"/>
        <v>420</v>
      </c>
      <c r="E67" s="30">
        <v>0</v>
      </c>
      <c r="F67" s="10">
        <f t="shared" si="40"/>
        <v>6220</v>
      </c>
      <c r="G67" s="30">
        <f t="shared" si="15"/>
        <v>0</v>
      </c>
      <c r="H67" s="30">
        <f t="shared" si="14"/>
        <v>420</v>
      </c>
      <c r="I67" s="32">
        <f t="shared" si="38"/>
        <v>420</v>
      </c>
      <c r="J67" s="50">
        <f t="shared" si="39"/>
        <v>5800</v>
      </c>
      <c r="K67" s="11">
        <f>SUM($J$10:J67)</f>
        <v>323770</v>
      </c>
      <c r="L67" s="52">
        <f t="shared" si="0"/>
        <v>-47433</v>
      </c>
      <c r="M67" s="30">
        <f t="shared" si="34"/>
        <v>-992</v>
      </c>
      <c r="N67" s="30">
        <f t="shared" si="30"/>
        <v>7212</v>
      </c>
      <c r="O67" s="52">
        <f t="shared" si="3"/>
        <v>3317</v>
      </c>
      <c r="P67" s="30">
        <f t="shared" si="35"/>
        <v>69</v>
      </c>
      <c r="Q67" s="30">
        <f t="shared" si="31"/>
        <v>6151</v>
      </c>
      <c r="R67" s="33">
        <v>46878</v>
      </c>
      <c r="S67" s="40">
        <f t="shared" si="36"/>
        <v>48704</v>
      </c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</row>
    <row r="68" spans="1:37" x14ac:dyDescent="0.3">
      <c r="A68" s="34">
        <v>59</v>
      </c>
      <c r="B68" s="33">
        <v>46909</v>
      </c>
      <c r="C68" s="30">
        <f t="shared" si="16"/>
        <v>5800</v>
      </c>
      <c r="D68" s="30">
        <f t="shared" si="8"/>
        <v>420</v>
      </c>
      <c r="E68" s="30">
        <v>0</v>
      </c>
      <c r="F68" s="10">
        <f t="shared" ref="F68:F70" si="41">SUM(C68:E68)</f>
        <v>6220</v>
      </c>
      <c r="G68" s="30">
        <f t="shared" si="15"/>
        <v>0</v>
      </c>
      <c r="H68" s="30">
        <f t="shared" si="14"/>
        <v>420</v>
      </c>
      <c r="I68" s="32">
        <f t="shared" ref="I68:I70" si="42">SUM(G68:H68)</f>
        <v>420</v>
      </c>
      <c r="J68" s="50">
        <f t="shared" si="39"/>
        <v>5800</v>
      </c>
      <c r="K68" s="11">
        <f>SUM($J$10:J68)</f>
        <v>329570</v>
      </c>
      <c r="L68" s="52">
        <f t="shared" si="0"/>
        <v>-53233</v>
      </c>
      <c r="M68" s="30">
        <f t="shared" si="34"/>
        <v>-1113</v>
      </c>
      <c r="N68" s="30">
        <f t="shared" si="30"/>
        <v>7333</v>
      </c>
      <c r="O68" s="52">
        <f t="shared" si="3"/>
        <v>-2483</v>
      </c>
      <c r="P68" s="30">
        <f t="shared" si="35"/>
        <v>-52</v>
      </c>
      <c r="Q68" s="30">
        <f t="shared" si="31"/>
        <v>6272</v>
      </c>
      <c r="R68" s="33">
        <v>46909</v>
      </c>
      <c r="S68" s="40">
        <f t="shared" si="36"/>
        <v>48735</v>
      </c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</row>
    <row r="69" spans="1:37" x14ac:dyDescent="0.3">
      <c r="A69" s="34">
        <v>60</v>
      </c>
      <c r="B69" s="33">
        <v>46939</v>
      </c>
      <c r="C69" s="30">
        <f t="shared" si="16"/>
        <v>5800</v>
      </c>
      <c r="D69" s="30">
        <f t="shared" si="8"/>
        <v>420</v>
      </c>
      <c r="E69" s="30">
        <v>0</v>
      </c>
      <c r="F69" s="10">
        <f t="shared" si="41"/>
        <v>6220</v>
      </c>
      <c r="G69" s="30">
        <f t="shared" si="15"/>
        <v>0</v>
      </c>
      <c r="H69" s="30">
        <f t="shared" si="14"/>
        <v>420</v>
      </c>
      <c r="I69" s="32">
        <f t="shared" si="42"/>
        <v>420</v>
      </c>
      <c r="J69" s="50">
        <f t="shared" si="39"/>
        <v>5800</v>
      </c>
      <c r="K69" s="11">
        <f>SUM($J$10:J69)</f>
        <v>335370</v>
      </c>
      <c r="L69" s="52">
        <f t="shared" si="0"/>
        <v>-59033</v>
      </c>
      <c r="M69" s="30">
        <f t="shared" si="34"/>
        <v>-1234</v>
      </c>
      <c r="N69" s="30">
        <f t="shared" si="30"/>
        <v>7454</v>
      </c>
      <c r="O69" s="52">
        <f t="shared" si="3"/>
        <v>-8283</v>
      </c>
      <c r="P69" s="30">
        <f t="shared" si="35"/>
        <v>-173</v>
      </c>
      <c r="Q69" s="30">
        <f t="shared" si="31"/>
        <v>6393</v>
      </c>
      <c r="R69" s="33">
        <v>46939</v>
      </c>
      <c r="S69" s="40">
        <f t="shared" si="36"/>
        <v>48765</v>
      </c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</row>
    <row r="70" spans="1:37" x14ac:dyDescent="0.3">
      <c r="A70" s="34">
        <v>61</v>
      </c>
      <c r="B70" s="33">
        <v>46970</v>
      </c>
      <c r="C70" s="30">
        <f t="shared" si="16"/>
        <v>5800</v>
      </c>
      <c r="D70" s="30">
        <f t="shared" si="8"/>
        <v>420</v>
      </c>
      <c r="E70" s="30">
        <v>0</v>
      </c>
      <c r="F70" s="10">
        <f t="shared" si="41"/>
        <v>6220</v>
      </c>
      <c r="G70" s="30">
        <f t="shared" si="15"/>
        <v>0</v>
      </c>
      <c r="H70" s="30">
        <f t="shared" si="14"/>
        <v>420</v>
      </c>
      <c r="I70" s="32">
        <f t="shared" si="42"/>
        <v>420</v>
      </c>
      <c r="J70" s="50">
        <f t="shared" si="39"/>
        <v>5800</v>
      </c>
      <c r="K70" s="11">
        <f>SUM($J$10:J70)</f>
        <v>341170</v>
      </c>
      <c r="L70" s="52">
        <f t="shared" si="0"/>
        <v>-64833</v>
      </c>
      <c r="M70" s="30">
        <f t="shared" si="34"/>
        <v>-1355</v>
      </c>
      <c r="N70" s="30">
        <f t="shared" si="30"/>
        <v>7575</v>
      </c>
      <c r="O70" s="52">
        <f t="shared" si="3"/>
        <v>-14083</v>
      </c>
      <c r="P70" s="30">
        <f t="shared" si="35"/>
        <v>-294</v>
      </c>
      <c r="Q70" s="30">
        <f t="shared" si="31"/>
        <v>6514</v>
      </c>
      <c r="R70" s="33">
        <v>46970</v>
      </c>
      <c r="S70" s="40">
        <f t="shared" si="36"/>
        <v>48796</v>
      </c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</row>
    <row r="71" spans="1:37" x14ac:dyDescent="0.3">
      <c r="A71" s="34">
        <v>62</v>
      </c>
      <c r="B71" s="33">
        <v>47001</v>
      </c>
      <c r="C71" s="30">
        <f t="shared" si="16"/>
        <v>5800</v>
      </c>
      <c r="D71" s="30">
        <f t="shared" si="8"/>
        <v>420</v>
      </c>
      <c r="E71" s="30">
        <v>0</v>
      </c>
      <c r="F71" s="10">
        <f t="shared" ref="F71:F74" si="43">SUM(C71:E71)</f>
        <v>6220</v>
      </c>
      <c r="G71" s="30">
        <f t="shared" si="15"/>
        <v>0</v>
      </c>
      <c r="H71" s="30">
        <f t="shared" si="14"/>
        <v>420</v>
      </c>
      <c r="I71" s="32">
        <f t="shared" ref="I71:I79" si="44">SUM(G71:H71)</f>
        <v>420</v>
      </c>
      <c r="J71" s="50">
        <f t="shared" si="39"/>
        <v>5800</v>
      </c>
      <c r="K71" s="11">
        <f>SUM($J$10:J71)</f>
        <v>346970</v>
      </c>
      <c r="L71" s="52">
        <f t="shared" si="0"/>
        <v>-70633</v>
      </c>
      <c r="M71" s="30">
        <f t="shared" si="34"/>
        <v>-1477</v>
      </c>
      <c r="N71" s="30">
        <f t="shared" si="30"/>
        <v>7697</v>
      </c>
      <c r="O71" s="52">
        <f t="shared" si="3"/>
        <v>-19883</v>
      </c>
      <c r="P71" s="30">
        <f t="shared" si="35"/>
        <v>-416</v>
      </c>
      <c r="Q71" s="30">
        <f t="shared" si="31"/>
        <v>6636</v>
      </c>
      <c r="R71" s="33">
        <v>47001</v>
      </c>
      <c r="S71" s="40">
        <f t="shared" si="36"/>
        <v>48827</v>
      </c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</row>
    <row r="72" spans="1:37" x14ac:dyDescent="0.3">
      <c r="A72" s="34">
        <v>63</v>
      </c>
      <c r="B72" s="33">
        <v>47031</v>
      </c>
      <c r="C72" s="30">
        <f t="shared" si="16"/>
        <v>5800</v>
      </c>
      <c r="D72" s="30">
        <f t="shared" si="8"/>
        <v>420</v>
      </c>
      <c r="E72" s="30">
        <v>0</v>
      </c>
      <c r="F72" s="10">
        <f t="shared" si="43"/>
        <v>6220</v>
      </c>
      <c r="G72" s="30">
        <f t="shared" si="15"/>
        <v>0</v>
      </c>
      <c r="H72" s="30">
        <f t="shared" si="14"/>
        <v>420</v>
      </c>
      <c r="I72" s="32">
        <f t="shared" si="44"/>
        <v>420</v>
      </c>
      <c r="J72" s="50">
        <f t="shared" si="39"/>
        <v>5800</v>
      </c>
      <c r="K72" s="11">
        <f>SUM($J$10:J72)</f>
        <v>352770</v>
      </c>
      <c r="L72" s="52">
        <f t="shared" si="0"/>
        <v>-76433</v>
      </c>
      <c r="M72" s="30">
        <f t="shared" si="34"/>
        <v>-1598</v>
      </c>
      <c r="N72" s="30">
        <f t="shared" si="30"/>
        <v>7818</v>
      </c>
      <c r="O72" s="52">
        <f t="shared" si="3"/>
        <v>-25683</v>
      </c>
      <c r="P72" s="30">
        <f t="shared" si="35"/>
        <v>-537</v>
      </c>
      <c r="Q72" s="30">
        <f t="shared" si="31"/>
        <v>6757</v>
      </c>
      <c r="R72" s="33">
        <v>47031</v>
      </c>
      <c r="S72" s="40">
        <f t="shared" si="36"/>
        <v>48857</v>
      </c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</row>
    <row r="73" spans="1:37" x14ac:dyDescent="0.3">
      <c r="A73" s="34">
        <v>64</v>
      </c>
      <c r="B73" s="33">
        <v>47062</v>
      </c>
      <c r="C73" s="30">
        <f t="shared" si="16"/>
        <v>5800</v>
      </c>
      <c r="D73" s="30">
        <f t="shared" si="8"/>
        <v>420</v>
      </c>
      <c r="E73" s="30">
        <v>0</v>
      </c>
      <c r="F73" s="10">
        <f t="shared" si="43"/>
        <v>6220</v>
      </c>
      <c r="G73" s="30">
        <f t="shared" si="15"/>
        <v>0</v>
      </c>
      <c r="H73" s="30">
        <f t="shared" si="14"/>
        <v>420</v>
      </c>
      <c r="I73" s="32">
        <f t="shared" si="44"/>
        <v>420</v>
      </c>
      <c r="J73" s="50">
        <f t="shared" si="39"/>
        <v>5800</v>
      </c>
      <c r="K73" s="11">
        <f>SUM($J$10:J73)</f>
        <v>358570</v>
      </c>
      <c r="L73" s="52">
        <f t="shared" si="0"/>
        <v>-82233</v>
      </c>
      <c r="M73" s="30">
        <f t="shared" si="34"/>
        <v>-1719</v>
      </c>
      <c r="N73" s="30">
        <f t="shared" si="30"/>
        <v>7939</v>
      </c>
      <c r="O73" s="52">
        <f t="shared" si="3"/>
        <v>-31483</v>
      </c>
      <c r="P73" s="30">
        <f t="shared" si="35"/>
        <v>-658</v>
      </c>
      <c r="Q73" s="30">
        <f t="shared" si="31"/>
        <v>6878</v>
      </c>
      <c r="R73" s="33">
        <v>47062</v>
      </c>
      <c r="S73" s="40">
        <f t="shared" si="36"/>
        <v>48888</v>
      </c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</row>
    <row r="74" spans="1:37" x14ac:dyDescent="0.3">
      <c r="A74" s="41">
        <v>65</v>
      </c>
      <c r="B74" s="42">
        <v>47092</v>
      </c>
      <c r="C74" s="41">
        <f t="shared" si="16"/>
        <v>5800</v>
      </c>
      <c r="D74" s="41">
        <f t="shared" si="8"/>
        <v>420</v>
      </c>
      <c r="E74" s="41">
        <v>0</v>
      </c>
      <c r="F74" s="41">
        <f t="shared" si="43"/>
        <v>6220</v>
      </c>
      <c r="G74" s="41">
        <f t="shared" si="15"/>
        <v>0</v>
      </c>
      <c r="H74" s="41">
        <f t="shared" si="14"/>
        <v>420</v>
      </c>
      <c r="I74" s="41">
        <f t="shared" si="44"/>
        <v>420</v>
      </c>
      <c r="J74" s="43">
        <f t="shared" si="39"/>
        <v>5800</v>
      </c>
      <c r="K74" s="41">
        <f>SUM($J$10:J74)</f>
        <v>364370</v>
      </c>
      <c r="L74" s="44">
        <f t="shared" si="0"/>
        <v>-88033</v>
      </c>
      <c r="M74" s="41">
        <f t="shared" si="34"/>
        <v>-1840</v>
      </c>
      <c r="N74" s="41">
        <f t="shared" si="30"/>
        <v>8060</v>
      </c>
      <c r="O74" s="44">
        <f t="shared" si="3"/>
        <v>-37283</v>
      </c>
      <c r="P74" s="41">
        <f t="shared" si="35"/>
        <v>-779</v>
      </c>
      <c r="Q74" s="41">
        <f t="shared" si="31"/>
        <v>6999</v>
      </c>
      <c r="R74" s="42">
        <v>47092</v>
      </c>
      <c r="S74" s="45">
        <f t="shared" si="36"/>
        <v>48918</v>
      </c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</row>
    <row r="75" spans="1:37" x14ac:dyDescent="0.3">
      <c r="A75" s="34">
        <v>66</v>
      </c>
      <c r="B75" s="33">
        <v>47123</v>
      </c>
      <c r="C75" s="30">
        <f t="shared" si="16"/>
        <v>5800</v>
      </c>
      <c r="D75" s="30">
        <f t="shared" si="8"/>
        <v>420</v>
      </c>
      <c r="E75" s="30">
        <v>0</v>
      </c>
      <c r="F75" s="10">
        <f t="shared" ref="F75:F79" si="45">SUM(C75:E75)</f>
        <v>6220</v>
      </c>
      <c r="G75" s="30">
        <f t="shared" si="15"/>
        <v>0</v>
      </c>
      <c r="H75" s="30">
        <f t="shared" si="14"/>
        <v>420</v>
      </c>
      <c r="I75" s="32">
        <f t="shared" si="44"/>
        <v>420</v>
      </c>
      <c r="J75" s="50">
        <f t="shared" si="39"/>
        <v>5800</v>
      </c>
      <c r="K75" s="11">
        <f>SUM($J$10:J75)</f>
        <v>370170</v>
      </c>
      <c r="L75" s="52">
        <f t="shared" ref="L75:L101" si="46">$H$5-K75</f>
        <v>-93833</v>
      </c>
      <c r="M75" s="30">
        <f t="shared" si="34"/>
        <v>-1962</v>
      </c>
      <c r="N75" s="30">
        <f t="shared" si="30"/>
        <v>8182</v>
      </c>
      <c r="O75" s="52">
        <f t="shared" ref="O75:O101" si="47">$P$5-K75</f>
        <v>-43083</v>
      </c>
      <c r="P75" s="30">
        <f t="shared" si="35"/>
        <v>-901</v>
      </c>
      <c r="Q75" s="30">
        <f t="shared" si="31"/>
        <v>7121</v>
      </c>
      <c r="R75" s="33">
        <v>47123</v>
      </c>
      <c r="S75" s="40">
        <f t="shared" si="36"/>
        <v>48949</v>
      </c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</row>
    <row r="76" spans="1:37" x14ac:dyDescent="0.3">
      <c r="A76" s="34">
        <v>67</v>
      </c>
      <c r="B76" s="33">
        <v>47154</v>
      </c>
      <c r="C76" s="30">
        <f t="shared" si="16"/>
        <v>5800</v>
      </c>
      <c r="D76" s="30">
        <f t="shared" ref="D76:D101" si="48">$I$1</f>
        <v>420</v>
      </c>
      <c r="E76" s="30">
        <v>0</v>
      </c>
      <c r="F76" s="10">
        <f t="shared" si="45"/>
        <v>6220</v>
      </c>
      <c r="G76" s="30">
        <f t="shared" si="15"/>
        <v>0</v>
      </c>
      <c r="H76" s="30">
        <f t="shared" si="14"/>
        <v>420</v>
      </c>
      <c r="I76" s="32">
        <f t="shared" si="44"/>
        <v>420</v>
      </c>
      <c r="J76" s="50">
        <f t="shared" si="39"/>
        <v>5800</v>
      </c>
      <c r="K76" s="11">
        <f>SUM($J$10:J76)</f>
        <v>375970</v>
      </c>
      <c r="L76" s="52">
        <f t="shared" si="46"/>
        <v>-99633</v>
      </c>
      <c r="M76" s="30">
        <f t="shared" si="34"/>
        <v>-2083</v>
      </c>
      <c r="N76" s="30">
        <f t="shared" si="30"/>
        <v>8303</v>
      </c>
      <c r="O76" s="52">
        <f t="shared" si="47"/>
        <v>-48883</v>
      </c>
      <c r="P76" s="30">
        <f t="shared" si="35"/>
        <v>-1022</v>
      </c>
      <c r="Q76" s="30">
        <f t="shared" si="31"/>
        <v>7242</v>
      </c>
      <c r="R76" s="33">
        <v>47154</v>
      </c>
      <c r="S76" s="40">
        <f t="shared" si="36"/>
        <v>48980</v>
      </c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</row>
    <row r="77" spans="1:37" x14ac:dyDescent="0.3">
      <c r="A77" s="34">
        <v>68</v>
      </c>
      <c r="B77" s="33">
        <v>47182</v>
      </c>
      <c r="C77" s="48">
        <f t="shared" si="16"/>
        <v>5800</v>
      </c>
      <c r="D77" s="30">
        <f t="shared" si="48"/>
        <v>420</v>
      </c>
      <c r="E77" s="30">
        <v>0</v>
      </c>
      <c r="F77" s="10">
        <f t="shared" si="45"/>
        <v>6220</v>
      </c>
      <c r="G77" s="30">
        <f t="shared" si="15"/>
        <v>0</v>
      </c>
      <c r="H77" s="30">
        <f t="shared" si="14"/>
        <v>420</v>
      </c>
      <c r="I77" s="32">
        <f t="shared" si="44"/>
        <v>420</v>
      </c>
      <c r="J77" s="50">
        <f t="shared" si="39"/>
        <v>5800</v>
      </c>
      <c r="K77" s="11">
        <f>SUM($J$10:J77)</f>
        <v>381770</v>
      </c>
      <c r="L77" s="52">
        <f t="shared" si="46"/>
        <v>-105433</v>
      </c>
      <c r="M77" s="30">
        <f t="shared" si="34"/>
        <v>-2204</v>
      </c>
      <c r="N77" s="30">
        <f t="shared" si="30"/>
        <v>8424</v>
      </c>
      <c r="O77" s="52">
        <f t="shared" si="47"/>
        <v>-54683</v>
      </c>
      <c r="P77" s="30">
        <f t="shared" si="35"/>
        <v>-1143</v>
      </c>
      <c r="Q77" s="30">
        <f t="shared" si="31"/>
        <v>7363</v>
      </c>
      <c r="R77" s="33">
        <v>47182</v>
      </c>
      <c r="S77" s="40">
        <f t="shared" si="36"/>
        <v>49008</v>
      </c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</row>
    <row r="78" spans="1:37" x14ac:dyDescent="0.3">
      <c r="A78" s="34">
        <v>69</v>
      </c>
      <c r="B78" s="33">
        <v>47213</v>
      </c>
      <c r="C78" s="30">
        <f t="shared" si="16"/>
        <v>5800</v>
      </c>
      <c r="D78" s="30">
        <f t="shared" si="48"/>
        <v>420</v>
      </c>
      <c r="E78" s="30">
        <v>0</v>
      </c>
      <c r="F78" s="10">
        <f t="shared" si="45"/>
        <v>6220</v>
      </c>
      <c r="G78" s="30">
        <f t="shared" si="15"/>
        <v>0</v>
      </c>
      <c r="H78" s="30">
        <f t="shared" si="14"/>
        <v>420</v>
      </c>
      <c r="I78" s="32">
        <f t="shared" si="44"/>
        <v>420</v>
      </c>
      <c r="J78" s="50">
        <f t="shared" si="39"/>
        <v>5800</v>
      </c>
      <c r="K78" s="11">
        <f>SUM($J$10:J78)</f>
        <v>387570</v>
      </c>
      <c r="L78" s="52">
        <f t="shared" si="46"/>
        <v>-111233</v>
      </c>
      <c r="M78" s="30">
        <f t="shared" si="34"/>
        <v>-2325</v>
      </c>
      <c r="N78" s="30">
        <f t="shared" si="30"/>
        <v>8545</v>
      </c>
      <c r="O78" s="52">
        <f t="shared" si="47"/>
        <v>-60483</v>
      </c>
      <c r="P78" s="30">
        <f t="shared" si="35"/>
        <v>-1264</v>
      </c>
      <c r="Q78" s="30">
        <f t="shared" si="31"/>
        <v>7484</v>
      </c>
      <c r="R78" s="33">
        <v>47213</v>
      </c>
      <c r="S78" s="40">
        <f t="shared" si="36"/>
        <v>49039</v>
      </c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</row>
    <row r="79" spans="1:37" x14ac:dyDescent="0.3">
      <c r="A79" s="34">
        <v>70</v>
      </c>
      <c r="B79" s="33">
        <v>47243</v>
      </c>
      <c r="C79" s="30">
        <f t="shared" si="16"/>
        <v>5800</v>
      </c>
      <c r="D79" s="30">
        <f t="shared" si="48"/>
        <v>420</v>
      </c>
      <c r="E79" s="30">
        <v>0</v>
      </c>
      <c r="F79" s="10">
        <f t="shared" si="45"/>
        <v>6220</v>
      </c>
      <c r="G79" s="30">
        <f t="shared" si="15"/>
        <v>0</v>
      </c>
      <c r="H79" s="30">
        <f t="shared" si="14"/>
        <v>420</v>
      </c>
      <c r="I79" s="32">
        <f t="shared" si="44"/>
        <v>420</v>
      </c>
      <c r="J79" s="50">
        <f t="shared" si="39"/>
        <v>5800</v>
      </c>
      <c r="K79" s="11">
        <f>SUM($J$10:J79)</f>
        <v>393370</v>
      </c>
      <c r="L79" s="52">
        <f t="shared" si="46"/>
        <v>-117033</v>
      </c>
      <c r="M79" s="30">
        <f t="shared" si="34"/>
        <v>-2446</v>
      </c>
      <c r="N79" s="30">
        <f t="shared" si="30"/>
        <v>8666</v>
      </c>
      <c r="O79" s="52">
        <f t="shared" si="47"/>
        <v>-66283</v>
      </c>
      <c r="P79" s="30">
        <f t="shared" si="35"/>
        <v>-1386</v>
      </c>
      <c r="Q79" s="30">
        <f t="shared" si="31"/>
        <v>7606</v>
      </c>
      <c r="R79" s="33">
        <v>47243</v>
      </c>
      <c r="S79" s="40">
        <f t="shared" si="36"/>
        <v>49069</v>
      </c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</row>
    <row r="80" spans="1:37" x14ac:dyDescent="0.3">
      <c r="A80" s="34">
        <v>71</v>
      </c>
      <c r="B80" s="33">
        <v>47274</v>
      </c>
      <c r="C80" s="30">
        <f t="shared" si="16"/>
        <v>5800</v>
      </c>
      <c r="D80" s="30">
        <f t="shared" si="48"/>
        <v>420</v>
      </c>
      <c r="E80" s="30">
        <v>0</v>
      </c>
      <c r="F80" s="10">
        <f t="shared" ref="F80:F82" si="49">SUM(C80:E80)</f>
        <v>6220</v>
      </c>
      <c r="G80" s="30">
        <f t="shared" si="15"/>
        <v>0</v>
      </c>
      <c r="H80" s="30">
        <f t="shared" si="14"/>
        <v>420</v>
      </c>
      <c r="I80" s="32">
        <f t="shared" ref="I80:I82" si="50">SUM(G80:H80)</f>
        <v>420</v>
      </c>
      <c r="J80" s="50">
        <f t="shared" si="39"/>
        <v>5800</v>
      </c>
      <c r="K80" s="11">
        <f>SUM($J$10:J80)</f>
        <v>399170</v>
      </c>
      <c r="L80" s="52">
        <f t="shared" si="46"/>
        <v>-122833</v>
      </c>
      <c r="M80" s="30">
        <f t="shared" si="34"/>
        <v>-2568</v>
      </c>
      <c r="N80" s="30">
        <f t="shared" si="30"/>
        <v>8788</v>
      </c>
      <c r="O80" s="52">
        <f t="shared" si="47"/>
        <v>-72083</v>
      </c>
      <c r="P80" s="30">
        <f t="shared" si="35"/>
        <v>-1507</v>
      </c>
      <c r="Q80" s="30">
        <f t="shared" si="31"/>
        <v>7727</v>
      </c>
      <c r="R80" s="33">
        <v>47274</v>
      </c>
      <c r="S80" s="40">
        <f t="shared" si="36"/>
        <v>49100</v>
      </c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</row>
    <row r="81" spans="1:37" x14ac:dyDescent="0.3">
      <c r="A81" s="34">
        <v>72</v>
      </c>
      <c r="B81" s="33">
        <v>47304</v>
      </c>
      <c r="C81" s="30">
        <f t="shared" si="16"/>
        <v>5800</v>
      </c>
      <c r="D81" s="30">
        <f t="shared" si="48"/>
        <v>420</v>
      </c>
      <c r="E81" s="30">
        <v>0</v>
      </c>
      <c r="F81" s="10">
        <f t="shared" si="49"/>
        <v>6220</v>
      </c>
      <c r="G81" s="30">
        <f t="shared" si="15"/>
        <v>0</v>
      </c>
      <c r="H81" s="30">
        <f t="shared" si="14"/>
        <v>420</v>
      </c>
      <c r="I81" s="32">
        <f t="shared" si="50"/>
        <v>420</v>
      </c>
      <c r="J81" s="50">
        <f t="shared" si="39"/>
        <v>5800</v>
      </c>
      <c r="K81" s="11">
        <f>SUM($J$10:J81)</f>
        <v>404970</v>
      </c>
      <c r="L81" s="52">
        <f t="shared" si="46"/>
        <v>-128633</v>
      </c>
      <c r="M81" s="30">
        <f t="shared" si="34"/>
        <v>-2689</v>
      </c>
      <c r="N81" s="30">
        <f t="shared" si="30"/>
        <v>8909</v>
      </c>
      <c r="O81" s="52">
        <f t="shared" si="47"/>
        <v>-77883</v>
      </c>
      <c r="P81" s="30">
        <f t="shared" si="35"/>
        <v>-1628</v>
      </c>
      <c r="Q81" s="30">
        <f t="shared" si="31"/>
        <v>7848</v>
      </c>
      <c r="R81" s="33">
        <v>47304</v>
      </c>
      <c r="S81" s="40">
        <f t="shared" si="36"/>
        <v>49130</v>
      </c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</row>
    <row r="82" spans="1:37" x14ac:dyDescent="0.3">
      <c r="A82" s="34">
        <v>73</v>
      </c>
      <c r="B82" s="33">
        <v>47335</v>
      </c>
      <c r="C82" s="30">
        <f t="shared" si="16"/>
        <v>5800</v>
      </c>
      <c r="D82" s="30">
        <f t="shared" si="48"/>
        <v>420</v>
      </c>
      <c r="E82" s="30">
        <v>0</v>
      </c>
      <c r="F82" s="10">
        <f t="shared" si="49"/>
        <v>6220</v>
      </c>
      <c r="G82" s="30">
        <f t="shared" si="15"/>
        <v>0</v>
      </c>
      <c r="H82" s="30">
        <f t="shared" si="14"/>
        <v>420</v>
      </c>
      <c r="I82" s="32">
        <f t="shared" si="50"/>
        <v>420</v>
      </c>
      <c r="J82" s="50">
        <f t="shared" si="39"/>
        <v>5800</v>
      </c>
      <c r="K82" s="11">
        <f>SUM($J$10:J82)</f>
        <v>410770</v>
      </c>
      <c r="L82" s="52">
        <f t="shared" si="46"/>
        <v>-134433</v>
      </c>
      <c r="M82" s="30">
        <f t="shared" si="34"/>
        <v>-2810</v>
      </c>
      <c r="N82" s="30">
        <f t="shared" si="30"/>
        <v>9030</v>
      </c>
      <c r="O82" s="52">
        <f t="shared" si="47"/>
        <v>-83683</v>
      </c>
      <c r="P82" s="30">
        <f t="shared" si="35"/>
        <v>-1749</v>
      </c>
      <c r="Q82" s="30">
        <f t="shared" si="31"/>
        <v>7969</v>
      </c>
      <c r="R82" s="33">
        <v>47335</v>
      </c>
      <c r="S82" s="40">
        <f t="shared" si="36"/>
        <v>49161</v>
      </c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</row>
    <row r="83" spans="1:37" x14ac:dyDescent="0.3">
      <c r="A83" s="34">
        <v>74</v>
      </c>
      <c r="B83" s="33">
        <v>47366</v>
      </c>
      <c r="C83" s="30">
        <f t="shared" si="16"/>
        <v>5800</v>
      </c>
      <c r="D83" s="30">
        <f t="shared" si="48"/>
        <v>420</v>
      </c>
      <c r="E83" s="30">
        <v>0</v>
      </c>
      <c r="F83" s="10">
        <f t="shared" ref="F83:F86" si="51">SUM(C83:E83)</f>
        <v>6220</v>
      </c>
      <c r="G83" s="30">
        <f t="shared" si="15"/>
        <v>0</v>
      </c>
      <c r="H83" s="30">
        <f t="shared" si="14"/>
        <v>420</v>
      </c>
      <c r="I83" s="32">
        <f t="shared" ref="I83:I91" si="52">SUM(G83:H83)</f>
        <v>420</v>
      </c>
      <c r="J83" s="50">
        <f t="shared" si="39"/>
        <v>5800</v>
      </c>
      <c r="K83" s="11">
        <f>SUM($J$10:J83)</f>
        <v>416570</v>
      </c>
      <c r="L83" s="52">
        <f t="shared" si="46"/>
        <v>-140233</v>
      </c>
      <c r="M83" s="30">
        <f t="shared" si="34"/>
        <v>-2931</v>
      </c>
      <c r="N83" s="30">
        <f t="shared" si="30"/>
        <v>9151</v>
      </c>
      <c r="O83" s="52">
        <f t="shared" si="47"/>
        <v>-89483</v>
      </c>
      <c r="P83" s="30">
        <f t="shared" si="35"/>
        <v>-1871</v>
      </c>
      <c r="Q83" s="30">
        <f t="shared" si="31"/>
        <v>8091</v>
      </c>
      <c r="R83" s="33">
        <v>47366</v>
      </c>
      <c r="S83" s="40">
        <f t="shared" si="36"/>
        <v>49192</v>
      </c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</row>
    <row r="84" spans="1:37" x14ac:dyDescent="0.3">
      <c r="A84" s="34">
        <v>75</v>
      </c>
      <c r="B84" s="33">
        <v>47396</v>
      </c>
      <c r="C84" s="30">
        <f t="shared" si="16"/>
        <v>5800</v>
      </c>
      <c r="D84" s="30">
        <f t="shared" si="48"/>
        <v>420</v>
      </c>
      <c r="E84" s="30">
        <v>0</v>
      </c>
      <c r="F84" s="10">
        <f t="shared" si="51"/>
        <v>6220</v>
      </c>
      <c r="G84" s="30">
        <f t="shared" si="15"/>
        <v>0</v>
      </c>
      <c r="H84" s="30">
        <f t="shared" si="14"/>
        <v>420</v>
      </c>
      <c r="I84" s="32">
        <f t="shared" si="52"/>
        <v>420</v>
      </c>
      <c r="J84" s="50">
        <f t="shared" si="39"/>
        <v>5800</v>
      </c>
      <c r="K84" s="11">
        <f>SUM($J$10:J84)</f>
        <v>422370</v>
      </c>
      <c r="L84" s="52">
        <f t="shared" si="46"/>
        <v>-146033</v>
      </c>
      <c r="M84" s="30">
        <f t="shared" si="34"/>
        <v>-3053</v>
      </c>
      <c r="N84" s="30">
        <f t="shared" si="30"/>
        <v>9273</v>
      </c>
      <c r="O84" s="52">
        <f t="shared" si="47"/>
        <v>-95283</v>
      </c>
      <c r="P84" s="30">
        <f t="shared" si="35"/>
        <v>-1992</v>
      </c>
      <c r="Q84" s="30">
        <f t="shared" si="31"/>
        <v>8212</v>
      </c>
      <c r="R84" s="33">
        <v>47396</v>
      </c>
      <c r="S84" s="40">
        <f t="shared" si="36"/>
        <v>49222</v>
      </c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</row>
    <row r="85" spans="1:37" x14ac:dyDescent="0.3">
      <c r="A85" s="34">
        <v>76</v>
      </c>
      <c r="B85" s="33">
        <v>47427</v>
      </c>
      <c r="C85" s="30">
        <f t="shared" si="16"/>
        <v>5800</v>
      </c>
      <c r="D85" s="30">
        <f t="shared" si="48"/>
        <v>420</v>
      </c>
      <c r="E85" s="30">
        <v>0</v>
      </c>
      <c r="F85" s="10">
        <f t="shared" si="51"/>
        <v>6220</v>
      </c>
      <c r="G85" s="30">
        <f t="shared" si="15"/>
        <v>0</v>
      </c>
      <c r="H85" s="30">
        <f t="shared" si="14"/>
        <v>420</v>
      </c>
      <c r="I85" s="32">
        <f t="shared" si="52"/>
        <v>420</v>
      </c>
      <c r="J85" s="50">
        <f t="shared" si="39"/>
        <v>5800</v>
      </c>
      <c r="K85" s="11">
        <f>SUM($J$10:J85)</f>
        <v>428170</v>
      </c>
      <c r="L85" s="52">
        <f t="shared" si="46"/>
        <v>-151833</v>
      </c>
      <c r="M85" s="30">
        <f t="shared" si="34"/>
        <v>-3174</v>
      </c>
      <c r="N85" s="30">
        <f t="shared" si="30"/>
        <v>9394</v>
      </c>
      <c r="O85" s="52">
        <f t="shared" si="47"/>
        <v>-101083</v>
      </c>
      <c r="P85" s="30">
        <f t="shared" si="35"/>
        <v>-2113</v>
      </c>
      <c r="Q85" s="30">
        <f t="shared" si="31"/>
        <v>8333</v>
      </c>
      <c r="R85" s="33">
        <v>47427</v>
      </c>
      <c r="S85" s="40">
        <f t="shared" si="36"/>
        <v>49253</v>
      </c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</row>
    <row r="86" spans="1:37" x14ac:dyDescent="0.3">
      <c r="A86" s="41">
        <v>77</v>
      </c>
      <c r="B86" s="42">
        <v>47457</v>
      </c>
      <c r="C86" s="41">
        <f t="shared" si="16"/>
        <v>5800</v>
      </c>
      <c r="D86" s="41">
        <f t="shared" si="48"/>
        <v>420</v>
      </c>
      <c r="E86" s="41">
        <v>0</v>
      </c>
      <c r="F86" s="41">
        <f t="shared" si="51"/>
        <v>6220</v>
      </c>
      <c r="G86" s="41">
        <f t="shared" si="15"/>
        <v>0</v>
      </c>
      <c r="H86" s="41">
        <f t="shared" ref="H86:H101" si="53">$P$2</f>
        <v>420</v>
      </c>
      <c r="I86" s="41">
        <f t="shared" si="52"/>
        <v>420</v>
      </c>
      <c r="J86" s="43">
        <f t="shared" si="39"/>
        <v>5800</v>
      </c>
      <c r="K86" s="41">
        <f>SUM($J$10:J86)</f>
        <v>433970</v>
      </c>
      <c r="L86" s="44">
        <f t="shared" si="46"/>
        <v>-157633</v>
      </c>
      <c r="M86" s="41">
        <f t="shared" si="34"/>
        <v>-3295</v>
      </c>
      <c r="N86" s="41">
        <f t="shared" si="30"/>
        <v>9515</v>
      </c>
      <c r="O86" s="44">
        <f t="shared" si="47"/>
        <v>-106883</v>
      </c>
      <c r="P86" s="41">
        <f t="shared" si="35"/>
        <v>-2234</v>
      </c>
      <c r="Q86" s="41">
        <f t="shared" si="31"/>
        <v>8454</v>
      </c>
      <c r="R86" s="42">
        <v>47457</v>
      </c>
      <c r="S86" s="45">
        <f t="shared" si="36"/>
        <v>49283</v>
      </c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</row>
    <row r="87" spans="1:37" x14ac:dyDescent="0.3">
      <c r="A87" s="34">
        <v>78</v>
      </c>
      <c r="B87" s="33">
        <v>47488</v>
      </c>
      <c r="C87" s="30">
        <f t="shared" si="16"/>
        <v>5800</v>
      </c>
      <c r="D87" s="30">
        <f t="shared" si="48"/>
        <v>420</v>
      </c>
      <c r="E87" s="30">
        <v>0</v>
      </c>
      <c r="F87" s="10">
        <f t="shared" ref="F87:F91" si="54">SUM(C87:E87)</f>
        <v>6220</v>
      </c>
      <c r="G87" s="30">
        <f t="shared" ref="G87:G101" si="55">$P$1</f>
        <v>0</v>
      </c>
      <c r="H87" s="30">
        <f t="shared" si="53"/>
        <v>420</v>
      </c>
      <c r="I87" s="32">
        <f t="shared" si="52"/>
        <v>420</v>
      </c>
      <c r="J87" s="50">
        <f t="shared" si="39"/>
        <v>5800</v>
      </c>
      <c r="K87" s="11">
        <f>SUM($J$10:J87)</f>
        <v>439770</v>
      </c>
      <c r="L87" s="52">
        <f t="shared" si="46"/>
        <v>-163433</v>
      </c>
      <c r="M87" s="30">
        <f t="shared" si="34"/>
        <v>-3416</v>
      </c>
      <c r="N87" s="30">
        <f t="shared" si="30"/>
        <v>9636</v>
      </c>
      <c r="O87" s="52">
        <f t="shared" si="47"/>
        <v>-112683</v>
      </c>
      <c r="P87" s="30">
        <f t="shared" si="35"/>
        <v>-2356</v>
      </c>
      <c r="Q87" s="30">
        <f t="shared" si="31"/>
        <v>8576</v>
      </c>
      <c r="R87" s="33">
        <v>47488</v>
      </c>
      <c r="S87" s="40">
        <f t="shared" si="36"/>
        <v>49314</v>
      </c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</row>
    <row r="88" spans="1:37" x14ac:dyDescent="0.3">
      <c r="A88" s="34">
        <v>79</v>
      </c>
      <c r="B88" s="33">
        <v>47519</v>
      </c>
      <c r="C88" s="30">
        <f t="shared" si="16"/>
        <v>5800</v>
      </c>
      <c r="D88" s="30">
        <f t="shared" si="48"/>
        <v>420</v>
      </c>
      <c r="E88" s="30">
        <v>0</v>
      </c>
      <c r="F88" s="10">
        <f t="shared" si="54"/>
        <v>6220</v>
      </c>
      <c r="G88" s="30">
        <f t="shared" si="55"/>
        <v>0</v>
      </c>
      <c r="H88" s="30">
        <f t="shared" si="53"/>
        <v>420</v>
      </c>
      <c r="I88" s="32">
        <f t="shared" si="52"/>
        <v>420</v>
      </c>
      <c r="J88" s="50">
        <f t="shared" si="39"/>
        <v>5800</v>
      </c>
      <c r="K88" s="11">
        <f>SUM($J$10:J88)</f>
        <v>445570</v>
      </c>
      <c r="L88" s="52">
        <f t="shared" si="46"/>
        <v>-169233</v>
      </c>
      <c r="M88" s="30">
        <f t="shared" si="34"/>
        <v>-3538</v>
      </c>
      <c r="N88" s="30">
        <f t="shared" si="30"/>
        <v>9758</v>
      </c>
      <c r="O88" s="52">
        <f t="shared" si="47"/>
        <v>-118483</v>
      </c>
      <c r="P88" s="30">
        <f t="shared" si="35"/>
        <v>-2477</v>
      </c>
      <c r="Q88" s="30">
        <f t="shared" si="31"/>
        <v>8697</v>
      </c>
      <c r="R88" s="33">
        <v>47519</v>
      </c>
      <c r="S88" s="40">
        <f t="shared" si="36"/>
        <v>49345</v>
      </c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</row>
    <row r="89" spans="1:37" x14ac:dyDescent="0.3">
      <c r="A89" s="34">
        <v>80</v>
      </c>
      <c r="B89" s="33">
        <v>47547</v>
      </c>
      <c r="C89" s="48">
        <f t="shared" ref="C89:C101" si="56">$E$3</f>
        <v>5800</v>
      </c>
      <c r="D89" s="30">
        <f t="shared" si="48"/>
        <v>420</v>
      </c>
      <c r="E89" s="30">
        <v>0</v>
      </c>
      <c r="F89" s="10">
        <f t="shared" si="54"/>
        <v>6220</v>
      </c>
      <c r="G89" s="30">
        <f t="shared" si="55"/>
        <v>0</v>
      </c>
      <c r="H89" s="30">
        <f t="shared" si="53"/>
        <v>420</v>
      </c>
      <c r="I89" s="32">
        <f t="shared" si="52"/>
        <v>420</v>
      </c>
      <c r="J89" s="50">
        <f t="shared" si="39"/>
        <v>5800</v>
      </c>
      <c r="K89" s="11">
        <f>SUM($J$10:J89)</f>
        <v>451370</v>
      </c>
      <c r="L89" s="52">
        <f t="shared" si="46"/>
        <v>-175033</v>
      </c>
      <c r="M89" s="30">
        <f t="shared" si="34"/>
        <v>-3659</v>
      </c>
      <c r="N89" s="30">
        <f t="shared" si="30"/>
        <v>9879</v>
      </c>
      <c r="O89" s="52">
        <f t="shared" si="47"/>
        <v>-124283</v>
      </c>
      <c r="P89" s="30">
        <f t="shared" si="35"/>
        <v>-2598</v>
      </c>
      <c r="Q89" s="30">
        <f t="shared" si="31"/>
        <v>8818</v>
      </c>
      <c r="R89" s="33">
        <v>47547</v>
      </c>
      <c r="S89" s="40">
        <f t="shared" si="36"/>
        <v>49373</v>
      </c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</row>
    <row r="90" spans="1:37" x14ac:dyDescent="0.3">
      <c r="A90" s="34">
        <v>81</v>
      </c>
      <c r="B90" s="33">
        <v>47578</v>
      </c>
      <c r="C90" s="30">
        <f t="shared" si="56"/>
        <v>5800</v>
      </c>
      <c r="D90" s="30">
        <f t="shared" si="48"/>
        <v>420</v>
      </c>
      <c r="E90" s="30">
        <v>0</v>
      </c>
      <c r="F90" s="10">
        <f t="shared" si="54"/>
        <v>6220</v>
      </c>
      <c r="G90" s="30">
        <f t="shared" si="55"/>
        <v>0</v>
      </c>
      <c r="H90" s="30">
        <f t="shared" si="53"/>
        <v>420</v>
      </c>
      <c r="I90" s="32">
        <f t="shared" si="52"/>
        <v>420</v>
      </c>
      <c r="J90" s="50">
        <f t="shared" si="39"/>
        <v>5800</v>
      </c>
      <c r="K90" s="11">
        <f>SUM($J$10:J90)</f>
        <v>457170</v>
      </c>
      <c r="L90" s="52">
        <f t="shared" si="46"/>
        <v>-180833</v>
      </c>
      <c r="M90" s="30">
        <f t="shared" si="34"/>
        <v>-3780</v>
      </c>
      <c r="N90" s="30">
        <f t="shared" si="30"/>
        <v>10000</v>
      </c>
      <c r="O90" s="52">
        <f t="shared" si="47"/>
        <v>-130083</v>
      </c>
      <c r="P90" s="30">
        <f t="shared" si="35"/>
        <v>-2719</v>
      </c>
      <c r="Q90" s="30">
        <f t="shared" si="31"/>
        <v>8939</v>
      </c>
      <c r="R90" s="33">
        <v>47578</v>
      </c>
      <c r="S90" s="40">
        <f t="shared" si="36"/>
        <v>49404</v>
      </c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</row>
    <row r="91" spans="1:37" x14ac:dyDescent="0.3">
      <c r="A91" s="34">
        <v>82</v>
      </c>
      <c r="B91" s="33">
        <v>47608</v>
      </c>
      <c r="C91" s="30">
        <f t="shared" si="56"/>
        <v>5800</v>
      </c>
      <c r="D91" s="30">
        <f t="shared" si="48"/>
        <v>420</v>
      </c>
      <c r="E91" s="30">
        <v>0</v>
      </c>
      <c r="F91" s="10">
        <f t="shared" si="54"/>
        <v>6220</v>
      </c>
      <c r="G91" s="30">
        <f t="shared" si="55"/>
        <v>0</v>
      </c>
      <c r="H91" s="30">
        <f t="shared" si="53"/>
        <v>420</v>
      </c>
      <c r="I91" s="32">
        <f t="shared" si="52"/>
        <v>420</v>
      </c>
      <c r="J91" s="50">
        <f t="shared" si="39"/>
        <v>5800</v>
      </c>
      <c r="K91" s="11">
        <f>SUM($J$10:J91)</f>
        <v>462970</v>
      </c>
      <c r="L91" s="52">
        <f t="shared" si="46"/>
        <v>-186633</v>
      </c>
      <c r="M91" s="30">
        <f t="shared" si="34"/>
        <v>-3901</v>
      </c>
      <c r="N91" s="30">
        <f t="shared" si="30"/>
        <v>10121</v>
      </c>
      <c r="O91" s="52">
        <f t="shared" si="47"/>
        <v>-135883</v>
      </c>
      <c r="P91" s="30">
        <f t="shared" si="35"/>
        <v>-2841</v>
      </c>
      <c r="Q91" s="30">
        <f t="shared" si="31"/>
        <v>9061</v>
      </c>
      <c r="R91" s="33">
        <v>47608</v>
      </c>
      <c r="S91" s="40">
        <f t="shared" si="36"/>
        <v>49434</v>
      </c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</row>
    <row r="92" spans="1:37" x14ac:dyDescent="0.3">
      <c r="A92" s="34">
        <v>83</v>
      </c>
      <c r="B92" s="33">
        <v>47639</v>
      </c>
      <c r="C92" s="30">
        <f t="shared" si="56"/>
        <v>5800</v>
      </c>
      <c r="D92" s="30">
        <f t="shared" si="48"/>
        <v>420</v>
      </c>
      <c r="E92" s="30">
        <v>0</v>
      </c>
      <c r="F92" s="10">
        <f t="shared" ref="F92:F94" si="57">SUM(C92:E92)</f>
        <v>6220</v>
      </c>
      <c r="G92" s="30">
        <f t="shared" si="55"/>
        <v>0</v>
      </c>
      <c r="H92" s="30">
        <f t="shared" si="53"/>
        <v>420</v>
      </c>
      <c r="I92" s="32">
        <f t="shared" ref="I92:I94" si="58">SUM(G92:H92)</f>
        <v>420</v>
      </c>
      <c r="J92" s="50">
        <f t="shared" si="39"/>
        <v>5800</v>
      </c>
      <c r="K92" s="11">
        <f>SUM($J$10:J92)</f>
        <v>468770</v>
      </c>
      <c r="L92" s="52">
        <f t="shared" si="46"/>
        <v>-192433</v>
      </c>
      <c r="M92" s="30">
        <f t="shared" si="34"/>
        <v>-4023</v>
      </c>
      <c r="N92" s="30">
        <f t="shared" si="30"/>
        <v>10243</v>
      </c>
      <c r="O92" s="52">
        <f t="shared" si="47"/>
        <v>-141683</v>
      </c>
      <c r="P92" s="30">
        <f t="shared" si="35"/>
        <v>-2962</v>
      </c>
      <c r="Q92" s="30">
        <f t="shared" si="31"/>
        <v>9182</v>
      </c>
      <c r="R92" s="33">
        <v>47639</v>
      </c>
      <c r="S92" s="40">
        <f t="shared" si="36"/>
        <v>49465</v>
      </c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</row>
    <row r="93" spans="1:37" x14ac:dyDescent="0.3">
      <c r="A93" s="34">
        <v>84</v>
      </c>
      <c r="B93" s="33">
        <v>47669</v>
      </c>
      <c r="C93" s="30">
        <f t="shared" si="56"/>
        <v>5800</v>
      </c>
      <c r="D93" s="30">
        <f t="shared" si="48"/>
        <v>420</v>
      </c>
      <c r="E93" s="30">
        <v>0</v>
      </c>
      <c r="F93" s="10">
        <f t="shared" si="57"/>
        <v>6220</v>
      </c>
      <c r="G93" s="30">
        <f t="shared" si="55"/>
        <v>0</v>
      </c>
      <c r="H93" s="30">
        <f t="shared" si="53"/>
        <v>420</v>
      </c>
      <c r="I93" s="32">
        <f t="shared" si="58"/>
        <v>420</v>
      </c>
      <c r="J93" s="50">
        <f t="shared" si="39"/>
        <v>5800</v>
      </c>
      <c r="K93" s="11">
        <f>SUM($J$10:J93)</f>
        <v>474570</v>
      </c>
      <c r="L93" s="52">
        <f t="shared" si="46"/>
        <v>-198233</v>
      </c>
      <c r="M93" s="30">
        <f t="shared" si="34"/>
        <v>-4144</v>
      </c>
      <c r="N93" s="30">
        <f t="shared" si="30"/>
        <v>10364</v>
      </c>
      <c r="O93" s="52">
        <f t="shared" si="47"/>
        <v>-147483</v>
      </c>
      <c r="P93" s="30">
        <f t="shared" si="35"/>
        <v>-3083</v>
      </c>
      <c r="Q93" s="30">
        <f t="shared" si="31"/>
        <v>9303</v>
      </c>
      <c r="R93" s="33">
        <v>47669</v>
      </c>
      <c r="S93" s="40">
        <f t="shared" si="36"/>
        <v>49495</v>
      </c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</row>
    <row r="94" spans="1:37" x14ac:dyDescent="0.3">
      <c r="A94" s="34">
        <v>85</v>
      </c>
      <c r="B94" s="33">
        <v>47700</v>
      </c>
      <c r="C94" s="30">
        <f t="shared" si="56"/>
        <v>5800</v>
      </c>
      <c r="D94" s="30">
        <f t="shared" si="48"/>
        <v>420</v>
      </c>
      <c r="E94" s="30">
        <v>0</v>
      </c>
      <c r="F94" s="10">
        <f t="shared" si="57"/>
        <v>6220</v>
      </c>
      <c r="G94" s="30">
        <f t="shared" si="55"/>
        <v>0</v>
      </c>
      <c r="H94" s="30">
        <f t="shared" si="53"/>
        <v>420</v>
      </c>
      <c r="I94" s="32">
        <f t="shared" si="58"/>
        <v>420</v>
      </c>
      <c r="J94" s="50">
        <f t="shared" si="39"/>
        <v>5800</v>
      </c>
      <c r="K94" s="11">
        <f>SUM($J$10:J94)</f>
        <v>480370</v>
      </c>
      <c r="L94" s="52">
        <f t="shared" si="46"/>
        <v>-204033</v>
      </c>
      <c r="M94" s="30">
        <f t="shared" si="34"/>
        <v>-4265</v>
      </c>
      <c r="N94" s="30">
        <f t="shared" si="30"/>
        <v>10485</v>
      </c>
      <c r="O94" s="52">
        <f t="shared" si="47"/>
        <v>-153283</v>
      </c>
      <c r="P94" s="30">
        <f t="shared" si="35"/>
        <v>-3204</v>
      </c>
      <c r="Q94" s="30">
        <f t="shared" si="31"/>
        <v>9424</v>
      </c>
      <c r="R94" s="33">
        <v>47700</v>
      </c>
      <c r="S94" s="40">
        <f t="shared" si="36"/>
        <v>49526</v>
      </c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</row>
    <row r="95" spans="1:37" x14ac:dyDescent="0.3">
      <c r="A95" s="34">
        <v>86</v>
      </c>
      <c r="B95" s="33">
        <v>47731</v>
      </c>
      <c r="C95" s="30">
        <f t="shared" si="56"/>
        <v>5800</v>
      </c>
      <c r="D95" s="30">
        <f t="shared" si="48"/>
        <v>420</v>
      </c>
      <c r="E95" s="30">
        <v>0</v>
      </c>
      <c r="F95" s="10">
        <f t="shared" ref="F95:F98" si="59">SUM(C95:E95)</f>
        <v>6220</v>
      </c>
      <c r="G95" s="30">
        <f t="shared" si="55"/>
        <v>0</v>
      </c>
      <c r="H95" s="30">
        <f t="shared" si="53"/>
        <v>420</v>
      </c>
      <c r="I95" s="32">
        <f t="shared" ref="I95:I101" si="60">SUM(G95:H95)</f>
        <v>420</v>
      </c>
      <c r="J95" s="50">
        <f t="shared" si="39"/>
        <v>5800</v>
      </c>
      <c r="K95" s="11">
        <f>SUM($J$10:J95)</f>
        <v>486170</v>
      </c>
      <c r="L95" s="52">
        <f t="shared" si="46"/>
        <v>-209833</v>
      </c>
      <c r="M95" s="30">
        <f t="shared" si="34"/>
        <v>-4386</v>
      </c>
      <c r="N95" s="30">
        <f t="shared" si="30"/>
        <v>10606</v>
      </c>
      <c r="O95" s="52">
        <f t="shared" si="47"/>
        <v>-159083</v>
      </c>
      <c r="P95" s="30">
        <f t="shared" si="35"/>
        <v>-3326</v>
      </c>
      <c r="Q95" s="30">
        <f t="shared" si="31"/>
        <v>9546</v>
      </c>
      <c r="R95" s="33">
        <v>47731</v>
      </c>
      <c r="S95" s="40">
        <f t="shared" si="36"/>
        <v>49557</v>
      </c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</row>
    <row r="96" spans="1:37" x14ac:dyDescent="0.3">
      <c r="A96" s="34">
        <v>87</v>
      </c>
      <c r="B96" s="33">
        <v>47761</v>
      </c>
      <c r="C96" s="30">
        <f t="shared" si="56"/>
        <v>5800</v>
      </c>
      <c r="D96" s="30">
        <f t="shared" si="48"/>
        <v>420</v>
      </c>
      <c r="E96" s="30">
        <v>0</v>
      </c>
      <c r="F96" s="10">
        <f t="shared" si="59"/>
        <v>6220</v>
      </c>
      <c r="G96" s="30">
        <f t="shared" si="55"/>
        <v>0</v>
      </c>
      <c r="H96" s="30">
        <f t="shared" si="53"/>
        <v>420</v>
      </c>
      <c r="I96" s="32">
        <f t="shared" si="60"/>
        <v>420</v>
      </c>
      <c r="J96" s="50">
        <f t="shared" si="39"/>
        <v>5800</v>
      </c>
      <c r="K96" s="11">
        <f>SUM($J$10:J96)</f>
        <v>491970</v>
      </c>
      <c r="L96" s="52">
        <f t="shared" si="46"/>
        <v>-215633</v>
      </c>
      <c r="M96" s="30">
        <f t="shared" si="34"/>
        <v>-4508</v>
      </c>
      <c r="N96" s="30">
        <f t="shared" si="30"/>
        <v>10728</v>
      </c>
      <c r="O96" s="52">
        <f t="shared" si="47"/>
        <v>-164883</v>
      </c>
      <c r="P96" s="30">
        <f t="shared" si="35"/>
        <v>-3447</v>
      </c>
      <c r="Q96" s="30">
        <f t="shared" si="31"/>
        <v>9667</v>
      </c>
      <c r="R96" s="33">
        <v>47761</v>
      </c>
      <c r="S96" s="40">
        <f t="shared" si="36"/>
        <v>49587</v>
      </c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</row>
    <row r="97" spans="1:37" x14ac:dyDescent="0.3">
      <c r="A97" s="34">
        <v>88</v>
      </c>
      <c r="B97" s="33">
        <v>47792</v>
      </c>
      <c r="C97" s="30">
        <f t="shared" si="56"/>
        <v>5800</v>
      </c>
      <c r="D97" s="30">
        <f t="shared" si="48"/>
        <v>420</v>
      </c>
      <c r="E97" s="30">
        <v>0</v>
      </c>
      <c r="F97" s="10">
        <f t="shared" si="59"/>
        <v>6220</v>
      </c>
      <c r="G97" s="30">
        <f t="shared" si="55"/>
        <v>0</v>
      </c>
      <c r="H97" s="30">
        <f t="shared" si="53"/>
        <v>420</v>
      </c>
      <c r="I97" s="32">
        <f t="shared" si="60"/>
        <v>420</v>
      </c>
      <c r="J97" s="50">
        <f t="shared" si="39"/>
        <v>5800</v>
      </c>
      <c r="K97" s="11">
        <f>SUM($J$10:J97)</f>
        <v>497770</v>
      </c>
      <c r="L97" s="52">
        <f t="shared" si="46"/>
        <v>-221433</v>
      </c>
      <c r="M97" s="30">
        <f t="shared" si="34"/>
        <v>-4629</v>
      </c>
      <c r="N97" s="30">
        <f t="shared" si="30"/>
        <v>10849</v>
      </c>
      <c r="O97" s="52">
        <f t="shared" si="47"/>
        <v>-170683</v>
      </c>
      <c r="P97" s="30">
        <f t="shared" si="35"/>
        <v>-3568</v>
      </c>
      <c r="Q97" s="30">
        <f t="shared" si="31"/>
        <v>9788</v>
      </c>
      <c r="R97" s="33">
        <v>47792</v>
      </c>
      <c r="S97" s="40">
        <f t="shared" si="36"/>
        <v>49618</v>
      </c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</row>
    <row r="98" spans="1:37" x14ac:dyDescent="0.3">
      <c r="A98" s="41">
        <v>89</v>
      </c>
      <c r="B98" s="42">
        <v>47822</v>
      </c>
      <c r="C98" s="41">
        <f t="shared" si="56"/>
        <v>5800</v>
      </c>
      <c r="D98" s="41">
        <f t="shared" si="48"/>
        <v>420</v>
      </c>
      <c r="E98" s="41">
        <v>0</v>
      </c>
      <c r="F98" s="41">
        <f t="shared" si="59"/>
        <v>6220</v>
      </c>
      <c r="G98" s="41">
        <f t="shared" si="55"/>
        <v>0</v>
      </c>
      <c r="H98" s="41">
        <f t="shared" si="53"/>
        <v>420</v>
      </c>
      <c r="I98" s="41">
        <f t="shared" si="60"/>
        <v>420</v>
      </c>
      <c r="J98" s="43">
        <f t="shared" si="39"/>
        <v>5800</v>
      </c>
      <c r="K98" s="41">
        <f>SUM($J$10:J98)</f>
        <v>503570</v>
      </c>
      <c r="L98" s="44">
        <f t="shared" si="46"/>
        <v>-227233</v>
      </c>
      <c r="M98" s="41">
        <f t="shared" si="34"/>
        <v>-4750</v>
      </c>
      <c r="N98" s="41">
        <f t="shared" si="30"/>
        <v>10970</v>
      </c>
      <c r="O98" s="44">
        <f t="shared" si="47"/>
        <v>-176483</v>
      </c>
      <c r="P98" s="41">
        <f t="shared" si="35"/>
        <v>-3689</v>
      </c>
      <c r="Q98" s="41">
        <f t="shared" si="31"/>
        <v>9909</v>
      </c>
      <c r="R98" s="42">
        <v>47822</v>
      </c>
      <c r="S98" s="45">
        <f t="shared" si="36"/>
        <v>49648</v>
      </c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</row>
    <row r="99" spans="1:37" x14ac:dyDescent="0.3">
      <c r="A99" s="34">
        <v>90</v>
      </c>
      <c r="B99" s="33">
        <v>47853</v>
      </c>
      <c r="C99" s="30">
        <f t="shared" si="56"/>
        <v>5800</v>
      </c>
      <c r="D99" s="30">
        <f t="shared" si="48"/>
        <v>420</v>
      </c>
      <c r="E99" s="30">
        <v>0</v>
      </c>
      <c r="F99" s="10">
        <f t="shared" ref="F99:F101" si="61">SUM(C99:E99)</f>
        <v>6220</v>
      </c>
      <c r="G99" s="30">
        <f t="shared" si="55"/>
        <v>0</v>
      </c>
      <c r="H99" s="30">
        <f t="shared" si="53"/>
        <v>420</v>
      </c>
      <c r="I99" s="32">
        <f t="shared" si="60"/>
        <v>420</v>
      </c>
      <c r="J99" s="50">
        <f t="shared" si="39"/>
        <v>5800</v>
      </c>
      <c r="K99" s="11">
        <f>SUM($J$10:J99)</f>
        <v>509370</v>
      </c>
      <c r="L99" s="52">
        <f t="shared" si="46"/>
        <v>-233033</v>
      </c>
      <c r="M99" s="30">
        <f t="shared" si="34"/>
        <v>-4871</v>
      </c>
      <c r="N99" s="30">
        <f t="shared" si="30"/>
        <v>11091</v>
      </c>
      <c r="O99" s="52">
        <f t="shared" si="47"/>
        <v>-182283</v>
      </c>
      <c r="P99" s="30">
        <f t="shared" si="35"/>
        <v>-3810</v>
      </c>
      <c r="Q99" s="30">
        <f t="shared" si="31"/>
        <v>10030</v>
      </c>
      <c r="R99" s="33">
        <v>47853</v>
      </c>
      <c r="S99" s="40">
        <f t="shared" si="36"/>
        <v>49679</v>
      </c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</row>
    <row r="100" spans="1:37" x14ac:dyDescent="0.3">
      <c r="A100" s="34">
        <v>91</v>
      </c>
      <c r="B100" s="33">
        <v>47884</v>
      </c>
      <c r="C100" s="30">
        <f t="shared" si="56"/>
        <v>5800</v>
      </c>
      <c r="D100" s="30">
        <f t="shared" si="48"/>
        <v>420</v>
      </c>
      <c r="E100" s="30">
        <v>0</v>
      </c>
      <c r="F100" s="10">
        <f t="shared" si="61"/>
        <v>6220</v>
      </c>
      <c r="G100" s="30">
        <f t="shared" si="55"/>
        <v>0</v>
      </c>
      <c r="H100" s="30">
        <f t="shared" si="53"/>
        <v>420</v>
      </c>
      <c r="I100" s="32">
        <f t="shared" si="60"/>
        <v>420</v>
      </c>
      <c r="J100" s="50">
        <f t="shared" si="39"/>
        <v>5800</v>
      </c>
      <c r="K100" s="11">
        <f>SUM($J$10:J100)</f>
        <v>515170</v>
      </c>
      <c r="L100" s="52">
        <f t="shared" si="46"/>
        <v>-238833</v>
      </c>
      <c r="M100" s="30">
        <f t="shared" si="34"/>
        <v>-4993</v>
      </c>
      <c r="N100" s="30">
        <f t="shared" si="30"/>
        <v>11213</v>
      </c>
      <c r="O100" s="52">
        <f t="shared" si="47"/>
        <v>-188083</v>
      </c>
      <c r="P100" s="30">
        <f t="shared" si="35"/>
        <v>-3932</v>
      </c>
      <c r="Q100" s="30">
        <f t="shared" si="31"/>
        <v>10152</v>
      </c>
      <c r="R100" s="33">
        <v>47884</v>
      </c>
      <c r="S100" s="40">
        <f t="shared" si="36"/>
        <v>49710</v>
      </c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</row>
    <row r="101" spans="1:37" x14ac:dyDescent="0.3">
      <c r="A101" s="34">
        <v>92</v>
      </c>
      <c r="B101" s="33">
        <v>47912</v>
      </c>
      <c r="C101" s="48">
        <f t="shared" si="56"/>
        <v>5800</v>
      </c>
      <c r="D101" s="30">
        <f t="shared" si="48"/>
        <v>420</v>
      </c>
      <c r="E101" s="30">
        <v>0</v>
      </c>
      <c r="F101" s="10">
        <f t="shared" si="61"/>
        <v>6220</v>
      </c>
      <c r="G101" s="30">
        <f t="shared" si="55"/>
        <v>0</v>
      </c>
      <c r="H101" s="30">
        <f t="shared" si="53"/>
        <v>420</v>
      </c>
      <c r="I101" s="32">
        <f t="shared" si="60"/>
        <v>420</v>
      </c>
      <c r="J101" s="50">
        <f t="shared" si="39"/>
        <v>5800</v>
      </c>
      <c r="K101" s="11">
        <f>SUM($J$10:J101)</f>
        <v>520970</v>
      </c>
      <c r="L101" s="52">
        <f t="shared" si="46"/>
        <v>-244633</v>
      </c>
      <c r="M101" s="30">
        <f t="shared" si="34"/>
        <v>-5114</v>
      </c>
      <c r="N101" s="30">
        <f t="shared" si="30"/>
        <v>11334</v>
      </c>
      <c r="O101" s="52">
        <f t="shared" si="47"/>
        <v>-193883</v>
      </c>
      <c r="P101" s="30">
        <f t="shared" si="35"/>
        <v>-4053</v>
      </c>
      <c r="Q101" s="30">
        <f t="shared" si="31"/>
        <v>10273</v>
      </c>
      <c r="R101" s="33">
        <v>47912</v>
      </c>
      <c r="S101" s="40">
        <f t="shared" si="36"/>
        <v>49739</v>
      </c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</row>
    <row r="102" spans="1:37" x14ac:dyDescent="0.3">
      <c r="A102" s="116"/>
      <c r="B102" s="116"/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</row>
    <row r="103" spans="1:37" x14ac:dyDescent="0.3">
      <c r="A103" s="116"/>
      <c r="B103" s="116"/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</row>
    <row r="104" spans="1:37" x14ac:dyDescent="0.3">
      <c r="A104" s="116"/>
      <c r="B104" s="116"/>
      <c r="C104" s="116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</row>
    <row r="105" spans="1:37" x14ac:dyDescent="0.3">
      <c r="A105" s="116"/>
      <c r="B105" s="116"/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</row>
    <row r="106" spans="1:37" x14ac:dyDescent="0.3">
      <c r="A106" s="116"/>
      <c r="B106" s="116"/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</row>
    <row r="107" spans="1:37" x14ac:dyDescent="0.3">
      <c r="A107" s="116"/>
      <c r="B107" s="116"/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</row>
    <row r="108" spans="1:37" x14ac:dyDescent="0.3"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</row>
  </sheetData>
  <mergeCells count="27">
    <mergeCell ref="B7:B9"/>
    <mergeCell ref="A7:A9"/>
    <mergeCell ref="J7:K7"/>
    <mergeCell ref="K8:K9"/>
    <mergeCell ref="L8:L9"/>
    <mergeCell ref="M8:M9"/>
    <mergeCell ref="F8:F9"/>
    <mergeCell ref="G8:G9"/>
    <mergeCell ref="H8:H9"/>
    <mergeCell ref="I8:I9"/>
    <mergeCell ref="J8:J9"/>
    <mergeCell ref="S7:S9"/>
    <mergeCell ref="S1:S2"/>
    <mergeCell ref="A5:C5"/>
    <mergeCell ref="N8:N9"/>
    <mergeCell ref="Q8:Q9"/>
    <mergeCell ref="L7:N7"/>
    <mergeCell ref="O7:Q7"/>
    <mergeCell ref="K1:K2"/>
    <mergeCell ref="C7:F7"/>
    <mergeCell ref="G7:I7"/>
    <mergeCell ref="C8:C9"/>
    <mergeCell ref="D8:D9"/>
    <mergeCell ref="E8:E9"/>
    <mergeCell ref="O8:O9"/>
    <mergeCell ref="P8:P9"/>
    <mergeCell ref="R7:R9"/>
  </mergeCells>
  <conditionalFormatting sqref="A1:S1048576">
    <cfRule type="cellIs" dxfId="6" priority="1" operator="lessThan">
      <formula>0</formula>
    </cfRule>
  </conditionalFormatting>
  <conditionalFormatting sqref="K1:K1048576">
    <cfRule type="cellIs" dxfId="5" priority="2" operator="greaterThan">
      <formula>$P$5</formula>
    </cfRule>
    <cfRule type="cellIs" dxfId="4" priority="3" operator="greaterThan">
      <formula>$H$5</formula>
    </cfRule>
    <cfRule type="cellIs" dxfId="3" priority="4" operator="greaterThan">
      <formula>$P$5</formula>
    </cfRule>
  </conditionalFormatting>
  <conditionalFormatting sqref="M1:M6 M8:M1048576 P1:P6 P8:P1048576">
    <cfRule type="cellIs" dxfId="2" priority="10" operator="lessThan">
      <formula>$R$4</formula>
    </cfRule>
  </conditionalFormatting>
  <conditionalFormatting sqref="M1:M1048576">
    <cfRule type="cellIs" dxfId="1" priority="6" operator="lessThan">
      <formula>$R$4</formula>
    </cfRule>
  </conditionalFormatting>
  <conditionalFormatting sqref="P1:P1048576">
    <cfRule type="cellIs" dxfId="0" priority="5" operator="lessThan">
      <formula>$R$4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32348-660D-46FA-8B78-4D88C28570DC}">
  <dimension ref="A1:J48"/>
  <sheetViews>
    <sheetView workbookViewId="0">
      <selection activeCell="D40" sqref="D40:D48"/>
    </sheetView>
  </sheetViews>
  <sheetFormatPr defaultRowHeight="14.4" x14ac:dyDescent="0.3"/>
  <cols>
    <col min="2" max="2" width="29.77734375" bestFit="1" customWidth="1"/>
  </cols>
  <sheetData>
    <row r="1" spans="1:10" x14ac:dyDescent="0.3">
      <c r="A1" s="8"/>
      <c r="B1" s="8" t="s">
        <v>122</v>
      </c>
      <c r="C1" s="8" t="s">
        <v>65</v>
      </c>
      <c r="D1" s="8" t="s">
        <v>4</v>
      </c>
      <c r="E1" t="s">
        <v>4</v>
      </c>
      <c r="F1">
        <f>SUM(D2:D48)</f>
        <v>50750</v>
      </c>
      <c r="G1" s="39" t="s">
        <v>116</v>
      </c>
      <c r="I1">
        <f>F1/'Plan garsoniera'!B3</f>
        <v>10211.267605633804</v>
      </c>
      <c r="J1" s="39" t="s">
        <v>117</v>
      </c>
    </row>
    <row r="2" spans="1:10" x14ac:dyDescent="0.3">
      <c r="A2" s="99" t="s">
        <v>72</v>
      </c>
      <c r="B2" s="4" t="s">
        <v>67</v>
      </c>
      <c r="C2" s="4">
        <v>1500</v>
      </c>
      <c r="D2" s="99">
        <f>SUM(C2:C8)</f>
        <v>8800</v>
      </c>
      <c r="F2">
        <f>F1</f>
        <v>50750</v>
      </c>
      <c r="G2" t="s">
        <v>116</v>
      </c>
    </row>
    <row r="3" spans="1:10" x14ac:dyDescent="0.3">
      <c r="A3" s="99"/>
      <c r="B3" s="4" t="s">
        <v>102</v>
      </c>
      <c r="C3" s="4">
        <v>2000</v>
      </c>
      <c r="D3" s="99"/>
    </row>
    <row r="4" spans="1:10" x14ac:dyDescent="0.3">
      <c r="A4" s="99"/>
      <c r="B4" s="4" t="s">
        <v>74</v>
      </c>
      <c r="C4" s="4">
        <v>2500</v>
      </c>
      <c r="D4" s="99"/>
    </row>
    <row r="5" spans="1:10" x14ac:dyDescent="0.3">
      <c r="A5" s="99"/>
      <c r="B5" s="4" t="s">
        <v>103</v>
      </c>
      <c r="C5" s="4">
        <v>1500</v>
      </c>
      <c r="D5" s="99"/>
    </row>
    <row r="6" spans="1:10" x14ac:dyDescent="0.3">
      <c r="A6" s="99"/>
      <c r="B6" s="4" t="s">
        <v>89</v>
      </c>
      <c r="C6" s="4">
        <v>500</v>
      </c>
      <c r="D6" s="99"/>
    </row>
    <row r="7" spans="1:10" x14ac:dyDescent="0.3">
      <c r="A7" s="99"/>
      <c r="B7" s="4" t="s">
        <v>90</v>
      </c>
      <c r="C7" s="4">
        <v>200</v>
      </c>
      <c r="D7" s="99"/>
    </row>
    <row r="8" spans="1:10" x14ac:dyDescent="0.3">
      <c r="A8" s="99"/>
      <c r="B8" s="4" t="s">
        <v>104</v>
      </c>
      <c r="C8" s="4">
        <v>600</v>
      </c>
      <c r="D8" s="99"/>
    </row>
    <row r="9" spans="1:10" x14ac:dyDescent="0.3">
      <c r="A9" s="100" t="s">
        <v>68</v>
      </c>
      <c r="B9" s="11" t="s">
        <v>68</v>
      </c>
      <c r="C9" s="11">
        <v>800</v>
      </c>
      <c r="D9" s="100">
        <f>SUM(C9:C12)</f>
        <v>2300</v>
      </c>
    </row>
    <row r="10" spans="1:10" x14ac:dyDescent="0.3">
      <c r="A10" s="100"/>
      <c r="B10" s="11" t="s">
        <v>69</v>
      </c>
      <c r="C10" s="11">
        <v>300</v>
      </c>
      <c r="D10" s="100"/>
    </row>
    <row r="11" spans="1:10" x14ac:dyDescent="0.3">
      <c r="A11" s="100"/>
      <c r="B11" s="11" t="s">
        <v>100</v>
      </c>
      <c r="C11" s="11">
        <v>1200</v>
      </c>
      <c r="D11" s="100"/>
    </row>
    <row r="12" spans="1:10" x14ac:dyDescent="0.3">
      <c r="A12" s="100"/>
      <c r="B12" s="11" t="s">
        <v>70</v>
      </c>
      <c r="C12" s="11"/>
      <c r="D12" s="100"/>
    </row>
    <row r="13" spans="1:10" x14ac:dyDescent="0.3">
      <c r="A13" s="103" t="s">
        <v>73</v>
      </c>
      <c r="B13" s="31" t="s">
        <v>66</v>
      </c>
      <c r="C13" s="31">
        <v>1000</v>
      </c>
      <c r="D13" s="103">
        <f>SUM(C13:C17)</f>
        <v>6500</v>
      </c>
    </row>
    <row r="14" spans="1:10" x14ac:dyDescent="0.3">
      <c r="A14" s="103"/>
      <c r="B14" s="31" t="s">
        <v>105</v>
      </c>
      <c r="C14" s="31">
        <v>2000</v>
      </c>
      <c r="D14" s="103"/>
    </row>
    <row r="15" spans="1:10" x14ac:dyDescent="0.3">
      <c r="A15" s="103"/>
      <c r="B15" s="31" t="s">
        <v>71</v>
      </c>
      <c r="C15" s="31">
        <v>2500</v>
      </c>
      <c r="D15" s="103"/>
    </row>
    <row r="16" spans="1:10" x14ac:dyDescent="0.3">
      <c r="A16" s="103"/>
      <c r="B16" s="31" t="s">
        <v>90</v>
      </c>
      <c r="C16" s="31">
        <v>200</v>
      </c>
      <c r="D16" s="103"/>
    </row>
    <row r="17" spans="1:4" x14ac:dyDescent="0.3">
      <c r="A17" s="103"/>
      <c r="B17" s="31" t="s">
        <v>106</v>
      </c>
      <c r="C17" s="31">
        <v>800</v>
      </c>
      <c r="D17" s="103"/>
    </row>
    <row r="18" spans="1:4" x14ac:dyDescent="0.3">
      <c r="A18" s="99" t="s">
        <v>75</v>
      </c>
      <c r="B18" s="4" t="s">
        <v>107</v>
      </c>
      <c r="C18" s="4">
        <v>1500</v>
      </c>
      <c r="D18" s="99">
        <f>SUM(C18:C19)</f>
        <v>1700</v>
      </c>
    </row>
    <row r="19" spans="1:4" x14ac:dyDescent="0.3">
      <c r="A19" s="99"/>
      <c r="B19" s="4" t="s">
        <v>90</v>
      </c>
      <c r="C19" s="4">
        <v>200</v>
      </c>
      <c r="D19" s="99"/>
    </row>
    <row r="20" spans="1:4" x14ac:dyDescent="0.3">
      <c r="A20" s="101" t="s">
        <v>77</v>
      </c>
      <c r="B20" s="10" t="s">
        <v>78</v>
      </c>
      <c r="C20" s="10">
        <v>4000</v>
      </c>
      <c r="D20" s="84">
        <f>SUM(C20:C37)</f>
        <v>14250</v>
      </c>
    </row>
    <row r="21" spans="1:4" x14ac:dyDescent="0.3">
      <c r="A21" s="102"/>
      <c r="B21" s="10" t="s">
        <v>101</v>
      </c>
      <c r="C21" s="10">
        <v>1000</v>
      </c>
      <c r="D21" s="84"/>
    </row>
    <row r="22" spans="1:4" x14ac:dyDescent="0.3">
      <c r="A22" s="102"/>
      <c r="B22" s="10" t="s">
        <v>79</v>
      </c>
      <c r="C22" s="10">
        <v>600</v>
      </c>
      <c r="D22" s="84"/>
    </row>
    <row r="23" spans="1:4" x14ac:dyDescent="0.3">
      <c r="A23" s="102"/>
      <c r="B23" s="10" t="s">
        <v>80</v>
      </c>
      <c r="C23" s="10">
        <v>1000</v>
      </c>
      <c r="D23" s="84"/>
    </row>
    <row r="24" spans="1:4" x14ac:dyDescent="0.3">
      <c r="A24" s="102"/>
      <c r="B24" s="10" t="s">
        <v>81</v>
      </c>
      <c r="C24" s="10">
        <v>2000</v>
      </c>
      <c r="D24" s="84"/>
    </row>
    <row r="25" spans="1:4" x14ac:dyDescent="0.3">
      <c r="A25" s="102"/>
      <c r="B25" s="10" t="s">
        <v>82</v>
      </c>
      <c r="C25" s="10">
        <v>1000</v>
      </c>
      <c r="D25" s="84"/>
    </row>
    <row r="26" spans="1:4" x14ac:dyDescent="0.3">
      <c r="A26" s="102"/>
      <c r="B26" s="10" t="s">
        <v>93</v>
      </c>
      <c r="C26" s="10">
        <v>1500</v>
      </c>
      <c r="D26" s="84"/>
    </row>
    <row r="27" spans="1:4" x14ac:dyDescent="0.3">
      <c r="A27" s="102"/>
      <c r="B27" s="10" t="s">
        <v>94</v>
      </c>
      <c r="C27" s="10">
        <v>500</v>
      </c>
      <c r="D27" s="84"/>
    </row>
    <row r="28" spans="1:4" x14ac:dyDescent="0.3">
      <c r="A28" s="102"/>
      <c r="B28" s="10" t="s">
        <v>95</v>
      </c>
      <c r="C28" s="10">
        <v>150</v>
      </c>
      <c r="D28" s="84"/>
    </row>
    <row r="29" spans="1:4" x14ac:dyDescent="0.3">
      <c r="A29" s="102"/>
      <c r="B29" s="10"/>
      <c r="C29" s="10"/>
      <c r="D29" s="84"/>
    </row>
    <row r="30" spans="1:4" x14ac:dyDescent="0.3">
      <c r="A30" s="102"/>
      <c r="B30" s="10" t="s">
        <v>83</v>
      </c>
      <c r="C30" s="104">
        <v>100</v>
      </c>
      <c r="D30" s="84"/>
    </row>
    <row r="31" spans="1:4" x14ac:dyDescent="0.3">
      <c r="A31" s="102"/>
      <c r="B31" s="10" t="s">
        <v>84</v>
      </c>
      <c r="C31" s="105"/>
      <c r="D31" s="84"/>
    </row>
    <row r="32" spans="1:4" x14ac:dyDescent="0.3">
      <c r="A32" s="102"/>
      <c r="B32" s="10" t="s">
        <v>85</v>
      </c>
      <c r="C32" s="105"/>
      <c r="D32" s="84"/>
    </row>
    <row r="33" spans="1:4" x14ac:dyDescent="0.3">
      <c r="A33" s="102"/>
      <c r="B33" s="10" t="s">
        <v>86</v>
      </c>
      <c r="C33" s="105"/>
      <c r="D33" s="84"/>
    </row>
    <row r="34" spans="1:4" x14ac:dyDescent="0.3">
      <c r="A34" s="102"/>
      <c r="B34" s="10" t="s">
        <v>87</v>
      </c>
      <c r="C34" s="106"/>
      <c r="D34" s="84"/>
    </row>
    <row r="35" spans="1:4" x14ac:dyDescent="0.3">
      <c r="A35" s="102"/>
      <c r="B35" s="10"/>
      <c r="C35" s="10"/>
      <c r="D35" s="84"/>
    </row>
    <row r="36" spans="1:4" x14ac:dyDescent="0.3">
      <c r="A36" s="102"/>
      <c r="B36" s="10" t="s">
        <v>108</v>
      </c>
      <c r="C36" s="10">
        <v>400</v>
      </c>
      <c r="D36" s="84"/>
    </row>
    <row r="37" spans="1:4" x14ac:dyDescent="0.3">
      <c r="A37" s="102"/>
      <c r="B37" s="10" t="s">
        <v>103</v>
      </c>
      <c r="C37" s="10">
        <v>2000</v>
      </c>
      <c r="D37" s="84"/>
    </row>
    <row r="38" spans="1:4" x14ac:dyDescent="0.3">
      <c r="A38" s="100" t="s">
        <v>76</v>
      </c>
      <c r="B38" s="11" t="s">
        <v>91</v>
      </c>
      <c r="C38" s="11">
        <v>100</v>
      </c>
      <c r="D38" s="100">
        <f>SUM(C38:C39)</f>
        <v>2100</v>
      </c>
    </row>
    <row r="39" spans="1:4" x14ac:dyDescent="0.3">
      <c r="A39" s="100"/>
      <c r="B39" s="11" t="s">
        <v>92</v>
      </c>
      <c r="C39" s="11">
        <v>2000</v>
      </c>
      <c r="D39" s="100"/>
    </row>
    <row r="40" spans="1:4" x14ac:dyDescent="0.3">
      <c r="A40" s="99" t="s">
        <v>88</v>
      </c>
      <c r="B40" s="4" t="s">
        <v>96</v>
      </c>
      <c r="C40" s="4">
        <v>300</v>
      </c>
      <c r="D40" s="99">
        <f>SUM(C40:C48)</f>
        <v>15100</v>
      </c>
    </row>
    <row r="41" spans="1:4" x14ac:dyDescent="0.3">
      <c r="A41" s="99"/>
      <c r="B41" s="4" t="s">
        <v>98</v>
      </c>
      <c r="C41" s="4">
        <v>200</v>
      </c>
      <c r="D41" s="99"/>
    </row>
    <row r="42" spans="1:4" x14ac:dyDescent="0.3">
      <c r="A42" s="99"/>
      <c r="B42" s="4" t="s">
        <v>97</v>
      </c>
      <c r="C42" s="4">
        <v>400</v>
      </c>
      <c r="D42" s="99"/>
    </row>
    <row r="43" spans="1:4" x14ac:dyDescent="0.3">
      <c r="A43" s="99"/>
      <c r="B43" s="4" t="s">
        <v>99</v>
      </c>
      <c r="C43" s="4">
        <v>200</v>
      </c>
      <c r="D43" s="99"/>
    </row>
    <row r="44" spans="1:4" x14ac:dyDescent="0.3">
      <c r="A44" s="99"/>
      <c r="B44" s="4" t="s">
        <v>118</v>
      </c>
      <c r="C44" s="4">
        <v>1500</v>
      </c>
      <c r="D44" s="99"/>
    </row>
    <row r="45" spans="1:4" x14ac:dyDescent="0.3">
      <c r="A45" s="99"/>
      <c r="B45" s="4" t="s">
        <v>119</v>
      </c>
      <c r="C45" s="4">
        <v>800</v>
      </c>
      <c r="D45" s="99"/>
    </row>
    <row r="46" spans="1:4" x14ac:dyDescent="0.3">
      <c r="A46" s="99"/>
      <c r="B46" s="4" t="s">
        <v>120</v>
      </c>
      <c r="C46" s="4">
        <v>700</v>
      </c>
      <c r="D46" s="99"/>
    </row>
    <row r="47" spans="1:4" x14ac:dyDescent="0.3">
      <c r="A47" s="99"/>
      <c r="B47" s="4" t="s">
        <v>121</v>
      </c>
      <c r="C47" s="4">
        <v>1000</v>
      </c>
      <c r="D47" s="99"/>
    </row>
    <row r="48" spans="1:4" x14ac:dyDescent="0.3">
      <c r="A48" s="99"/>
      <c r="B48" s="4" t="s">
        <v>123</v>
      </c>
      <c r="C48" s="4">
        <v>10000</v>
      </c>
      <c r="D48" s="99"/>
    </row>
  </sheetData>
  <mergeCells count="15">
    <mergeCell ref="D40:D48"/>
    <mergeCell ref="C30:C34"/>
    <mergeCell ref="D2:D8"/>
    <mergeCell ref="D9:D12"/>
    <mergeCell ref="D13:D17"/>
    <mergeCell ref="D18:D19"/>
    <mergeCell ref="D20:D37"/>
    <mergeCell ref="D38:D39"/>
    <mergeCell ref="A40:A48"/>
    <mergeCell ref="A38:A39"/>
    <mergeCell ref="A20:A37"/>
    <mergeCell ref="A13:A17"/>
    <mergeCell ref="A2:A8"/>
    <mergeCell ref="A9:A12"/>
    <mergeCell ref="A18:A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29248-B55E-47E0-B303-6ADF3C137ED5}">
  <dimension ref="A1:P47"/>
  <sheetViews>
    <sheetView workbookViewId="0">
      <selection activeCell="P9" sqref="P9"/>
    </sheetView>
  </sheetViews>
  <sheetFormatPr defaultRowHeight="14.4" x14ac:dyDescent="0.3"/>
  <cols>
    <col min="1" max="1" width="10.44140625" bestFit="1" customWidth="1"/>
    <col min="2" max="2" width="12.77734375" bestFit="1" customWidth="1"/>
    <col min="5" max="5" width="10.5546875" bestFit="1" customWidth="1"/>
    <col min="6" max="6" width="11.5546875" bestFit="1" customWidth="1"/>
    <col min="8" max="8" width="16" bestFit="1" customWidth="1"/>
    <col min="9" max="9" width="13.109375" bestFit="1" customWidth="1"/>
    <col min="10" max="10" width="11.44140625" bestFit="1" customWidth="1"/>
    <col min="13" max="13" width="7.109375" customWidth="1"/>
    <col min="14" max="14" width="10.109375" bestFit="1" customWidth="1"/>
    <col min="15" max="15" width="6.5546875" customWidth="1"/>
  </cols>
  <sheetData>
    <row r="1" spans="1:16" x14ac:dyDescent="0.3">
      <c r="A1" s="4" t="s">
        <v>10</v>
      </c>
      <c r="B1" s="20">
        <f>B2*B5</f>
        <v>83640</v>
      </c>
      <c r="C1" s="8" t="s">
        <v>6</v>
      </c>
      <c r="D1" s="2" t="s">
        <v>12</v>
      </c>
      <c r="E1" s="11">
        <v>4062</v>
      </c>
      <c r="F1" s="11">
        <f>E1/6</f>
        <v>677</v>
      </c>
      <c r="H1" s="8" t="s">
        <v>11</v>
      </c>
      <c r="I1" s="11">
        <v>420</v>
      </c>
      <c r="K1" s="67" t="s">
        <v>0</v>
      </c>
      <c r="L1" s="10">
        <v>200</v>
      </c>
      <c r="N1" s="57" t="s">
        <v>15</v>
      </c>
      <c r="O1" s="3" t="s">
        <v>20</v>
      </c>
      <c r="P1" s="11">
        <v>800</v>
      </c>
    </row>
    <row r="2" spans="1:16" x14ac:dyDescent="0.3">
      <c r="A2" s="4" t="s">
        <v>9</v>
      </c>
      <c r="B2" s="21">
        <f>B3/100*B4</f>
        <v>17000</v>
      </c>
      <c r="C2" s="8" t="s">
        <v>7</v>
      </c>
      <c r="D2" s="2" t="s">
        <v>13</v>
      </c>
      <c r="E2" s="22">
        <f>F2</f>
        <v>5416</v>
      </c>
      <c r="F2" s="22">
        <f>F1*8</f>
        <v>5416</v>
      </c>
      <c r="K2" s="68"/>
      <c r="L2" s="10">
        <v>300</v>
      </c>
      <c r="N2" s="58"/>
      <c r="O2" s="3" t="s">
        <v>21</v>
      </c>
      <c r="P2" s="11">
        <v>800</v>
      </c>
    </row>
    <row r="3" spans="1:16" x14ac:dyDescent="0.3">
      <c r="A3" s="4" t="s">
        <v>23</v>
      </c>
      <c r="B3" s="24">
        <v>17</v>
      </c>
      <c r="C3" s="23"/>
      <c r="F3" s="6"/>
      <c r="K3" s="23"/>
      <c r="N3" s="23"/>
      <c r="O3" s="26"/>
    </row>
    <row r="4" spans="1:16" ht="28.8" x14ac:dyDescent="0.3">
      <c r="A4" s="4" t="s">
        <v>22</v>
      </c>
      <c r="B4" s="25">
        <v>100000</v>
      </c>
      <c r="C4" s="23"/>
      <c r="F4" s="6"/>
      <c r="K4" s="23"/>
      <c r="L4" s="27" t="s">
        <v>24</v>
      </c>
      <c r="M4" s="28">
        <f>5000*3</f>
        <v>15000</v>
      </c>
      <c r="O4" s="26"/>
    </row>
    <row r="5" spans="1:16" x14ac:dyDescent="0.3">
      <c r="A5" s="4" t="s">
        <v>8</v>
      </c>
      <c r="B5" s="4">
        <v>4.92</v>
      </c>
    </row>
    <row r="7" spans="1:16" x14ac:dyDescent="0.3">
      <c r="C7" s="107" t="s">
        <v>18</v>
      </c>
      <c r="D7" s="107"/>
      <c r="E7" s="107"/>
      <c r="F7" s="107"/>
      <c r="G7" s="69" t="s">
        <v>17</v>
      </c>
      <c r="H7" s="69"/>
      <c r="I7" s="69"/>
      <c r="J7" s="15" t="s">
        <v>5</v>
      </c>
      <c r="K7" s="108" t="s">
        <v>19</v>
      </c>
    </row>
    <row r="8" spans="1:16" ht="14.4" customHeight="1" x14ac:dyDescent="0.3">
      <c r="A8" s="113" t="s">
        <v>3</v>
      </c>
      <c r="B8" s="113" t="s">
        <v>2</v>
      </c>
      <c r="C8" s="114" t="s">
        <v>1</v>
      </c>
      <c r="D8" s="109" t="s">
        <v>14</v>
      </c>
      <c r="E8" s="109" t="s">
        <v>15</v>
      </c>
      <c r="F8" s="109" t="s">
        <v>4</v>
      </c>
      <c r="G8" s="110" t="s">
        <v>0</v>
      </c>
      <c r="H8" s="110" t="s">
        <v>16</v>
      </c>
      <c r="I8" s="83" t="s">
        <v>4</v>
      </c>
      <c r="J8" s="111" t="s">
        <v>4</v>
      </c>
      <c r="K8" s="108"/>
    </row>
    <row r="9" spans="1:16" x14ac:dyDescent="0.3">
      <c r="A9" s="113"/>
      <c r="B9" s="113"/>
      <c r="C9" s="114"/>
      <c r="D9" s="109"/>
      <c r="E9" s="100"/>
      <c r="F9" s="100"/>
      <c r="G9" s="110"/>
      <c r="H9" s="110"/>
      <c r="I9" s="84"/>
      <c r="J9" s="112"/>
      <c r="K9" s="108"/>
    </row>
    <row r="10" spans="1:16" x14ac:dyDescent="0.3">
      <c r="A10" s="9">
        <v>1</v>
      </c>
      <c r="B10" s="12">
        <v>45143</v>
      </c>
      <c r="C10" s="1">
        <v>5416</v>
      </c>
      <c r="D10" s="1">
        <f>$I$1</f>
        <v>420</v>
      </c>
      <c r="E10" s="1">
        <v>0</v>
      </c>
      <c r="F10" s="1">
        <f>SUM(C10:E10)</f>
        <v>5836</v>
      </c>
      <c r="G10" s="9">
        <f>$L$2</f>
        <v>300</v>
      </c>
      <c r="H10" s="9">
        <v>1500</v>
      </c>
      <c r="I10" s="9">
        <f>SUM(G10:H10)</f>
        <v>1800</v>
      </c>
      <c r="J10" s="13">
        <f>F10-I10</f>
        <v>4036</v>
      </c>
      <c r="K10" s="4">
        <f>SUM($J$10:J10)</f>
        <v>4036</v>
      </c>
      <c r="L10" s="29">
        <f t="shared" ref="L10:L35" si="0">K10-$M$4</f>
        <v>-10964</v>
      </c>
    </row>
    <row r="11" spans="1:16" x14ac:dyDescent="0.3">
      <c r="A11" s="17">
        <v>2</v>
      </c>
      <c r="B11" s="18">
        <v>45174</v>
      </c>
      <c r="C11" s="11">
        <f>$E$2</f>
        <v>5416</v>
      </c>
      <c r="D11" s="11">
        <f>$I$1</f>
        <v>420</v>
      </c>
      <c r="E11" s="11">
        <v>0</v>
      </c>
      <c r="F11" s="11">
        <f>SUM(C11:E11)</f>
        <v>5836</v>
      </c>
      <c r="G11" s="10">
        <f>$L$2</f>
        <v>300</v>
      </c>
      <c r="H11" s="10">
        <v>1500</v>
      </c>
      <c r="I11" s="10">
        <f>SUM(G11:H11)</f>
        <v>1800</v>
      </c>
      <c r="J11" s="14">
        <f>F11-I11</f>
        <v>4036</v>
      </c>
      <c r="K11" s="4">
        <f>SUM($J$10:J11)</f>
        <v>8072</v>
      </c>
      <c r="L11" s="29">
        <f t="shared" si="0"/>
        <v>-6928</v>
      </c>
    </row>
    <row r="12" spans="1:16" x14ac:dyDescent="0.3">
      <c r="A12" s="5">
        <v>3</v>
      </c>
      <c r="B12" s="16">
        <v>45204</v>
      </c>
      <c r="C12" s="5">
        <f t="shared" ref="C12:C35" si="1">$E$2</f>
        <v>5416</v>
      </c>
      <c r="D12" s="5">
        <f t="shared" ref="D12:D35" si="2">$I$1</f>
        <v>420</v>
      </c>
      <c r="E12" s="5">
        <f>$P$1</f>
        <v>800</v>
      </c>
      <c r="F12" s="5">
        <f t="shared" ref="F12:F35" si="3">SUM(C12:E12)</f>
        <v>6636</v>
      </c>
      <c r="G12" s="5">
        <f t="shared" ref="G12:G21" si="4">$L$1</f>
        <v>200</v>
      </c>
      <c r="H12" s="5">
        <v>1500</v>
      </c>
      <c r="I12" s="5">
        <f t="shared" ref="I12:I35" si="5">SUM(G12:H12)</f>
        <v>1700</v>
      </c>
      <c r="J12" s="19">
        <f t="shared" ref="J12:J35" si="6">F12-I12</f>
        <v>4936</v>
      </c>
      <c r="K12" s="5">
        <f>SUM($J$10:J12)</f>
        <v>13008</v>
      </c>
      <c r="L12" s="5">
        <f t="shared" si="0"/>
        <v>-1992</v>
      </c>
    </row>
    <row r="13" spans="1:16" x14ac:dyDescent="0.3">
      <c r="A13" s="17">
        <v>4</v>
      </c>
      <c r="B13" s="18">
        <v>45235</v>
      </c>
      <c r="C13" s="11">
        <f t="shared" si="1"/>
        <v>5416</v>
      </c>
      <c r="D13" s="11">
        <f t="shared" si="2"/>
        <v>420</v>
      </c>
      <c r="E13" s="11">
        <f>$P$1</f>
        <v>800</v>
      </c>
      <c r="F13" s="11">
        <f t="shared" si="3"/>
        <v>6636</v>
      </c>
      <c r="G13" s="10">
        <f t="shared" si="4"/>
        <v>200</v>
      </c>
      <c r="H13" s="10">
        <v>1500</v>
      </c>
      <c r="I13" s="10">
        <f t="shared" si="5"/>
        <v>1700</v>
      </c>
      <c r="J13" s="14">
        <f t="shared" si="6"/>
        <v>4936</v>
      </c>
      <c r="K13" s="4">
        <f>SUM($J$10:J13)</f>
        <v>17944</v>
      </c>
      <c r="L13" s="29">
        <f t="shared" si="0"/>
        <v>2944</v>
      </c>
    </row>
    <row r="14" spans="1:16" x14ac:dyDescent="0.3">
      <c r="A14" s="9">
        <v>5</v>
      </c>
      <c r="B14" s="12">
        <v>45265</v>
      </c>
      <c r="C14" s="1">
        <f t="shared" si="1"/>
        <v>5416</v>
      </c>
      <c r="D14" s="1">
        <f t="shared" si="2"/>
        <v>420</v>
      </c>
      <c r="E14" s="1">
        <f>$P$1</f>
        <v>800</v>
      </c>
      <c r="F14" s="1">
        <f t="shared" si="3"/>
        <v>6636</v>
      </c>
      <c r="G14" s="9">
        <f t="shared" si="4"/>
        <v>200</v>
      </c>
      <c r="H14" s="9">
        <v>1500</v>
      </c>
      <c r="I14" s="9">
        <f t="shared" si="5"/>
        <v>1700</v>
      </c>
      <c r="J14" s="13">
        <f t="shared" si="6"/>
        <v>4936</v>
      </c>
      <c r="K14" s="4">
        <f>SUM($J$10:J14)</f>
        <v>22880</v>
      </c>
      <c r="L14" s="29">
        <f t="shared" si="0"/>
        <v>7880</v>
      </c>
    </row>
    <row r="15" spans="1:16" x14ac:dyDescent="0.3">
      <c r="A15" s="17">
        <v>6</v>
      </c>
      <c r="B15" s="18">
        <v>45296</v>
      </c>
      <c r="C15" s="11">
        <f t="shared" si="1"/>
        <v>5416</v>
      </c>
      <c r="D15" s="11">
        <f t="shared" si="2"/>
        <v>420</v>
      </c>
      <c r="E15" s="11">
        <f>$P$1</f>
        <v>800</v>
      </c>
      <c r="F15" s="11">
        <f t="shared" si="3"/>
        <v>6636</v>
      </c>
      <c r="G15" s="10">
        <f t="shared" si="4"/>
        <v>200</v>
      </c>
      <c r="H15" s="10">
        <v>1500</v>
      </c>
      <c r="I15" s="10">
        <f t="shared" si="5"/>
        <v>1700</v>
      </c>
      <c r="J15" s="14">
        <f t="shared" si="6"/>
        <v>4936</v>
      </c>
      <c r="K15" s="4">
        <f>SUM($J$10:J15)</f>
        <v>27816</v>
      </c>
      <c r="L15" s="29">
        <f t="shared" si="0"/>
        <v>12816</v>
      </c>
    </row>
    <row r="16" spans="1:16" x14ac:dyDescent="0.3">
      <c r="A16" s="9">
        <v>7</v>
      </c>
      <c r="B16" s="12">
        <v>45327</v>
      </c>
      <c r="C16" s="1">
        <f t="shared" si="1"/>
        <v>5416</v>
      </c>
      <c r="D16" s="1">
        <f t="shared" si="2"/>
        <v>420</v>
      </c>
      <c r="E16" s="1">
        <f>$P$1</f>
        <v>800</v>
      </c>
      <c r="F16" s="1">
        <f t="shared" si="3"/>
        <v>6636</v>
      </c>
      <c r="G16" s="9">
        <f t="shared" si="4"/>
        <v>200</v>
      </c>
      <c r="H16" s="9">
        <v>1500</v>
      </c>
      <c r="I16" s="9">
        <f t="shared" si="5"/>
        <v>1700</v>
      </c>
      <c r="J16" s="13">
        <f t="shared" si="6"/>
        <v>4936</v>
      </c>
      <c r="K16" s="4">
        <f>SUM($J$10:J16)</f>
        <v>32752</v>
      </c>
      <c r="L16" s="29">
        <f t="shared" si="0"/>
        <v>17752</v>
      </c>
    </row>
    <row r="17" spans="1:12" x14ac:dyDescent="0.3">
      <c r="A17" s="5">
        <v>8</v>
      </c>
      <c r="B17" s="16">
        <v>45356</v>
      </c>
      <c r="C17" s="5">
        <f t="shared" si="1"/>
        <v>5416</v>
      </c>
      <c r="D17" s="5">
        <f t="shared" si="2"/>
        <v>420</v>
      </c>
      <c r="E17" s="5">
        <f>$P$2</f>
        <v>800</v>
      </c>
      <c r="F17" s="5">
        <f t="shared" si="3"/>
        <v>6636</v>
      </c>
      <c r="G17" s="5">
        <f t="shared" si="4"/>
        <v>200</v>
      </c>
      <c r="H17" s="5">
        <v>1500</v>
      </c>
      <c r="I17" s="5">
        <f t="shared" si="5"/>
        <v>1700</v>
      </c>
      <c r="J17" s="19">
        <f t="shared" si="6"/>
        <v>4936</v>
      </c>
      <c r="K17" s="5">
        <f>SUM($J$10:J17)</f>
        <v>37688</v>
      </c>
      <c r="L17" s="5">
        <f t="shared" si="0"/>
        <v>22688</v>
      </c>
    </row>
    <row r="18" spans="1:12" x14ac:dyDescent="0.3">
      <c r="A18" s="9">
        <v>9</v>
      </c>
      <c r="B18" s="12">
        <v>45387</v>
      </c>
      <c r="C18" s="1">
        <f t="shared" si="1"/>
        <v>5416</v>
      </c>
      <c r="D18" s="1">
        <f t="shared" si="2"/>
        <v>420</v>
      </c>
      <c r="E18" s="1">
        <f>$P$2</f>
        <v>800</v>
      </c>
      <c r="F18" s="1">
        <f t="shared" si="3"/>
        <v>6636</v>
      </c>
      <c r="G18" s="9">
        <f t="shared" si="4"/>
        <v>200</v>
      </c>
      <c r="H18" s="9">
        <v>1500</v>
      </c>
      <c r="I18" s="9">
        <f t="shared" si="5"/>
        <v>1700</v>
      </c>
      <c r="J18" s="13">
        <f t="shared" si="6"/>
        <v>4936</v>
      </c>
      <c r="K18" s="4">
        <f>SUM($J$10:J18)</f>
        <v>42624</v>
      </c>
      <c r="L18" s="29">
        <f t="shared" si="0"/>
        <v>27624</v>
      </c>
    </row>
    <row r="19" spans="1:12" x14ac:dyDescent="0.3">
      <c r="A19" s="17">
        <v>10</v>
      </c>
      <c r="B19" s="18">
        <v>45417</v>
      </c>
      <c r="C19" s="11">
        <f t="shared" si="1"/>
        <v>5416</v>
      </c>
      <c r="D19" s="11">
        <f t="shared" si="2"/>
        <v>420</v>
      </c>
      <c r="E19" s="11">
        <f>$P$2</f>
        <v>800</v>
      </c>
      <c r="F19" s="11">
        <f t="shared" si="3"/>
        <v>6636</v>
      </c>
      <c r="G19" s="10">
        <f t="shared" si="4"/>
        <v>200</v>
      </c>
      <c r="H19" s="10">
        <v>1500</v>
      </c>
      <c r="I19" s="10">
        <f t="shared" si="5"/>
        <v>1700</v>
      </c>
      <c r="J19" s="14">
        <f t="shared" si="6"/>
        <v>4936</v>
      </c>
      <c r="K19" s="4">
        <f>SUM($J$10:J19)</f>
        <v>47560</v>
      </c>
      <c r="L19" s="29">
        <f t="shared" si="0"/>
        <v>32560</v>
      </c>
    </row>
    <row r="20" spans="1:12" x14ac:dyDescent="0.3">
      <c r="A20" s="9">
        <v>11</v>
      </c>
      <c r="B20" s="12">
        <v>45448</v>
      </c>
      <c r="C20" s="1">
        <f t="shared" si="1"/>
        <v>5416</v>
      </c>
      <c r="D20" s="1">
        <f t="shared" si="2"/>
        <v>420</v>
      </c>
      <c r="E20" s="1">
        <f>$P$2</f>
        <v>800</v>
      </c>
      <c r="F20" s="1">
        <f t="shared" si="3"/>
        <v>6636</v>
      </c>
      <c r="G20" s="9">
        <f t="shared" si="4"/>
        <v>200</v>
      </c>
      <c r="H20" s="9">
        <v>1500</v>
      </c>
      <c r="I20" s="9">
        <f t="shared" si="5"/>
        <v>1700</v>
      </c>
      <c r="J20" s="13">
        <f t="shared" si="6"/>
        <v>4936</v>
      </c>
      <c r="K20" s="4">
        <f>SUM($J$10:J20)</f>
        <v>52496</v>
      </c>
      <c r="L20" s="29">
        <f t="shared" si="0"/>
        <v>37496</v>
      </c>
    </row>
    <row r="21" spans="1:12" x14ac:dyDescent="0.3">
      <c r="A21" s="17">
        <v>12</v>
      </c>
      <c r="B21" s="18">
        <v>45478</v>
      </c>
      <c r="C21" s="11">
        <f t="shared" si="1"/>
        <v>5416</v>
      </c>
      <c r="D21" s="11">
        <f t="shared" si="2"/>
        <v>420</v>
      </c>
      <c r="E21" s="11">
        <f>$P$2</f>
        <v>800</v>
      </c>
      <c r="F21" s="11">
        <f t="shared" si="3"/>
        <v>6636</v>
      </c>
      <c r="G21" s="10">
        <f t="shared" si="4"/>
        <v>200</v>
      </c>
      <c r="H21" s="10">
        <v>1500</v>
      </c>
      <c r="I21" s="10">
        <f t="shared" si="5"/>
        <v>1700</v>
      </c>
      <c r="J21" s="14">
        <f t="shared" si="6"/>
        <v>4936</v>
      </c>
      <c r="K21" s="4">
        <f>SUM($J$10:J21)</f>
        <v>57432</v>
      </c>
      <c r="L21" s="29">
        <f t="shared" si="0"/>
        <v>42432</v>
      </c>
    </row>
    <row r="22" spans="1:12" x14ac:dyDescent="0.3">
      <c r="A22" s="5">
        <v>13</v>
      </c>
      <c r="B22" s="16">
        <v>45509</v>
      </c>
      <c r="C22" s="5">
        <f t="shared" si="1"/>
        <v>5416</v>
      </c>
      <c r="D22" s="5">
        <f t="shared" si="2"/>
        <v>420</v>
      </c>
      <c r="E22" s="5">
        <v>0</v>
      </c>
      <c r="F22" s="5">
        <f t="shared" si="3"/>
        <v>5836</v>
      </c>
      <c r="G22" s="5">
        <f t="shared" ref="G22:G35" si="7">$L$2</f>
        <v>300</v>
      </c>
      <c r="H22" s="5">
        <v>1500</v>
      </c>
      <c r="I22" s="5">
        <f t="shared" si="5"/>
        <v>1800</v>
      </c>
      <c r="J22" s="19">
        <f t="shared" si="6"/>
        <v>4036</v>
      </c>
      <c r="K22" s="5">
        <f>SUM($J$10:J22)</f>
        <v>61468</v>
      </c>
      <c r="L22" s="5">
        <f t="shared" si="0"/>
        <v>46468</v>
      </c>
    </row>
    <row r="23" spans="1:12" x14ac:dyDescent="0.3">
      <c r="A23" s="17">
        <v>14</v>
      </c>
      <c r="B23" s="18">
        <v>45540</v>
      </c>
      <c r="C23" s="11">
        <f t="shared" si="1"/>
        <v>5416</v>
      </c>
      <c r="D23" s="11">
        <f t="shared" si="2"/>
        <v>420</v>
      </c>
      <c r="E23" s="11">
        <v>0</v>
      </c>
      <c r="F23" s="11">
        <f t="shared" si="3"/>
        <v>5836</v>
      </c>
      <c r="G23" s="10">
        <f t="shared" si="7"/>
        <v>300</v>
      </c>
      <c r="H23" s="10">
        <v>1500</v>
      </c>
      <c r="I23" s="10">
        <f t="shared" si="5"/>
        <v>1800</v>
      </c>
      <c r="J23" s="14">
        <f t="shared" si="6"/>
        <v>4036</v>
      </c>
      <c r="K23" s="4">
        <f>SUM($J$10:J23)</f>
        <v>65504</v>
      </c>
      <c r="L23" s="29">
        <f t="shared" si="0"/>
        <v>50504</v>
      </c>
    </row>
    <row r="24" spans="1:12" x14ac:dyDescent="0.3">
      <c r="A24" s="9">
        <v>15</v>
      </c>
      <c r="B24" s="12">
        <v>45570</v>
      </c>
      <c r="C24" s="1">
        <f t="shared" si="1"/>
        <v>5416</v>
      </c>
      <c r="D24" s="1">
        <f t="shared" si="2"/>
        <v>420</v>
      </c>
      <c r="E24" s="1">
        <v>0</v>
      </c>
      <c r="F24" s="1">
        <f t="shared" si="3"/>
        <v>5836</v>
      </c>
      <c r="G24" s="9">
        <f t="shared" si="7"/>
        <v>300</v>
      </c>
      <c r="H24" s="9">
        <v>1500</v>
      </c>
      <c r="I24" s="9">
        <f t="shared" si="5"/>
        <v>1800</v>
      </c>
      <c r="J24" s="13">
        <f t="shared" si="6"/>
        <v>4036</v>
      </c>
      <c r="K24" s="4">
        <f>SUM($J$10:J24)</f>
        <v>69540</v>
      </c>
      <c r="L24" s="29">
        <f t="shared" si="0"/>
        <v>54540</v>
      </c>
    </row>
    <row r="25" spans="1:12" x14ac:dyDescent="0.3">
      <c r="A25" s="17">
        <v>16</v>
      </c>
      <c r="B25" s="18">
        <v>45601</v>
      </c>
      <c r="C25" s="11">
        <f t="shared" si="1"/>
        <v>5416</v>
      </c>
      <c r="D25" s="11">
        <f t="shared" si="2"/>
        <v>420</v>
      </c>
      <c r="E25" s="11">
        <v>0</v>
      </c>
      <c r="F25" s="11">
        <f t="shared" si="3"/>
        <v>5836</v>
      </c>
      <c r="G25" s="10">
        <f t="shared" si="7"/>
        <v>300</v>
      </c>
      <c r="H25" s="10">
        <v>1500</v>
      </c>
      <c r="I25" s="10">
        <f t="shared" si="5"/>
        <v>1800</v>
      </c>
      <c r="J25" s="14">
        <f t="shared" si="6"/>
        <v>4036</v>
      </c>
      <c r="K25" s="4">
        <f>SUM($J$10:J25)</f>
        <v>73576</v>
      </c>
      <c r="L25" s="29">
        <f t="shared" si="0"/>
        <v>58576</v>
      </c>
    </row>
    <row r="26" spans="1:12" x14ac:dyDescent="0.3">
      <c r="A26" s="9">
        <v>17</v>
      </c>
      <c r="B26" s="12">
        <v>45631</v>
      </c>
      <c r="C26" s="1">
        <f t="shared" si="1"/>
        <v>5416</v>
      </c>
      <c r="D26" s="1">
        <f t="shared" si="2"/>
        <v>420</v>
      </c>
      <c r="E26" s="1">
        <v>0</v>
      </c>
      <c r="F26" s="1">
        <f t="shared" si="3"/>
        <v>5836</v>
      </c>
      <c r="G26" s="9">
        <f t="shared" si="7"/>
        <v>300</v>
      </c>
      <c r="H26" s="9">
        <v>1500</v>
      </c>
      <c r="I26" s="9">
        <f t="shared" si="5"/>
        <v>1800</v>
      </c>
      <c r="J26" s="13">
        <f t="shared" si="6"/>
        <v>4036</v>
      </c>
      <c r="K26" s="4">
        <f>SUM($J$10:J26)</f>
        <v>77612</v>
      </c>
      <c r="L26" s="29">
        <f t="shared" si="0"/>
        <v>62612</v>
      </c>
    </row>
    <row r="27" spans="1:12" x14ac:dyDescent="0.3">
      <c r="A27" s="17">
        <v>18</v>
      </c>
      <c r="B27" s="18">
        <v>45662</v>
      </c>
      <c r="C27" s="11">
        <f t="shared" si="1"/>
        <v>5416</v>
      </c>
      <c r="D27" s="11">
        <f t="shared" si="2"/>
        <v>420</v>
      </c>
      <c r="E27" s="11">
        <v>0</v>
      </c>
      <c r="F27" s="11">
        <f t="shared" si="3"/>
        <v>5836</v>
      </c>
      <c r="G27" s="10">
        <f t="shared" si="7"/>
        <v>300</v>
      </c>
      <c r="H27" s="10">
        <v>1500</v>
      </c>
      <c r="I27" s="10">
        <f t="shared" si="5"/>
        <v>1800</v>
      </c>
      <c r="J27" s="14">
        <f t="shared" si="6"/>
        <v>4036</v>
      </c>
      <c r="K27" s="4">
        <f>SUM($J$10:J27)</f>
        <v>81648</v>
      </c>
      <c r="L27" s="29">
        <f t="shared" si="0"/>
        <v>66648</v>
      </c>
    </row>
    <row r="28" spans="1:12" x14ac:dyDescent="0.3">
      <c r="A28" s="9">
        <v>19</v>
      </c>
      <c r="B28" s="12">
        <v>45693</v>
      </c>
      <c r="C28" s="1">
        <f t="shared" si="1"/>
        <v>5416</v>
      </c>
      <c r="D28" s="1">
        <f t="shared" si="2"/>
        <v>420</v>
      </c>
      <c r="E28" s="1">
        <v>0</v>
      </c>
      <c r="F28" s="1">
        <f t="shared" si="3"/>
        <v>5836</v>
      </c>
      <c r="G28" s="9">
        <f t="shared" si="7"/>
        <v>300</v>
      </c>
      <c r="H28" s="9">
        <v>1500</v>
      </c>
      <c r="I28" s="9">
        <f t="shared" si="5"/>
        <v>1800</v>
      </c>
      <c r="J28" s="13">
        <f t="shared" si="6"/>
        <v>4036</v>
      </c>
      <c r="K28" s="4">
        <f>SUM($J$10:J28)</f>
        <v>85684</v>
      </c>
      <c r="L28" s="29">
        <f t="shared" si="0"/>
        <v>70684</v>
      </c>
    </row>
    <row r="29" spans="1:12" x14ac:dyDescent="0.3">
      <c r="A29" s="17">
        <v>20</v>
      </c>
      <c r="B29" s="18">
        <v>45721</v>
      </c>
      <c r="C29" s="11">
        <f t="shared" si="1"/>
        <v>5416</v>
      </c>
      <c r="D29" s="11">
        <f t="shared" si="2"/>
        <v>420</v>
      </c>
      <c r="E29" s="11">
        <v>0</v>
      </c>
      <c r="F29" s="11">
        <f t="shared" si="3"/>
        <v>5836</v>
      </c>
      <c r="G29" s="10">
        <f t="shared" si="7"/>
        <v>300</v>
      </c>
      <c r="H29" s="10">
        <v>1500</v>
      </c>
      <c r="I29" s="10">
        <f t="shared" si="5"/>
        <v>1800</v>
      </c>
      <c r="J29" s="14">
        <f t="shared" si="6"/>
        <v>4036</v>
      </c>
      <c r="K29" s="4">
        <f>SUM($J$10:J29)</f>
        <v>89720</v>
      </c>
      <c r="L29" s="29">
        <f t="shared" si="0"/>
        <v>74720</v>
      </c>
    </row>
    <row r="30" spans="1:12" x14ac:dyDescent="0.3">
      <c r="A30" s="9">
        <v>21</v>
      </c>
      <c r="B30" s="12">
        <v>45752</v>
      </c>
      <c r="C30" s="1">
        <f t="shared" si="1"/>
        <v>5416</v>
      </c>
      <c r="D30" s="1">
        <f t="shared" si="2"/>
        <v>420</v>
      </c>
      <c r="E30" s="1">
        <v>0</v>
      </c>
      <c r="F30" s="1">
        <f t="shared" si="3"/>
        <v>5836</v>
      </c>
      <c r="G30" s="9">
        <f t="shared" si="7"/>
        <v>300</v>
      </c>
      <c r="H30" s="9">
        <v>1500</v>
      </c>
      <c r="I30" s="9">
        <f t="shared" si="5"/>
        <v>1800</v>
      </c>
      <c r="J30" s="13">
        <f t="shared" si="6"/>
        <v>4036</v>
      </c>
      <c r="K30" s="4">
        <f>SUM($J$10:J30)</f>
        <v>93756</v>
      </c>
      <c r="L30" s="29">
        <f t="shared" si="0"/>
        <v>78756</v>
      </c>
    </row>
    <row r="31" spans="1:12" x14ac:dyDescent="0.3">
      <c r="A31" s="17">
        <v>22</v>
      </c>
      <c r="B31" s="18">
        <v>45782</v>
      </c>
      <c r="C31" s="11">
        <f t="shared" si="1"/>
        <v>5416</v>
      </c>
      <c r="D31" s="11">
        <f t="shared" si="2"/>
        <v>420</v>
      </c>
      <c r="E31" s="11">
        <v>0</v>
      </c>
      <c r="F31" s="11">
        <f t="shared" si="3"/>
        <v>5836</v>
      </c>
      <c r="G31" s="10">
        <f t="shared" si="7"/>
        <v>300</v>
      </c>
      <c r="H31" s="10">
        <v>1500</v>
      </c>
      <c r="I31" s="10">
        <f t="shared" si="5"/>
        <v>1800</v>
      </c>
      <c r="J31" s="14">
        <f t="shared" si="6"/>
        <v>4036</v>
      </c>
      <c r="K31" s="4">
        <f>SUM($J$10:J31)</f>
        <v>97792</v>
      </c>
      <c r="L31" s="29">
        <f t="shared" si="0"/>
        <v>82792</v>
      </c>
    </row>
    <row r="32" spans="1:12" x14ac:dyDescent="0.3">
      <c r="A32" s="9">
        <v>23</v>
      </c>
      <c r="B32" s="12">
        <v>45813</v>
      </c>
      <c r="C32" s="1">
        <f t="shared" si="1"/>
        <v>5416</v>
      </c>
      <c r="D32" s="1">
        <f t="shared" si="2"/>
        <v>420</v>
      </c>
      <c r="E32" s="1">
        <v>0</v>
      </c>
      <c r="F32" s="1">
        <f t="shared" si="3"/>
        <v>5836</v>
      </c>
      <c r="G32" s="9">
        <f t="shared" si="7"/>
        <v>300</v>
      </c>
      <c r="H32" s="9">
        <v>1500</v>
      </c>
      <c r="I32" s="9">
        <f t="shared" si="5"/>
        <v>1800</v>
      </c>
      <c r="J32" s="13">
        <f t="shared" si="6"/>
        <v>4036</v>
      </c>
      <c r="K32" s="4">
        <f>SUM($J$10:J32)</f>
        <v>101828</v>
      </c>
      <c r="L32" s="29">
        <f t="shared" si="0"/>
        <v>86828</v>
      </c>
    </row>
    <row r="33" spans="1:12" x14ac:dyDescent="0.3">
      <c r="A33" s="17">
        <v>24</v>
      </c>
      <c r="B33" s="18">
        <v>45843</v>
      </c>
      <c r="C33" s="11">
        <f t="shared" si="1"/>
        <v>5416</v>
      </c>
      <c r="D33" s="11">
        <f t="shared" si="2"/>
        <v>420</v>
      </c>
      <c r="E33" s="11">
        <v>0</v>
      </c>
      <c r="F33" s="11">
        <f t="shared" si="3"/>
        <v>5836</v>
      </c>
      <c r="G33" s="10">
        <f t="shared" si="7"/>
        <v>300</v>
      </c>
      <c r="H33" s="10">
        <v>1500</v>
      </c>
      <c r="I33" s="10">
        <f t="shared" si="5"/>
        <v>1800</v>
      </c>
      <c r="J33" s="14">
        <f t="shared" si="6"/>
        <v>4036</v>
      </c>
      <c r="K33" s="4">
        <f>SUM($J$10:J33)</f>
        <v>105864</v>
      </c>
      <c r="L33" s="29">
        <f t="shared" si="0"/>
        <v>90864</v>
      </c>
    </row>
    <row r="34" spans="1:12" x14ac:dyDescent="0.3">
      <c r="A34" s="9">
        <v>25</v>
      </c>
      <c r="B34" s="12">
        <v>45874</v>
      </c>
      <c r="C34" s="1">
        <f t="shared" si="1"/>
        <v>5416</v>
      </c>
      <c r="D34" s="1">
        <f t="shared" si="2"/>
        <v>420</v>
      </c>
      <c r="E34" s="1">
        <v>0</v>
      </c>
      <c r="F34" s="1">
        <f t="shared" si="3"/>
        <v>5836</v>
      </c>
      <c r="G34" s="9">
        <f t="shared" si="7"/>
        <v>300</v>
      </c>
      <c r="H34" s="9">
        <v>1500</v>
      </c>
      <c r="I34" s="9">
        <f t="shared" si="5"/>
        <v>1800</v>
      </c>
      <c r="J34" s="13">
        <f t="shared" si="6"/>
        <v>4036</v>
      </c>
      <c r="K34" s="4">
        <f>SUM($J$10:J34)</f>
        <v>109900</v>
      </c>
      <c r="L34" s="29">
        <f t="shared" si="0"/>
        <v>94900</v>
      </c>
    </row>
    <row r="35" spans="1:12" x14ac:dyDescent="0.3">
      <c r="A35" s="17">
        <v>26</v>
      </c>
      <c r="B35" s="18">
        <v>45905</v>
      </c>
      <c r="C35" s="11">
        <f t="shared" si="1"/>
        <v>5416</v>
      </c>
      <c r="D35" s="11">
        <f t="shared" si="2"/>
        <v>420</v>
      </c>
      <c r="E35" s="11">
        <v>0</v>
      </c>
      <c r="F35" s="11">
        <f t="shared" si="3"/>
        <v>5836</v>
      </c>
      <c r="G35" s="10">
        <f t="shared" si="7"/>
        <v>300</v>
      </c>
      <c r="H35" s="10">
        <v>1500</v>
      </c>
      <c r="I35" s="10">
        <f t="shared" si="5"/>
        <v>1800</v>
      </c>
      <c r="J35" s="14">
        <f t="shared" si="6"/>
        <v>4036</v>
      </c>
      <c r="K35" s="4">
        <f>SUM($J$10:J35)</f>
        <v>113936</v>
      </c>
      <c r="L35" s="29">
        <f t="shared" si="0"/>
        <v>98936</v>
      </c>
    </row>
    <row r="36" spans="1:12" x14ac:dyDescent="0.3">
      <c r="B36" s="7"/>
    </row>
    <row r="37" spans="1:12" x14ac:dyDescent="0.3">
      <c r="B37" s="7"/>
    </row>
    <row r="38" spans="1:12" x14ac:dyDescent="0.3">
      <c r="B38" s="7"/>
    </row>
    <row r="39" spans="1:12" x14ac:dyDescent="0.3">
      <c r="B39" s="7"/>
    </row>
    <row r="40" spans="1:12" x14ac:dyDescent="0.3">
      <c r="B40" s="7"/>
    </row>
    <row r="41" spans="1:12" x14ac:dyDescent="0.3">
      <c r="B41" s="7"/>
    </row>
    <row r="42" spans="1:12" x14ac:dyDescent="0.3">
      <c r="B42" s="7"/>
    </row>
    <row r="43" spans="1:12" x14ac:dyDescent="0.3">
      <c r="B43" s="7"/>
    </row>
    <row r="44" spans="1:12" x14ac:dyDescent="0.3">
      <c r="B44" s="7"/>
    </row>
    <row r="45" spans="1:12" x14ac:dyDescent="0.3">
      <c r="B45" s="7"/>
    </row>
    <row r="46" spans="1:12" x14ac:dyDescent="0.3">
      <c r="B46" s="7"/>
    </row>
    <row r="47" spans="1:12" x14ac:dyDescent="0.3">
      <c r="B47" s="7"/>
    </row>
  </sheetData>
  <mergeCells count="15">
    <mergeCell ref="A8:A9"/>
    <mergeCell ref="B8:B9"/>
    <mergeCell ref="C8:C9"/>
    <mergeCell ref="D8:D9"/>
    <mergeCell ref="E8:E9"/>
    <mergeCell ref="C7:F7"/>
    <mergeCell ref="G7:I7"/>
    <mergeCell ref="K7:K9"/>
    <mergeCell ref="K1:K2"/>
    <mergeCell ref="N1:N2"/>
    <mergeCell ref="F8:F9"/>
    <mergeCell ref="G8:G9"/>
    <mergeCell ref="H8:H9"/>
    <mergeCell ref="I8:I9"/>
    <mergeCell ref="J8:J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8572B-894C-40A3-A5A1-55F3E96ECC25}">
  <dimension ref="A1:H12"/>
  <sheetViews>
    <sheetView workbookViewId="0">
      <selection activeCell="F6" sqref="F6"/>
    </sheetView>
  </sheetViews>
  <sheetFormatPr defaultRowHeight="14.4" x14ac:dyDescent="0.3"/>
  <cols>
    <col min="1" max="1" width="9.88671875" bestFit="1" customWidth="1"/>
    <col min="2" max="2" width="24" bestFit="1" customWidth="1"/>
    <col min="4" max="4" width="9.88671875" bestFit="1" customWidth="1"/>
    <col min="7" max="7" width="15.33203125" bestFit="1" customWidth="1"/>
  </cols>
  <sheetData>
    <row r="1" spans="1:8" x14ac:dyDescent="0.3">
      <c r="D1" t="s">
        <v>41</v>
      </c>
      <c r="E1">
        <v>5800</v>
      </c>
      <c r="G1" t="s">
        <v>43</v>
      </c>
      <c r="H1">
        <v>21</v>
      </c>
    </row>
    <row r="2" spans="1:8" x14ac:dyDescent="0.3">
      <c r="D2" t="s">
        <v>42</v>
      </c>
      <c r="E2">
        <f>H1*H2</f>
        <v>168</v>
      </c>
      <c r="G2" t="s">
        <v>44</v>
      </c>
      <c r="H2">
        <v>8</v>
      </c>
    </row>
    <row r="5" spans="1:8" x14ac:dyDescent="0.3">
      <c r="A5" t="s">
        <v>28</v>
      </c>
      <c r="B5" t="s">
        <v>29</v>
      </c>
      <c r="C5" t="s">
        <v>45</v>
      </c>
      <c r="E5" t="s">
        <v>48</v>
      </c>
      <c r="F5">
        <f>E1</f>
        <v>5800</v>
      </c>
    </row>
    <row r="6" spans="1:8" x14ac:dyDescent="0.3">
      <c r="A6">
        <v>1</v>
      </c>
      <c r="B6" t="s">
        <v>46</v>
      </c>
      <c r="C6">
        <f>E1/E2</f>
        <v>34.523809523809526</v>
      </c>
      <c r="E6" t="s">
        <v>49</v>
      </c>
      <c r="F6">
        <v>1800</v>
      </c>
    </row>
    <row r="7" spans="1:8" x14ac:dyDescent="0.3">
      <c r="A7">
        <v>2</v>
      </c>
      <c r="B7" t="s">
        <v>47</v>
      </c>
      <c r="C7">
        <f>F5-F6</f>
        <v>4000</v>
      </c>
    </row>
    <row r="8" spans="1:8" x14ac:dyDescent="0.3">
      <c r="A8">
        <v>3</v>
      </c>
      <c r="B8" t="s">
        <v>50</v>
      </c>
      <c r="C8">
        <v>0</v>
      </c>
    </row>
    <row r="9" spans="1:8" x14ac:dyDescent="0.3">
      <c r="A9">
        <v>4</v>
      </c>
      <c r="B9" t="s">
        <v>51</v>
      </c>
      <c r="C9">
        <v>0</v>
      </c>
    </row>
    <row r="10" spans="1:8" x14ac:dyDescent="0.3">
      <c r="A10">
        <v>5</v>
      </c>
      <c r="B10" t="s">
        <v>52</v>
      </c>
      <c r="C10">
        <v>0</v>
      </c>
    </row>
    <row r="11" spans="1:8" x14ac:dyDescent="0.3">
      <c r="A11">
        <v>6</v>
      </c>
      <c r="B11" t="s">
        <v>53</v>
      </c>
      <c r="C11">
        <v>7000</v>
      </c>
    </row>
    <row r="12" spans="1:8" x14ac:dyDescent="0.3">
      <c r="A12">
        <v>7</v>
      </c>
      <c r="B12" t="s">
        <v>54</v>
      </c>
      <c r="C12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E306-6574-4BEF-8CC7-74E3E2DC84EB}">
  <dimension ref="A1:G18"/>
  <sheetViews>
    <sheetView workbookViewId="0">
      <selection activeCell="C11" sqref="C11"/>
    </sheetView>
  </sheetViews>
  <sheetFormatPr defaultRowHeight="14.4" x14ac:dyDescent="0.3"/>
  <cols>
    <col min="2" max="2" width="96.109375" bestFit="1" customWidth="1"/>
    <col min="3" max="3" width="9" bestFit="1" customWidth="1"/>
    <col min="4" max="4" width="10.33203125" bestFit="1" customWidth="1"/>
    <col min="6" max="6" width="11" bestFit="1" customWidth="1"/>
  </cols>
  <sheetData>
    <row r="1" spans="1:7" x14ac:dyDescent="0.3">
      <c r="A1" s="26" t="s">
        <v>28</v>
      </c>
      <c r="B1" s="26" t="s">
        <v>29</v>
      </c>
      <c r="C1" s="26" t="s">
        <v>26</v>
      </c>
      <c r="D1" s="26" t="s">
        <v>27</v>
      </c>
    </row>
    <row r="2" spans="1:7" x14ac:dyDescent="0.3">
      <c r="A2">
        <v>1</v>
      </c>
      <c r="B2" t="s">
        <v>25</v>
      </c>
      <c r="C2">
        <v>2300</v>
      </c>
      <c r="D2">
        <f>C2*12</f>
        <v>27600</v>
      </c>
      <c r="F2" t="s">
        <v>55</v>
      </c>
      <c r="G2">
        <f>SUM(C2:C13)</f>
        <v>5600</v>
      </c>
    </row>
    <row r="3" spans="1:7" x14ac:dyDescent="0.3">
      <c r="A3">
        <v>2</v>
      </c>
      <c r="B3" t="s">
        <v>30</v>
      </c>
      <c r="C3">
        <v>600</v>
      </c>
      <c r="D3">
        <f t="shared" ref="D3:D13" si="0">C3*12</f>
        <v>7200</v>
      </c>
      <c r="F3" t="s">
        <v>56</v>
      </c>
      <c r="G3">
        <f>SUM(D2:D13)</f>
        <v>67200</v>
      </c>
    </row>
    <row r="4" spans="1:7" x14ac:dyDescent="0.3">
      <c r="A4">
        <v>3</v>
      </c>
      <c r="B4" t="s">
        <v>31</v>
      </c>
      <c r="C4">
        <v>0</v>
      </c>
      <c r="D4">
        <f t="shared" si="0"/>
        <v>0</v>
      </c>
    </row>
    <row r="5" spans="1:7" x14ac:dyDescent="0.3">
      <c r="A5">
        <v>4</v>
      </c>
      <c r="B5" t="s">
        <v>32</v>
      </c>
      <c r="C5">
        <v>0</v>
      </c>
      <c r="D5">
        <f t="shared" si="0"/>
        <v>0</v>
      </c>
    </row>
    <row r="6" spans="1:7" x14ac:dyDescent="0.3">
      <c r="A6">
        <v>5</v>
      </c>
      <c r="B6" t="s">
        <v>33</v>
      </c>
      <c r="C6">
        <v>400</v>
      </c>
      <c r="D6">
        <f t="shared" si="0"/>
        <v>4800</v>
      </c>
      <c r="F6" t="s">
        <v>48</v>
      </c>
      <c r="G6">
        <f>G3/12</f>
        <v>5600</v>
      </c>
    </row>
    <row r="7" spans="1:7" x14ac:dyDescent="0.3">
      <c r="A7">
        <v>6</v>
      </c>
      <c r="B7" t="s">
        <v>34</v>
      </c>
      <c r="C7">
        <v>150</v>
      </c>
      <c r="D7">
        <f t="shared" si="0"/>
        <v>1800</v>
      </c>
    </row>
    <row r="8" spans="1:7" x14ac:dyDescent="0.3">
      <c r="A8">
        <v>7</v>
      </c>
      <c r="B8" t="s">
        <v>35</v>
      </c>
      <c r="C8">
        <v>0</v>
      </c>
      <c r="D8">
        <f t="shared" si="0"/>
        <v>0</v>
      </c>
    </row>
    <row r="9" spans="1:7" x14ac:dyDescent="0.3">
      <c r="A9">
        <v>8</v>
      </c>
      <c r="B9" t="s">
        <v>36</v>
      </c>
      <c r="C9">
        <v>1800</v>
      </c>
      <c r="D9">
        <f t="shared" si="0"/>
        <v>21600</v>
      </c>
    </row>
    <row r="10" spans="1:7" x14ac:dyDescent="0.3">
      <c r="A10">
        <v>9</v>
      </c>
      <c r="B10" t="s">
        <v>37</v>
      </c>
      <c r="C10">
        <v>50</v>
      </c>
      <c r="D10">
        <f t="shared" si="0"/>
        <v>600</v>
      </c>
    </row>
    <row r="11" spans="1:7" x14ac:dyDescent="0.3">
      <c r="A11">
        <v>10</v>
      </c>
      <c r="B11" t="s">
        <v>38</v>
      </c>
      <c r="C11">
        <v>200</v>
      </c>
      <c r="D11">
        <f t="shared" si="0"/>
        <v>2400</v>
      </c>
    </row>
    <row r="12" spans="1:7" x14ac:dyDescent="0.3">
      <c r="A12">
        <v>11</v>
      </c>
      <c r="B12" t="s">
        <v>39</v>
      </c>
      <c r="C12">
        <v>0</v>
      </c>
      <c r="D12">
        <f t="shared" si="0"/>
        <v>0</v>
      </c>
    </row>
    <row r="13" spans="1:7" x14ac:dyDescent="0.3">
      <c r="A13">
        <v>12</v>
      </c>
      <c r="B13" t="s">
        <v>40</v>
      </c>
      <c r="C13">
        <v>100</v>
      </c>
      <c r="D13">
        <f t="shared" si="0"/>
        <v>1200</v>
      </c>
    </row>
    <row r="17" spans="4:5" x14ac:dyDescent="0.3">
      <c r="D17">
        <v>500</v>
      </c>
    </row>
    <row r="18" spans="4:5" x14ac:dyDescent="0.3">
      <c r="D18">
        <f>D17/12</f>
        <v>41.666666666666664</v>
      </c>
      <c r="E18">
        <f>D18*'Plan apartament'!B5</f>
        <v>204.99999999999997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E7375-1047-4021-84B6-EEB25ED3826F}">
  <dimension ref="A1:E8"/>
  <sheetViews>
    <sheetView workbookViewId="0">
      <selection activeCell="G8" sqref="G8"/>
    </sheetView>
  </sheetViews>
  <sheetFormatPr defaultRowHeight="14.4" x14ac:dyDescent="0.3"/>
  <cols>
    <col min="1" max="1" width="9.88671875" bestFit="1" customWidth="1"/>
    <col min="4" max="4" width="14" bestFit="1" customWidth="1"/>
  </cols>
  <sheetData>
    <row r="1" spans="1:5" x14ac:dyDescent="0.3">
      <c r="A1" s="115" t="s">
        <v>50</v>
      </c>
      <c r="B1" s="115"/>
    </row>
    <row r="2" spans="1:5" x14ac:dyDescent="0.3">
      <c r="A2" s="30" t="s">
        <v>57</v>
      </c>
      <c r="B2" s="30">
        <v>2000</v>
      </c>
    </row>
    <row r="3" spans="1:5" x14ac:dyDescent="0.3">
      <c r="A3" s="30" t="s">
        <v>58</v>
      </c>
      <c r="B3" s="30">
        <v>6</v>
      </c>
    </row>
    <row r="4" spans="1:5" x14ac:dyDescent="0.3">
      <c r="A4" s="30"/>
      <c r="B4" s="30"/>
    </row>
    <row r="5" spans="1:5" x14ac:dyDescent="0.3">
      <c r="A5" s="30" t="s">
        <v>61</v>
      </c>
      <c r="B5" s="30">
        <f>B2*B3</f>
        <v>12000</v>
      </c>
    </row>
    <row r="7" spans="1:5" x14ac:dyDescent="0.3">
      <c r="A7" t="s">
        <v>60</v>
      </c>
      <c r="B7">
        <v>5800</v>
      </c>
      <c r="D7" t="s">
        <v>59</v>
      </c>
      <c r="E7">
        <f>B7-B2</f>
        <v>3800</v>
      </c>
    </row>
    <row r="8" spans="1:5" x14ac:dyDescent="0.3">
      <c r="D8" t="s">
        <v>58</v>
      </c>
      <c r="E8">
        <f>B5/E7</f>
        <v>3.1578947368421053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Plan garsoniera</vt:lpstr>
      <vt:lpstr>Mobilier + Electrocasnice</vt:lpstr>
      <vt:lpstr>Plan apartament</vt:lpstr>
      <vt:lpstr>Unde te afli</vt:lpstr>
      <vt:lpstr>Unde vrei sa ajungi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 Delegeanu</dc:creator>
  <cp:lastModifiedBy>Alexandru Delegeanu</cp:lastModifiedBy>
  <dcterms:created xsi:type="dcterms:W3CDTF">2023-05-20T09:58:10Z</dcterms:created>
  <dcterms:modified xsi:type="dcterms:W3CDTF">2023-09-13T17:10:09Z</dcterms:modified>
</cp:coreProperties>
</file>