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0vpm\Documents\GitHub\PortofolioDev\Doc\"/>
    </mc:Choice>
  </mc:AlternateContent>
  <xr:revisionPtr revIDLastSave="0" documentId="13_ncr:1_{1D9E3002-F345-4E55-9BC2-EF19620D517A}"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120" yWindow="-120" windowWidth="29040" windowHeight="15840"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<sst xmlns="http://schemas.openxmlformats.org/spreadsheetml/2006/main" count="50" uniqueCount="39">
  <si>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</si>
  <si>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</si>
  <si>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</si>
  <si>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</si>
  <si>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</si>
  <si>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</si>
  <si>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</si>
  <si>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</si>
  <si>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</si>
  <si>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</si>
  <si>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</si>
  <si>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</si>
  <si>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</si>
  <si>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</si>
  <si>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</si>
  <si>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</si>
  <si>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</si>
  <si>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</si>
  <si>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</si>
  <si>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</si>
  <si>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</si>
  <si>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</si>
  <si>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</si>
  <si>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</si>
  <si>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</si>
  <si>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</si>
  <si>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28.11.2024  au 05.12.2024</t>
  </si>
  <si>
    <t>Portofolio Dev</t>
  </si>
  <si>
    <t>remplissage de la feuille qui stipule les fonctionalités qui vont être misent en place</t>
  </si>
  <si>
    <t>mise en place de l'environnement</t>
  </si>
  <si>
    <t>User Story sur le filtrage par catégorie &amp; au début sur les tests unitaires mais finalement il ne fallait pas faire donc elles n'existent plus</t>
  </si>
  <si>
    <t>Implémentation Filtrage par catégories</t>
  </si>
  <si>
    <t>Rédaction rapport (intro, technologies utilisé, fonctionnalité à incrmeneter, détails fonctionnalités)</t>
  </si>
  <si>
    <t>Rédaction jnvtrl (je n'avais pas vu le temps donc je l'ai écris sur teams premièrement et copié dans excel plus tard.)</t>
  </si>
  <si>
    <t>Utilisation de chatgpt pour journal de commits, c'est très pratique j'ai juste copié tout mes commits depuis github et donner a chatgpt et il m'a fais un rendu très propre</t>
  </si>
  <si>
    <t>Julien Mares</t>
  </si>
  <si>
    <t>Pendnat 3h j'ai essayé de déployer une machine virtuel sur azure mais jsp pq par rapport à la derniere fois qd on avait fais ça jpouvais pas me conncter avc SSH, j'ai essayer d'installer une extension fais pour "openSSH" mais imposible de l'installer donc finalement j'ai commencé à utiliser le service webapp</t>
  </si>
  <si>
    <t>Création WebAPP (la base) par rapport au repos  (déploiement qui a échoué a la fin du cours mais je pense que c'est une bonne voie)</t>
  </si>
  <si>
    <t>Pendant toute l'après midi j'ai essayé de déployer la web app mais ça marche pas car qd on veut lancer le frontend sur azure cela ne trouve pas les fichiers index-xxxxxx.js et index-xxxxxxxx.cs qui sont automatiquement créer lors du build, mais qd je dl la release je vois bien qu'ils sont là au bonne place donc là jcomprend vrm pas pq ca marche pas.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</si>
</sst>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4"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
      <sz val="11"/>
      <color rgb="FF24292E"/>
      <name val="Segoe UI"/>
      <family val="2"/>
    </font>
    <font>
      <sz val="4"/>
      <color rgb="FF24292E"/>
      <name val="Consolas"/>
      <family val="3"/>
    </font>
    <font>
      <sz val="8"/>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60">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0" fontId="0" fillId="0" borderId="0" xfId="0" applyAlignment="1" applyProtection="1">
      <alignment wrapText="1"/>
      <protection locked="0"/>
    </xf>
    <xf numFmtId="0" fontId="11" fillId="0" borderId="0" xfId="0" applyFont="1" applyAlignment="1" applyProtection="1">
      <alignment vertical="center"/>
      <protection locked="0"/>
    </xf>
    <xf numFmtId="0" fontId="12" fillId="0" borderId="0" xfId="0" applyFont="1" applyAlignment="1" applyProtection="1">
      <alignment vertical="center" wrapText="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cellXfs>
  <cellStyles count="1">
    <cellStyle name="Normal" xfId="0" builtinId="0"/>
  </cellStyles>
  <dxfs count="25">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0</c:v>
                </c:pt>
                <c:pt idx="1">
                  <c:v>0.43055555555555558</c:v>
                </c:pt>
                <c:pt idx="2">
                  <c:v>0</c:v>
                </c:pt>
                <c:pt idx="3">
                  <c:v>9.7222222222222224E-2</c:v>
                </c:pt>
                <c:pt idx="4">
                  <c:v>4.1666666666666664E-2</c:v>
                </c:pt>
                <c:pt idx="5">
                  <c:v>0</c:v>
                </c:pt>
                <c:pt idx="6">
                  <c:v>0</c:v>
                </c:pt>
                <c:pt idx="7">
                  <c:v>1.3888888888888888E-2</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8" tableBorderDxfId="7">
  <autoFilter ref="A6:G532" xr:uid="{F2213DF1-F6B1-174C-AC17-4E96BE96C00D}"/>
  <sortState xmlns:xlrd2="http://schemas.microsoft.com/office/spreadsheetml/2017/richdata2" ref="A7:G532">
    <sortCondition ref="B6:B532"/>
  </sortState>
  <tableColumns count="7">
    <tableColumn id="1" xr3:uid="{315BA4B4-9BD9-AB4E-8D40-FABFA0BB2AEA}" name="Semaine" dataDxfId="6">
      <calculatedColumnFormula>IF(ISBLANK(B7),"",_xlfn.ISOWEEKNUM('Journal de travail'!$B7))</calculatedColumnFormula>
    </tableColumn>
    <tableColumn id="2" xr3:uid="{503C31E9-854D-BF42-85AC-8DFA1376C4D8}" name="Jour" dataDxfId="5"/>
    <tableColumn id="3" xr3:uid="{B35A0B98-71A0-BA4F-BFAB-00A05EA1F23A}" name="heure" dataDxfId="4"/>
    <tableColumn id="4" xr3:uid="{BE4D837D-FC99-BA48-A82F-B8C8E4CE5BF8}" name="min." dataDxfId="3"/>
    <tableColumn id="5" xr3:uid="{A2DCC539-6D2A-B04A-BF8E-6FACE6268D1F}" name="Activité" dataDxfId="2"/>
    <tableColumn id="6" xr3:uid="{4EA406B9-7EF7-D547-AF98-5AD11BE168E9}" name="Description" dataDxfId="1"/>
    <tableColumn id="7" xr3:uid="{1735360B-2647-6D42-A0E3-3425EE302FFD}" name="Remarque / problème" dataDxfId="0"/>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7" activePane="bottomLeft" state="frozen"/>
      <selection pane="bottomLeft" activeCell="D15" sqref="D15"/>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8" t="s">
        <v>35</v>
      </c>
      <c r="D2" s="58"/>
      <c r="E2" s="58"/>
      <c r="F2" s="5" t="s">
        <v>2</v>
      </c>
      <c r="G2" s="6" t="s">
        <v>27</v>
      </c>
    </row>
    <row r="3" spans="1:15" ht="23.25" x14ac:dyDescent="0.35">
      <c r="B3" s="5" t="s">
        <v>9</v>
      </c>
      <c r="C3" s="23" t="str">
        <f>INT(E4/1440)&amp;" jours "&amp;INT(MOD(E4/1440,1)*24)&amp;" heurs "&amp;INT(MOD(MOD(E4/1440,1)*24,1)*60)&amp;" minutes"</f>
        <v>0 jours 14 heurs 0 minutes</v>
      </c>
      <c r="D3" s="23"/>
      <c r="E3" s="3"/>
      <c r="F3" s="4" t="s">
        <v>10</v>
      </c>
      <c r="G3" s="7" t="s">
        <v>26</v>
      </c>
    </row>
    <row r="4" spans="1:15" ht="23.25" hidden="1" x14ac:dyDescent="0.35">
      <c r="B4" s="5"/>
      <c r="C4" s="23">
        <f>SUBTOTAL(9,$C$7:$C$531)*60</f>
        <v>600</v>
      </c>
      <c r="D4" s="23">
        <f>SUBTOTAL(9,$D$7:$D$531)</f>
        <v>240</v>
      </c>
      <c r="E4" s="41">
        <f>SUM(C4:D4)</f>
        <v>840</v>
      </c>
      <c r="F4" s="4"/>
      <c r="G4" s="7"/>
    </row>
    <row r="5" spans="1:15" x14ac:dyDescent="0.25">
      <c r="C5" s="59" t="s">
        <v>16</v>
      </c>
      <c r="D5" s="59"/>
    </row>
    <row r="6" spans="1:15" s="21" customFormat="1" ht="20.100000000000001" customHeight="1" x14ac:dyDescent="0.3">
      <c r="A6" s="19" t="s">
        <v>11</v>
      </c>
      <c r="B6" s="33" t="s">
        <v>12</v>
      </c>
      <c r="C6" s="22" t="s">
        <v>23</v>
      </c>
      <c r="D6" s="22" t="s">
        <v>17</v>
      </c>
      <c r="E6" s="20" t="s">
        <v>24</v>
      </c>
      <c r="F6" s="20" t="s">
        <v>13</v>
      </c>
      <c r="G6" s="20" t="s">
        <v>25</v>
      </c>
    </row>
    <row r="7" spans="1:15" x14ac:dyDescent="0.25">
      <c r="A7" s="14"/>
      <c r="B7" s="43">
        <v>45624</v>
      </c>
      <c r="C7" s="44">
        <v>1</v>
      </c>
      <c r="D7" s="45">
        <v>0</v>
      </c>
      <c r="E7" s="46" t="s">
        <v>7</v>
      </c>
      <c r="F7" s="37" t="s">
        <v>28</v>
      </c>
      <c r="G7" s="15"/>
    </row>
    <row r="8" spans="1:15" x14ac:dyDescent="0.25">
      <c r="A8" s="8">
        <f>IF(ISBLANK(B8),"",_xlfn.ISOWEEKNUM('Journal de travail'!$B8))</f>
        <v>48</v>
      </c>
      <c r="B8" s="43">
        <v>45624</v>
      </c>
      <c r="C8" s="48"/>
      <c r="D8" s="49">
        <v>20</v>
      </c>
      <c r="E8" s="50" t="s">
        <v>22</v>
      </c>
      <c r="F8" s="37" t="s">
        <v>29</v>
      </c>
      <c r="G8" s="16"/>
      <c r="M8" t="s">
        <v>3</v>
      </c>
      <c r="N8">
        <v>1</v>
      </c>
      <c r="O8">
        <v>0</v>
      </c>
    </row>
    <row r="9" spans="1:15" ht="31.5" x14ac:dyDescent="0.25">
      <c r="A9" s="17">
        <f>IF(ISBLANK(B9),"",_xlfn.ISOWEEKNUM('Journal de travail'!$B9))</f>
        <v>48</v>
      </c>
      <c r="B9" s="43">
        <v>45624</v>
      </c>
      <c r="C9" s="52"/>
      <c r="D9" s="53">
        <v>45</v>
      </c>
      <c r="E9" s="54" t="s">
        <v>6</v>
      </c>
      <c r="F9" s="37" t="s">
        <v>30</v>
      </c>
      <c r="G9" s="18"/>
      <c r="M9" t="s">
        <v>4</v>
      </c>
      <c r="N9">
        <v>2</v>
      </c>
      <c r="O9">
        <v>5</v>
      </c>
    </row>
    <row r="10" spans="1:15" ht="31.5" x14ac:dyDescent="0.25">
      <c r="A10" s="8" t="str">
        <f>IF(ISBLANK(B10),"",_xlfn.ISOWEEKNUM('Journal de travail'!$B10))</f>
        <v/>
      </c>
      <c r="B10" s="47"/>
      <c r="C10" s="48"/>
      <c r="D10" s="49">
        <v>5</v>
      </c>
      <c r="E10" s="50" t="s">
        <v>6</v>
      </c>
      <c r="F10" s="37" t="s">
        <v>33</v>
      </c>
      <c r="G10" s="16"/>
      <c r="M10" t="s">
        <v>5</v>
      </c>
      <c r="N10">
        <v>3</v>
      </c>
      <c r="O10">
        <v>10</v>
      </c>
    </row>
    <row r="11" spans="1:15" x14ac:dyDescent="0.25">
      <c r="A11" s="17">
        <f>IF(ISBLANK(B11),"",_xlfn.ISOWEEKNUM('Journal de travail'!$B11))</f>
        <v>49</v>
      </c>
      <c r="B11" s="43">
        <v>45631</v>
      </c>
      <c r="C11" s="52">
        <v>2</v>
      </c>
      <c r="D11" s="53">
        <v>40</v>
      </c>
      <c r="E11" s="54" t="s">
        <v>4</v>
      </c>
      <c r="F11" s="37" t="s">
        <v>31</v>
      </c>
      <c r="G11" s="18"/>
      <c r="M11" t="s">
        <v>6</v>
      </c>
      <c r="N11">
        <v>4</v>
      </c>
      <c r="O11">
        <v>15</v>
      </c>
    </row>
    <row r="12" spans="1:15" ht="31.5" x14ac:dyDescent="0.25">
      <c r="A12" s="8">
        <f>IF(ISBLANK(B12),"",_xlfn.ISOWEEKNUM('Journal de travail'!$B12))</f>
        <v>49</v>
      </c>
      <c r="B12" s="43">
        <v>45631</v>
      </c>
      <c r="C12" s="48">
        <v>1</v>
      </c>
      <c r="D12" s="49">
        <v>25</v>
      </c>
      <c r="E12" s="50" t="s">
        <v>6</v>
      </c>
      <c r="F12" s="37" t="s">
        <v>32</v>
      </c>
      <c r="G12" s="16" t="s">
        <v>34</v>
      </c>
      <c r="M12" t="s">
        <v>7</v>
      </c>
      <c r="N12">
        <v>5</v>
      </c>
      <c r="O12">
        <v>20</v>
      </c>
    </row>
    <row r="13" spans="1:15" ht="31.5" x14ac:dyDescent="0.25">
      <c r="A13" s="17">
        <f>IF(ISBLANK(B13),"",_xlfn.ISOWEEKNUM('Journal de travail'!$B13))</f>
        <v>49</v>
      </c>
      <c r="B13" s="43">
        <v>45631</v>
      </c>
      <c r="C13" s="52"/>
      <c r="D13" s="53">
        <v>5</v>
      </c>
      <c r="E13" s="54" t="s">
        <v>6</v>
      </c>
      <c r="F13" s="37" t="s">
        <v>33</v>
      </c>
      <c r="G13" s="18"/>
      <c r="M13" t="s">
        <v>8</v>
      </c>
      <c r="N13">
        <v>6</v>
      </c>
      <c r="O13">
        <v>25</v>
      </c>
    </row>
    <row r="14" spans="1:15" ht="63" x14ac:dyDescent="0.25">
      <c r="A14" s="8">
        <f>IF(ISBLANK(B14),"",_xlfn.ISOWEEKNUM('Journal de travail'!$B14))</f>
        <v>49</v>
      </c>
      <c r="B14" s="43">
        <v>45631</v>
      </c>
      <c r="C14" s="48">
        <v>3</v>
      </c>
      <c r="D14" s="49"/>
      <c r="E14" s="50" t="s">
        <v>4</v>
      </c>
      <c r="F14" s="37" t="s">
        <v>36</v>
      </c>
      <c r="G14" s="16"/>
      <c r="M14" t="s">
        <v>21</v>
      </c>
      <c r="N14">
        <v>7</v>
      </c>
      <c r="O14">
        <v>30</v>
      </c>
    </row>
    <row r="15" spans="1:15" ht="31.5" x14ac:dyDescent="0.25">
      <c r="A15" s="17">
        <f>IF(ISBLANK(B15),"",_xlfn.ISOWEEKNUM('Journal de travail'!$B15))</f>
        <v>50</v>
      </c>
      <c r="B15" s="51">
        <v>45638</v>
      </c>
      <c r="C15" s="52"/>
      <c r="D15" s="53">
        <v>50</v>
      </c>
      <c r="E15" s="54" t="s">
        <v>4</v>
      </c>
      <c r="F15" s="37" t="s">
        <v>37</v>
      </c>
      <c r="G15" s="18"/>
      <c r="M15" t="s">
        <v>22</v>
      </c>
      <c r="N15">
        <v>8</v>
      </c>
      <c r="O15">
        <v>35</v>
      </c>
    </row>
    <row r="16" spans="1:15" ht="63" x14ac:dyDescent="0.25">
      <c r="A16" s="8">
        <f>IF(ISBLANK(B16),"",_xlfn.ISOWEEKNUM('Journal de travail'!$B16))</f>
        <v>51</v>
      </c>
      <c r="B16" s="47">
        <v>45645</v>
      </c>
      <c r="C16" s="48">
        <v>3</v>
      </c>
      <c r="D16" s="49">
        <v>50</v>
      </c>
      <c r="E16" s="50" t="s">
        <v>4</v>
      </c>
      <c r="F16" s="37" t="s">
        <v>38</v>
      </c>
      <c r="G16" s="16"/>
      <c r="O16">
        <v>40</v>
      </c>
    </row>
    <row r="17" spans="1:15" x14ac:dyDescent="0.25">
      <c r="A17" s="17" t="str">
        <f>IF(ISBLANK(B17),"",_xlfn.ISOWEEKNUM('Journal de travail'!$B17))</f>
        <v/>
      </c>
      <c r="B17" s="51"/>
      <c r="C17" s="52"/>
      <c r="D17" s="53"/>
      <c r="E17" s="54"/>
      <c r="F17" s="37"/>
      <c r="G17" s="18"/>
      <c r="O17">
        <v>45</v>
      </c>
    </row>
    <row r="18" spans="1:15" x14ac:dyDescent="0.25">
      <c r="A18" s="8" t="str">
        <f>IF(ISBLANK(B18),"",_xlfn.ISOWEEKNUM('Journal de travail'!$B18))</f>
        <v/>
      </c>
      <c r="B18" s="47"/>
      <c r="C18" s="48"/>
      <c r="D18" s="49"/>
      <c r="E18" s="50"/>
      <c r="F18" s="37"/>
      <c r="G18" s="16"/>
      <c r="O18">
        <v>50</v>
      </c>
    </row>
    <row r="19" spans="1:15" x14ac:dyDescent="0.25">
      <c r="A19" s="17" t="str">
        <f>IF(ISBLANK(B19),"",_xlfn.ISOWEEKNUM('Journal de travail'!$B19))</f>
        <v/>
      </c>
      <c r="B19" s="51"/>
      <c r="C19" s="52"/>
      <c r="D19" s="53"/>
      <c r="E19" s="54"/>
      <c r="F19" s="37"/>
      <c r="G19" s="18"/>
      <c r="O19">
        <v>55</v>
      </c>
    </row>
    <row r="20" spans="1:15" x14ac:dyDescent="0.25">
      <c r="A20" s="8" t="str">
        <f>IF(ISBLANK(B20),"",_xlfn.ISOWEEKNUM('Journal de travail'!$B20))</f>
        <v/>
      </c>
      <c r="B20" s="47"/>
      <c r="C20" s="48"/>
      <c r="D20" s="49"/>
      <c r="E20" s="50"/>
      <c r="F20" s="37"/>
      <c r="G20" s="16"/>
    </row>
    <row r="21" spans="1:15" x14ac:dyDescent="0.25">
      <c r="A21" s="17" t="str">
        <f>IF(ISBLANK(B21),"",_xlfn.ISOWEEKNUM('Journal de travail'!$B21))</f>
        <v/>
      </c>
      <c r="B21" s="51"/>
      <c r="C21" s="52"/>
      <c r="D21" s="53"/>
      <c r="E21" s="54"/>
      <c r="F21" s="37"/>
      <c r="G21" s="18"/>
    </row>
    <row r="22" spans="1:15" x14ac:dyDescent="0.25">
      <c r="A22" s="8" t="str">
        <f>IF(ISBLANK(B22),"",_xlfn.ISOWEEKNUM('Journal de travail'!$B22))</f>
        <v/>
      </c>
      <c r="B22" s="47"/>
      <c r="C22" s="48"/>
      <c r="D22" s="49"/>
      <c r="E22" s="50"/>
      <c r="F22" s="37"/>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55"/>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ht="16.5" x14ac:dyDescent="0.25">
      <c r="A39" s="17" t="str">
        <f>IF(ISBLANK(B39),"",_xlfn.ISOWEEKNUM('Journal de travail'!$B39))</f>
        <v/>
      </c>
      <c r="B39" s="51"/>
      <c r="C39" s="52"/>
      <c r="D39" s="53"/>
      <c r="E39" s="54"/>
      <c r="F39" s="5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3"/>
      <c r="C56" s="44"/>
      <c r="D56" s="45"/>
      <c r="E56" s="46"/>
      <c r="F56" s="37"/>
      <c r="G56" s="16"/>
    </row>
    <row r="57" spans="1:7" x14ac:dyDescent="0.25">
      <c r="A57" s="17" t="str">
        <f>IF(ISBLANK(B57),"",_xlfn.ISOWEEKNUM('Journal de travail'!$B57))</f>
        <v/>
      </c>
      <c r="B57" s="47"/>
      <c r="C57" s="48"/>
      <c r="D57" s="49"/>
      <c r="E57" s="50"/>
      <c r="F57" s="37"/>
      <c r="G57" s="18"/>
    </row>
    <row r="58" spans="1:7" x14ac:dyDescent="0.25">
      <c r="A58" s="8" t="str">
        <f>IF(ISBLANK(B58),"",_xlfn.ISOWEEKNUM('Journal de travail'!$B58))</f>
        <v/>
      </c>
      <c r="B58" s="51"/>
      <c r="C58" s="52"/>
      <c r="D58" s="53"/>
      <c r="E58" s="54"/>
      <c r="F58" s="37"/>
      <c r="G58" s="16"/>
    </row>
    <row r="59" spans="1:7" x14ac:dyDescent="0.25">
      <c r="A59" s="17" t="str">
        <f>IF(ISBLANK(B59),"",_xlfn.ISOWEEKNUM('Journal de travail'!$B59))</f>
        <v/>
      </c>
      <c r="B59" s="47"/>
      <c r="C59" s="48"/>
      <c r="D59" s="49"/>
      <c r="E59" s="50"/>
      <c r="F59" s="37"/>
      <c r="G59" s="18"/>
    </row>
    <row r="60" spans="1:7" x14ac:dyDescent="0.25">
      <c r="B60" s="51"/>
      <c r="C60" s="52"/>
      <c r="D60" s="53"/>
      <c r="E60" s="54"/>
      <c r="F60" s="57"/>
      <c r="G60" s="16"/>
    </row>
    <row r="61" spans="1:7" x14ac:dyDescent="0.25">
      <c r="A61" s="17" t="str">
        <f>IF(ISBLANK(B61),"",_xlfn.ISOWEEKNUM('Journal de travail'!$B61))</f>
        <v/>
      </c>
      <c r="B61" s="47"/>
      <c r="C61" s="48"/>
      <c r="D61" s="49"/>
      <c r="E61" s="50"/>
      <c r="F61" s="37"/>
      <c r="G61" s="18"/>
    </row>
    <row r="62" spans="1:7" x14ac:dyDescent="0.25">
      <c r="A62" s="8" t="str">
        <f>IF(ISBLANK(B62),"",_xlfn.ISOWEEKNUM('Journal de travail'!$B62))</f>
        <v/>
      </c>
      <c r="B62" s="51"/>
      <c r="C62" s="52"/>
      <c r="D62" s="53"/>
      <c r="E62" s="54"/>
      <c r="F62" s="37"/>
      <c r="G62" s="16"/>
    </row>
    <row r="63" spans="1:7" x14ac:dyDescent="0.25">
      <c r="A63" s="17" t="str">
        <f>IF(ISBLANK(B63),"",_xlfn.ISOWEEKNUM('Journal de travail'!$B63))</f>
        <v/>
      </c>
      <c r="B63" s="47"/>
      <c r="C63" s="48"/>
      <c r="D63" s="49"/>
      <c r="E63" s="50"/>
      <c r="F63" s="37"/>
      <c r="G63" s="18"/>
    </row>
    <row r="64" spans="1:7" x14ac:dyDescent="0.25">
      <c r="A64" s="8" t="str">
        <f>IF(ISBLANK(B64),"",_xlfn.ISOWEEKNUM('Journal de travail'!$B64))</f>
        <v/>
      </c>
      <c r="B64" s="51"/>
      <c r="C64" s="52"/>
      <c r="D64" s="53"/>
      <c r="E64" s="54"/>
      <c r="F64" s="37"/>
      <c r="G64" s="16"/>
    </row>
    <row r="65" spans="1:7" x14ac:dyDescent="0.25">
      <c r="A65" s="17" t="str">
        <f>IF(ISBLANK(B65),"",_xlfn.ISOWEEKNUM('Journal de travail'!$B65))</f>
        <v/>
      </c>
      <c r="B65" s="47"/>
      <c r="C65" s="48"/>
      <c r="D65" s="49"/>
      <c r="E65" s="50"/>
      <c r="F65" s="37"/>
      <c r="G65" s="18"/>
    </row>
    <row r="66" spans="1:7" x14ac:dyDescent="0.25">
      <c r="A66" s="8" t="str">
        <f>IF(ISBLANK(B66),"",_xlfn.ISOWEEKNUM('Journal de travail'!$B66))</f>
        <v/>
      </c>
      <c r="B66" s="51"/>
      <c r="C66" s="52"/>
      <c r="D66" s="53"/>
      <c r="E66" s="54"/>
      <c r="F66" s="37"/>
      <c r="G66" s="16"/>
    </row>
    <row r="67" spans="1:7" x14ac:dyDescent="0.25">
      <c r="A67" s="17" t="str">
        <f>IF(ISBLANK(B67),"",_xlfn.ISOWEEKNUM('Journal de travail'!$B67))</f>
        <v/>
      </c>
      <c r="B67" s="47"/>
      <c r="C67" s="48"/>
      <c r="D67" s="49"/>
      <c r="E67" s="50"/>
      <c r="F67" s="37"/>
      <c r="G67" s="18"/>
    </row>
    <row r="68" spans="1:7" x14ac:dyDescent="0.25">
      <c r="A68" s="8" t="str">
        <f>IF(ISBLANK(B68),"",_xlfn.ISOWEEKNUM('Journal de travail'!$B68))</f>
        <v/>
      </c>
      <c r="B68" s="51"/>
      <c r="C68" s="52"/>
      <c r="D68" s="53"/>
      <c r="E68" s="54"/>
      <c r="F68" s="37"/>
      <c r="G68" s="16"/>
    </row>
    <row r="69" spans="1:7" x14ac:dyDescent="0.25">
      <c r="A69" s="17" t="str">
        <f>IF(ISBLANK(B69),"",_xlfn.ISOWEEKNUM('Journal de travail'!$B69))</f>
        <v/>
      </c>
      <c r="B69" s="47"/>
      <c r="C69" s="48"/>
      <c r="D69" s="49"/>
      <c r="E69" s="50"/>
      <c r="F69" s="37"/>
      <c r="G69" s="18"/>
    </row>
    <row r="70" spans="1:7" x14ac:dyDescent="0.25">
      <c r="A70" s="8" t="str">
        <f>IF(ISBLANK(B70),"",_xlfn.ISOWEEKNUM('Journal de travail'!$B70))</f>
        <v/>
      </c>
      <c r="B70" s="51"/>
      <c r="C70" s="52"/>
      <c r="D70" s="53"/>
      <c r="E70" s="54"/>
      <c r="F70" s="37"/>
      <c r="G70" s="16"/>
    </row>
    <row r="71" spans="1:7" x14ac:dyDescent="0.25">
      <c r="A71" s="17" t="str">
        <f>IF(ISBLANK(B71),"",_xlfn.ISOWEEKNUM('Journal de travail'!$B71))</f>
        <v/>
      </c>
      <c r="B71" s="47"/>
      <c r="C71" s="48"/>
      <c r="D71" s="49"/>
      <c r="E71" s="50"/>
      <c r="F71" s="37"/>
      <c r="G71" s="18"/>
    </row>
    <row r="72" spans="1:7" x14ac:dyDescent="0.25">
      <c r="A72" s="8" t="str">
        <f>IF(ISBLANK(B72),"",_xlfn.ISOWEEKNUM('Journal de travail'!$B72))</f>
        <v/>
      </c>
      <c r="B72" s="51"/>
      <c r="C72" s="52"/>
      <c r="D72" s="53"/>
      <c r="E72" s="54"/>
      <c r="F72" s="37"/>
      <c r="G72" s="16"/>
    </row>
    <row r="73" spans="1:7" x14ac:dyDescent="0.25">
      <c r="A73" s="17" t="str">
        <f>IF(ISBLANK(B73),"",_xlfn.ISOWEEKNUM('Journal de travail'!$B73))</f>
        <v/>
      </c>
      <c r="B73" s="47"/>
      <c r="C73" s="48"/>
      <c r="D73" s="49"/>
      <c r="E73" s="50"/>
      <c r="F73" s="37"/>
      <c r="G73" s="18"/>
    </row>
    <row r="74" spans="1:7" x14ac:dyDescent="0.25">
      <c r="A74" s="8" t="str">
        <f>IF(ISBLANK(B74),"",_xlfn.ISOWEEKNUM('Journal de travail'!$B74))</f>
        <v/>
      </c>
      <c r="B74" s="51"/>
      <c r="C74" s="52"/>
      <c r="D74" s="53"/>
      <c r="E74" s="54"/>
      <c r="F74" s="37"/>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insertHyperlinks="0" sort="0" autoFilter="0"/>
  <mergeCells count="2">
    <mergeCell ref="C2:E2"/>
    <mergeCell ref="C5:D5"/>
  </mergeCells>
  <phoneticPr fontId="13" type="noConversion"/>
  <conditionalFormatting sqref="E7:E55 E75:E532">
    <cfRule type="expression" dxfId="24" priority="9">
      <formula>$E7="Autre"</formula>
    </cfRule>
    <cfRule type="expression" dxfId="23" priority="10" stopIfTrue="1">
      <formula>$E7="Design"</formula>
    </cfRule>
    <cfRule type="expression" dxfId="22" priority="11" stopIfTrue="1">
      <formula>$E7="Présentation"</formula>
    </cfRule>
    <cfRule type="expression" dxfId="21" priority="12" stopIfTrue="1">
      <formula>$E7="Meeting"</formula>
    </cfRule>
    <cfRule type="expression" dxfId="20" priority="13" stopIfTrue="1">
      <formula>$E7="Documentation"</formula>
    </cfRule>
    <cfRule type="expression" dxfId="19" priority="14" stopIfTrue="1">
      <formula>$E7="Test"</formula>
    </cfRule>
    <cfRule type="expression" dxfId="18" priority="15" stopIfTrue="1">
      <formula>$E7="Analyse"</formula>
    </cfRule>
    <cfRule type="expression" dxfId="17" priority="17" stopIfTrue="1">
      <formula>$E7="Développement"</formula>
    </cfRule>
  </conditionalFormatting>
  <conditionalFormatting sqref="E56:E74">
    <cfRule type="expression" dxfId="16" priority="1">
      <formula>$E56="Autre"</formula>
    </cfRule>
    <cfRule type="expression" dxfId="15" priority="2" stopIfTrue="1">
      <formula>$E56="Design"</formula>
    </cfRule>
    <cfRule type="expression" dxfId="14" priority="3" stopIfTrue="1">
      <formula>$E56="Présentation"</formula>
    </cfRule>
    <cfRule type="expression" dxfId="13" priority="4" stopIfTrue="1">
      <formula>$E56="Meeting"</formula>
    </cfRule>
    <cfRule type="expression" dxfId="12" priority="5" stopIfTrue="1">
      <formula>$E56="Documentation"</formula>
    </cfRule>
    <cfRule type="expression" dxfId="11" priority="6" stopIfTrue="1">
      <formula>$E56="Test"</formula>
    </cfRule>
    <cfRule type="expression" dxfId="10" priority="7" stopIfTrue="1">
      <formula>$E56="Analyse"</formula>
    </cfRule>
    <cfRule type="expression" dxfId="9" priority="8" stopIfTrue="1">
      <formula>$E56="Développement"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532"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0</v>
      </c>
      <c r="C4" s="26" t="str">
        <f>'Journal de travail'!M8</f>
        <v>Analyse</v>
      </c>
      <c r="D4" s="34">
        <f>(A4+B4)/1440</f>
        <v>0</v>
      </c>
    </row>
    <row r="5" spans="1:4" x14ac:dyDescent="0.3">
      <c r="A5">
        <f>SUMIF('Journal de travail'!$E$7:$E$532,Analyse!C5,'Journal de travail'!$C$7:$C$532)*60</f>
        <v>480</v>
      </c>
      <c r="B5">
        <f>SUMIF('Journal de travail'!$E$7:$E$532,Analyse!C5,'Journal de travail'!$D$7:$D$532)</f>
        <v>140</v>
      </c>
      <c r="C5" s="42" t="str">
        <f>'Journal de travail'!M9</f>
        <v>Développement</v>
      </c>
      <c r="D5" s="34">
        <f t="shared" ref="D5:D11" si="0">(A5+B5)/1440</f>
        <v>0.43055555555555558</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60</v>
      </c>
      <c r="B7">
        <f>SUMIF('Journal de travail'!$E$7:$E$532,Analyse!C7,'Journal de travail'!$D$7:$D$532)</f>
        <v>80</v>
      </c>
      <c r="C7" s="28" t="str">
        <f>'Journal de travail'!M11</f>
        <v>Documentation</v>
      </c>
      <c r="D7" s="34">
        <f t="shared" si="0"/>
        <v>9.7222222222222224E-2</v>
      </c>
    </row>
    <row r="8" spans="1:4" x14ac:dyDescent="0.3">
      <c r="A8">
        <f>SUMIF('Journal de travail'!$E$7:$E$532,Analyse!C8,'Journal de travail'!$C$7:$C$532)*60</f>
        <v>60</v>
      </c>
      <c r="B8">
        <f>SUMIF('Journal de travail'!$E$7:$E$532,Analyse!C8,'Journal de travail'!$D$7:$D$532)</f>
        <v>0</v>
      </c>
      <c r="C8" s="29" t="str">
        <f>'Journal de travail'!M12</f>
        <v>Meeting</v>
      </c>
      <c r="D8" s="34">
        <f t="shared" si="0"/>
        <v>4.1666666666666664E-2</v>
      </c>
    </row>
    <row r="9" spans="1:4" x14ac:dyDescent="0.3">
      <c r="A9">
        <f>SUMIF('Journal de travail'!$E$7:$E$532,Analyse!C9,'Journal de travail'!$C$7:$C$532)*60</f>
        <v>0</v>
      </c>
      <c r="B9">
        <f>SUMIF('Journal de travail'!$E$7:$E$532,Analyse!C9,'Journal de travail'!$D$7:$D$532)</f>
        <v>0</v>
      </c>
      <c r="C9" s="32" t="str">
        <f>'Journal de travail'!M13</f>
        <v>Présentation</v>
      </c>
      <c r="D9" s="34">
        <f t="shared" si="0"/>
        <v>0</v>
      </c>
    </row>
    <row r="10" spans="1:4" x14ac:dyDescent="0.3">
      <c r="B10">
        <f>SUMIF('Journal de travail'!$E$7:$E$532,Analyse!C10,'Journal de travail'!$D$7:$D$532)</f>
        <v>0</v>
      </c>
      <c r="C10" s="38" t="str">
        <f>'Journal de travail'!M14</f>
        <v>Design</v>
      </c>
      <c r="D10" s="34">
        <f t="shared" si="0"/>
        <v>0</v>
      </c>
    </row>
    <row r="11" spans="1:4" x14ac:dyDescent="0.3">
      <c r="B11">
        <f>SUMIF('Journal de travail'!$E$7:$E$532,Analyse!C11,'Journal de travail'!$D$7:$D$532)</f>
        <v>20</v>
      </c>
      <c r="C11" s="40" t="str">
        <f>'Journal de travail'!M15</f>
        <v>Autre</v>
      </c>
      <c r="D11" s="34">
        <f t="shared" si="0"/>
        <v>1.3888888888888888E-2</v>
      </c>
    </row>
    <row r="12" spans="1:4" x14ac:dyDescent="0.3">
      <c r="C12" s="24" t="s">
        <v>20</v>
      </c>
      <c r="D12" s="35">
        <f>SUM(D4:D11)</f>
        <v>0.58333333333333326</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3.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Julien Pierre Mares</cp:lastModifiedBy>
  <cp:revision/>
  <dcterms:created xsi:type="dcterms:W3CDTF">2023-11-21T20:00:34Z</dcterms:created>
  <dcterms:modified xsi:type="dcterms:W3CDTF">2024-12-19T16:06:13Z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