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l\456\ProjectNewV2\WebfactoryDataCollection-dev-3.9\"/>
    </mc:Choice>
  </mc:AlternateContent>
  <bookViews>
    <workbookView xWindow="0" yWindow="0" windowWidth="23040" windowHeight="9192" activeTab="3"/>
  </bookViews>
  <sheets>
    <sheet name="Data-Template" sheetId="5" r:id="rId1"/>
    <sheet name="AutoData-Template" sheetId="8" r:id="rId2"/>
    <sheet name="8H-Template" sheetId="2" r:id="rId3"/>
    <sheet name="12H-Template" sheetId="7" r:id="rId4"/>
    <sheet name="Final8H-Template" sheetId="1" r:id="rId5"/>
    <sheet name="Final12H-Template" sheetId="6" r:id="rId6"/>
  </sheets>
  <definedNames>
    <definedName name="_xlnm.Print_Area" localSheetId="5">'Final12H-Template'!$C$2:$K$17</definedName>
    <definedName name="_xlnm.Print_Area" localSheetId="4">'Final8H-Template'!$C$2:$K$13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7" l="1"/>
  <c r="N16" i="7"/>
  <c r="N15" i="7"/>
  <c r="N14" i="7"/>
  <c r="N13" i="7"/>
  <c r="N12" i="7"/>
  <c r="N11" i="7"/>
  <c r="N10" i="7"/>
  <c r="N9" i="7"/>
  <c r="N8" i="7"/>
  <c r="N7" i="7"/>
  <c r="O7" i="7" l="1"/>
  <c r="O8" i="7"/>
  <c r="O9" i="7"/>
  <c r="O10" i="7"/>
  <c r="O11" i="7"/>
  <c r="O12" i="7"/>
  <c r="O13" i="7"/>
  <c r="O14" i="7"/>
  <c r="O15" i="7"/>
  <c r="O16" i="7"/>
  <c r="O17" i="7"/>
  <c r="M7" i="7"/>
  <c r="M8" i="7"/>
  <c r="M9" i="7"/>
  <c r="M10" i="7"/>
  <c r="M11" i="7"/>
  <c r="M12" i="7"/>
  <c r="M13" i="7"/>
  <c r="M14" i="7"/>
  <c r="M15" i="7"/>
  <c r="M16" i="7"/>
  <c r="M17" i="7"/>
  <c r="L7" i="7"/>
  <c r="L8" i="7"/>
  <c r="L9" i="7"/>
  <c r="L10" i="7"/>
  <c r="L11" i="7"/>
  <c r="L12" i="7"/>
  <c r="L13" i="7"/>
  <c r="L14" i="7"/>
  <c r="L15" i="7"/>
  <c r="L16" i="7"/>
  <c r="L17" i="7"/>
  <c r="F12" i="7"/>
  <c r="F13" i="7"/>
  <c r="F14" i="7"/>
  <c r="F15" i="7"/>
  <c r="F16" i="7"/>
  <c r="F17" i="7"/>
  <c r="E12" i="7"/>
  <c r="E13" i="7"/>
  <c r="E14" i="7"/>
  <c r="E15" i="7"/>
  <c r="E16" i="7"/>
  <c r="E17" i="7"/>
  <c r="D22" i="7"/>
  <c r="C22" i="7"/>
  <c r="B22" i="7"/>
  <c r="L20" i="7"/>
  <c r="S17" i="7"/>
  <c r="S16" i="7"/>
  <c r="S11" i="7"/>
  <c r="F11" i="7"/>
  <c r="E11" i="7"/>
  <c r="S10" i="7"/>
  <c r="F10" i="7"/>
  <c r="E10" i="7"/>
  <c r="S9" i="7"/>
  <c r="F9" i="7"/>
  <c r="E9" i="7"/>
  <c r="S8" i="7"/>
  <c r="F8" i="7"/>
  <c r="E8" i="7"/>
  <c r="S7" i="7"/>
  <c r="F7" i="7"/>
  <c r="E7" i="7"/>
  <c r="S6" i="7"/>
  <c r="O6" i="7"/>
  <c r="N6" i="7"/>
  <c r="M6" i="7"/>
  <c r="F6" i="7"/>
  <c r="E6" i="7"/>
  <c r="L6" i="7" s="1"/>
  <c r="R6" i="7" l="1"/>
  <c r="R7" i="7"/>
  <c r="R8" i="7"/>
  <c r="R9" i="7"/>
  <c r="R10" i="7"/>
  <c r="R11" i="7"/>
  <c r="R16" i="7"/>
  <c r="R17" i="7"/>
  <c r="F6" i="2"/>
  <c r="E6" i="2"/>
  <c r="S6" i="2" l="1"/>
  <c r="S7" i="2"/>
  <c r="N8" i="2"/>
  <c r="F9" i="2"/>
  <c r="S8" i="2"/>
  <c r="N9" i="2"/>
  <c r="S9" i="2"/>
  <c r="O10" i="2"/>
  <c r="S10" i="2"/>
  <c r="E11" i="2"/>
  <c r="R11" i="2" s="1"/>
  <c r="S11" i="2"/>
  <c r="F12" i="2"/>
  <c r="S12" i="2"/>
  <c r="C18" i="2"/>
  <c r="D18" i="2"/>
  <c r="S13" i="2"/>
  <c r="N12" i="2" l="1"/>
  <c r="O12" i="2"/>
  <c r="F11" i="2"/>
  <c r="M11" i="2" s="1"/>
  <c r="F13" i="2"/>
  <c r="L16" i="2"/>
  <c r="O11" i="2"/>
  <c r="E12" i="2"/>
  <c r="R12" i="2" s="1"/>
  <c r="F8" i="2"/>
  <c r="N11" i="2"/>
  <c r="O9" i="2"/>
  <c r="F10" i="2"/>
  <c r="N10" i="2"/>
  <c r="F7" i="2"/>
  <c r="E7" i="2"/>
  <c r="O6" i="2"/>
  <c r="O13" i="2"/>
  <c r="E8" i="2"/>
  <c r="O7" i="2"/>
  <c r="N6" i="2"/>
  <c r="E13" i="2"/>
  <c r="N13" i="2"/>
  <c r="B18" i="2"/>
  <c r="E9" i="2"/>
  <c r="O8" i="2"/>
  <c r="N7" i="2"/>
  <c r="E10" i="2"/>
  <c r="L7" i="2" l="1"/>
  <c r="L11" i="2"/>
  <c r="L12" i="2"/>
  <c r="M12" i="2"/>
  <c r="R10" i="2"/>
  <c r="M10" i="2"/>
  <c r="R6" i="2"/>
  <c r="M6" i="2"/>
  <c r="R13" i="2"/>
  <c r="M13" i="2"/>
  <c r="M8" i="2"/>
  <c r="L8" i="2"/>
  <c r="R8" i="2"/>
  <c r="L10" i="2"/>
  <c r="M7" i="2"/>
  <c r="R7" i="2"/>
  <c r="L13" i="2"/>
  <c r="M9" i="2"/>
  <c r="L9" i="2"/>
  <c r="R9" i="2"/>
  <c r="L6" i="2"/>
</calcChain>
</file>

<file path=xl/sharedStrings.xml><?xml version="1.0" encoding="utf-8"?>
<sst xmlns="http://schemas.openxmlformats.org/spreadsheetml/2006/main" count="171" uniqueCount="92">
  <si>
    <t>Hodinový výkon - sledovanie</t>
  </si>
  <si>
    <t>Pracovisko:</t>
  </si>
  <si>
    <t>Dátum:</t>
  </si>
  <si>
    <t>Meno+os.číslo:</t>
  </si>
  <si>
    <t>Zmena:</t>
  </si>
  <si>
    <t>čas</t>
  </si>
  <si>
    <t>Produkt</t>
  </si>
  <si>
    <t>norma/h</t>
  </si>
  <si>
    <t>OK kusy</t>
  </si>
  <si>
    <t>NOK kusy</t>
  </si>
  <si>
    <t>prestoj</t>
  </si>
  <si>
    <t>Popis prestoja</t>
  </si>
  <si>
    <t>Podpis predák</t>
  </si>
  <si>
    <t>Spolu</t>
  </si>
  <si>
    <t>OEE</t>
  </si>
  <si>
    <t>total oee</t>
  </si>
  <si>
    <t>total nok</t>
  </si>
  <si>
    <t>total ok</t>
  </si>
  <si>
    <t xml:space="preserve">total shift </t>
  </si>
  <si>
    <t>popis prestoja</t>
  </si>
  <si>
    <t>total oee/6up</t>
  </si>
  <si>
    <t>oee/6up</t>
  </si>
  <si>
    <t>webfactory oee</t>
  </si>
  <si>
    <t>webfactory scrap</t>
  </si>
  <si>
    <t>calculated scrap</t>
  </si>
  <si>
    <t>calculated productivity</t>
  </si>
  <si>
    <t>productivity/1h</t>
  </si>
  <si>
    <t>needed downtime (min)</t>
  </si>
  <si>
    <t>real donwtime</t>
  </si>
  <si>
    <t>nok kusy /1h</t>
  </si>
  <si>
    <t>ok kusy /1h</t>
  </si>
  <si>
    <t>norma</t>
  </si>
  <si>
    <t>cas</t>
  </si>
  <si>
    <t>Dátum</t>
  </si>
  <si>
    <t>Zmena</t>
  </si>
  <si>
    <t>Date 1st time</t>
  </si>
  <si>
    <t>Machine</t>
  </si>
  <si>
    <t>OP3</t>
  </si>
  <si>
    <t>OP2</t>
  </si>
  <si>
    <t>OP1</t>
  </si>
  <si>
    <t>Norm</t>
  </si>
  <si>
    <t>Scrap</t>
  </si>
  <si>
    <t>Product</t>
  </si>
  <si>
    <t>NOK</t>
  </si>
  <si>
    <t>OK</t>
  </si>
  <si>
    <t>TimeSend</t>
  </si>
  <si>
    <t>TimeFlag</t>
  </si>
  <si>
    <t>TimeTable8H</t>
  </si>
  <si>
    <t>Stĺpec2</t>
  </si>
  <si>
    <t>Stĺpec3</t>
  </si>
  <si>
    <t>Stĺpec4</t>
  </si>
  <si>
    <t>Stĺpec5</t>
  </si>
  <si>
    <t>Stĺpec6</t>
  </si>
  <si>
    <t>Stĺpec7</t>
  </si>
  <si>
    <t>Stĺpec8</t>
  </si>
  <si>
    <t>Stĺpec9</t>
  </si>
  <si>
    <t>8H-Ranná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</si>
  <si>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</si>
  <si>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</si>
  <si>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</si>
  <si>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</si>
  <si>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</si>
  <si>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</si>
  <si>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</si>
  <si>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</si>
  <si>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8H-Poobedná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</si>
  <si>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</si>
  <si>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</si>
  <si>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</si>
  <si>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</si>
  <si>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</si>
  <si>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</si>
  <si>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</si>
  <si>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</si>
  <si>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8H-Nočná</t>
  </si>
  <si>
    <t>22:00-23:00</t>
  </si>
  <si>
    <t>23:00-0:00</t>
  </si>
  <si>
    <t>0:00-1:00</t>
  </si>
  <si>
    <t>1:00-2:00</t>
  </si>
  <si>
    <t>2:00-3:00</t>
  </si>
  <si>
    <t>3:00-4:00</t>
  </si>
  <si>
    <t>4:00-5:00</t>
  </si>
  <si>
    <t>5:00-6:00</t>
  </si>
  <si>
    <t>TimeTable12H</t>
  </si>
  <si>
    <t>Stĺpec10</t>
  </si>
  <si>
    <t>Stĺpec11</t>
  </si>
  <si>
    <t>Stĺpec12</t>
  </si>
  <si>
    <t>Stĺpec13</t>
  </si>
  <si>
    <t>12H-Ranná</t>
  </si>
  <si>
    <t>12H-Nočná</t>
  </si>
  <si>
    <t>ShiftCheck</t>
  </si>
  <si>
    <t>cas ziskania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</si>
</sst>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0.00000"/>
    <numFmt numFmtId="167" formatCode="[$-F400]h:mm:ss\ AM/PM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125">
    <xf numFmtId="0" fontId="0" fillId="0" borderId="0" xfId="0"/>
    <xf numFmtId="0" fontId="2" fillId="0" borderId="0" xfId="2"/>
    <xf numFmtId="0" fontId="4" fillId="0" borderId="3" xfId="2" applyFont="1" applyBorder="1" applyAlignment="1">
      <alignment horizontal="left" vertical="center"/>
    </xf>
    <xf numFmtId="0" fontId="4" fillId="0" borderId="6" xfId="2" applyFont="1" applyBorder="1" applyAlignment="1">
      <alignment vertic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4" fillId="0" borderId="10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1" fontId="8" fillId="0" borderId="11" xfId="2" applyNumberFormat="1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2" fillId="0" borderId="15" xfId="2" applyBorder="1"/>
    <xf numFmtId="0" fontId="11" fillId="0" borderId="11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164" fontId="13" fillId="0" borderId="18" xfId="2" applyNumberFormat="1" applyFont="1" applyBorder="1" applyAlignment="1">
      <alignment horizontal="center" vertical="center"/>
    </xf>
    <xf numFmtId="0" fontId="2" fillId="0" borderId="0" xfId="2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Alignment="1"/>
    <xf numFmtId="0" fontId="0" fillId="2" borderId="24" xfId="0" applyFill="1" applyBorder="1" applyAlignment="1"/>
    <xf numFmtId="164" fontId="0" fillId="0" borderId="25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" fontId="0" fillId="0" borderId="3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/>
    <xf numFmtId="14" fontId="0" fillId="0" borderId="34" xfId="0" applyNumberFormat="1" applyBorder="1"/>
    <xf numFmtId="0" fontId="0" fillId="0" borderId="8" xfId="0" applyBorder="1"/>
    <xf numFmtId="0" fontId="0" fillId="3" borderId="34" xfId="0" applyFill="1" applyBorder="1"/>
    <xf numFmtId="18" fontId="0" fillId="0" borderId="0" xfId="0" applyNumberFormat="1"/>
    <xf numFmtId="0" fontId="0" fillId="0" borderId="0" xfId="0" applyAlignment="1"/>
    <xf numFmtId="0" fontId="0" fillId="0" borderId="37" xfId="0" applyFont="1" applyBorder="1"/>
    <xf numFmtId="0" fontId="0" fillId="4" borderId="37" xfId="0" applyFont="1" applyFill="1" applyBorder="1"/>
    <xf numFmtId="0" fontId="0" fillId="4" borderId="38" xfId="0" applyFont="1" applyFill="1" applyBorder="1"/>
    <xf numFmtId="0" fontId="0" fillId="0" borderId="38" xfId="0" applyFont="1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167" fontId="0" fillId="0" borderId="16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49" fontId="14" fillId="0" borderId="0" xfId="2" applyNumberFormat="1" applyFont="1" applyAlignment="1">
      <alignment horizontal="center" wrapText="1"/>
    </xf>
    <xf numFmtId="49" fontId="14" fillId="0" borderId="0" xfId="2" applyNumberFormat="1" applyFont="1" applyAlignment="1">
      <alignment horizontal="center"/>
    </xf>
    <xf numFmtId="0" fontId="15" fillId="0" borderId="0" xfId="2" applyFont="1" applyAlignment="1">
      <alignment horizontal="left" wrapText="1"/>
    </xf>
    <xf numFmtId="0" fontId="14" fillId="0" borderId="0" xfId="2" applyFont="1" applyAlignment="1">
      <alignment horizontal="center" wrapText="1"/>
    </xf>
    <xf numFmtId="49" fontId="15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right"/>
    </xf>
    <xf numFmtId="0" fontId="14" fillId="0" borderId="0" xfId="2" applyFont="1" applyAlignment="1">
      <alignment horizontal="left" wrapText="1"/>
    </xf>
    <xf numFmtId="0" fontId="2" fillId="0" borderId="35" xfId="2" applyBorder="1"/>
    <xf numFmtId="0" fontId="2" fillId="0" borderId="36" xfId="2" applyBorder="1"/>
    <xf numFmtId="49" fontId="14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left"/>
    </xf>
    <xf numFmtId="49" fontId="14" fillId="0" borderId="0" xfId="2" applyNumberFormat="1" applyFont="1" applyAlignment="1">
      <alignment horizontal="right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9" fillId="0" borderId="17" xfId="2" applyFont="1" applyBorder="1" applyAlignment="1">
      <alignment horizontal="center" vertical="center" wrapText="1"/>
    </xf>
    <xf numFmtId="0" fontId="9" fillId="0" borderId="18" xfId="2" applyFont="1" applyBorder="1" applyAlignment="1">
      <alignment horizontal="center" vertical="center" wrapText="1"/>
    </xf>
  </cellXfs>
  <cellStyles count="4">
    <cellStyle name="Normálna" xfId="0" builtinId="0"/>
    <cellStyle name="Normálna 2" xfId="2"/>
    <cellStyle name="Normálna 2 2" xfId="3"/>
    <cellStyle name="Percentá" xfId="1" builtinId="5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imeTable8H" displayName="TimeTable8H" ref="B3:J6" totalsRowShown="0">
  <autoFilter ref="B3:J6"/>
  <tableColumns count="9">
    <tableColumn id="1" name="TimeTable8H"/>
    <tableColumn id="2" name="Stĺpec2"/>
    <tableColumn id="3" name="Stĺpec3"/>
    <tableColumn id="4" name="Stĺpec4"/>
    <tableColumn id="5" name="Stĺpec5"/>
    <tableColumn id="6" name="Stĺpec6"/>
    <tableColumn id="7" name="Stĺpec7"/>
    <tableColumn id="8" name="Stĺpec8"/>
    <tableColumn id="9" name="Stĺpec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imeTable12H" displayName="TimeTable12H" ref="B9:N11" totalsRowShown="0" headerRowDxfId="11">
  <autoFilter ref="B9:N11"/>
  <tableColumns count="13">
    <tableColumn id="1" name="TimeTable12H"/>
    <tableColumn id="2" name="Stĺpec2"/>
    <tableColumn id="3" name="Stĺpec3"/>
    <tableColumn id="4" name="Stĺpec4"/>
    <tableColumn id="5" name="Stĺpec5"/>
    <tableColumn id="6" name="Stĺpec6" dataDxfId="10"/>
    <tableColumn id="7" name="Stĺpec7" dataDxfId="9"/>
    <tableColumn id="8" name="Stĺpec8" dataDxfId="8"/>
    <tableColumn id="9" name="Stĺpec9"/>
    <tableColumn id="10" name="Stĺpec10"/>
    <tableColumn id="11" name="Stĺpec11"/>
    <tableColumn id="12" name="Stĺpec12"/>
    <tableColumn id="13" name="Stĺpec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B3" sqref="B3"/>
    </sheetView>
  </sheetViews>
  <sheetFormatPr defaultRowHeight="14.4" x14ac:dyDescent="0.3"/>
  <cols>
    <col min="2" max="2" width="15.109375" bestFit="1" customWidth="1"/>
    <col min="3" max="14" width="10.77734375" bestFit="1" customWidth="1"/>
  </cols>
  <sheetData>
    <row r="2" spans="2:14" x14ac:dyDescent="0.3">
      <c r="B2" s="86"/>
      <c r="C2" s="86"/>
      <c r="D2" s="86"/>
      <c r="E2" s="86"/>
      <c r="F2" s="86"/>
      <c r="G2" s="86"/>
      <c r="H2" s="86"/>
      <c r="I2" s="86"/>
      <c r="J2" s="86"/>
    </row>
    <row r="3" spans="2:14" x14ac:dyDescent="0.3"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</row>
    <row r="4" spans="2:14" x14ac:dyDescent="0.3"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L4" s="86"/>
      <c r="M4" s="86"/>
      <c r="N4" s="86"/>
    </row>
    <row r="5" spans="2:14" x14ac:dyDescent="0.3">
      <c r="B5" t="s">
        <v>65</v>
      </c>
      <c r="C5" t="s">
        <v>66</v>
      </c>
      <c r="D5" t="s">
        <v>67</v>
      </c>
      <c r="E5" t="s">
        <v>68</v>
      </c>
      <c r="F5" t="s">
        <v>69</v>
      </c>
      <c r="G5" t="s">
        <v>70</v>
      </c>
      <c r="H5" t="s">
        <v>71</v>
      </c>
      <c r="I5" t="s">
        <v>72</v>
      </c>
      <c r="J5" t="s">
        <v>73</v>
      </c>
    </row>
    <row r="6" spans="2:14" x14ac:dyDescent="0.3"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80</v>
      </c>
      <c r="I6" t="s">
        <v>81</v>
      </c>
      <c r="J6" t="s">
        <v>82</v>
      </c>
    </row>
    <row r="9" spans="2:14" x14ac:dyDescent="0.3">
      <c r="B9" t="s">
        <v>83</v>
      </c>
      <c r="C9" s="87" t="s">
        <v>48</v>
      </c>
      <c r="D9" s="87" t="s">
        <v>49</v>
      </c>
      <c r="E9" s="87" t="s">
        <v>50</v>
      </c>
      <c r="F9" s="87" t="s">
        <v>51</v>
      </c>
      <c r="G9" s="87" t="s">
        <v>52</v>
      </c>
      <c r="H9" s="87" t="s">
        <v>53</v>
      </c>
      <c r="I9" s="87" t="s">
        <v>54</v>
      </c>
      <c r="J9" s="87" t="s">
        <v>55</v>
      </c>
      <c r="K9" s="87" t="s">
        <v>84</v>
      </c>
      <c r="L9" s="87" t="s">
        <v>85</v>
      </c>
      <c r="M9" s="87" t="s">
        <v>86</v>
      </c>
      <c r="N9" s="87" t="s">
        <v>87</v>
      </c>
    </row>
    <row r="10" spans="2:14" x14ac:dyDescent="0.3">
      <c r="B10" t="s">
        <v>88</v>
      </c>
      <c r="C10" s="88" t="s">
        <v>57</v>
      </c>
      <c r="D10" s="88" t="s">
        <v>58</v>
      </c>
      <c r="E10" s="88" t="s">
        <v>59</v>
      </c>
      <c r="F10" s="88" t="s">
        <v>60</v>
      </c>
      <c r="G10" s="88" t="s">
        <v>61</v>
      </c>
      <c r="H10" s="88" t="s">
        <v>62</v>
      </c>
      <c r="I10" s="88" t="s">
        <v>63</v>
      </c>
      <c r="J10" s="89" t="s">
        <v>64</v>
      </c>
      <c r="K10" s="87" t="s">
        <v>66</v>
      </c>
      <c r="L10" s="87" t="s">
        <v>67</v>
      </c>
      <c r="M10" s="87" t="s">
        <v>68</v>
      </c>
      <c r="N10" s="87" t="s">
        <v>69</v>
      </c>
    </row>
    <row r="11" spans="2:14" x14ac:dyDescent="0.3">
      <c r="B11" t="s">
        <v>89</v>
      </c>
      <c r="C11" s="87" t="s">
        <v>70</v>
      </c>
      <c r="D11" s="87" t="s">
        <v>71</v>
      </c>
      <c r="E11" s="87" t="s">
        <v>72</v>
      </c>
      <c r="F11" s="90" t="s">
        <v>73</v>
      </c>
      <c r="G11" s="88" t="s">
        <v>75</v>
      </c>
      <c r="H11" s="88" t="s">
        <v>76</v>
      </c>
      <c r="I11" s="88" t="s">
        <v>77</v>
      </c>
      <c r="J11" s="88" t="s">
        <v>78</v>
      </c>
      <c r="K11" s="88" t="s">
        <v>79</v>
      </c>
      <c r="L11" s="88" t="s">
        <v>80</v>
      </c>
      <c r="M11" s="88" t="s">
        <v>81</v>
      </c>
      <c r="N11" s="89" t="s">
        <v>82</v>
      </c>
    </row>
  </sheetData>
  <sheetProtection algorithmName="SHA-512" hashValue="vqzIoE7vuPpjff7xj3DmHN2UhQX9HUo7O8ok1gtkE4LQ/8rq2YZhm0p98e5oFw9jCKMoEDY5alDn/6qZiopQxg==" saltValue="lXEw6qDY+WvXM8uICCiSsw==" spinCount="100000" sheet="1" objects="1" scenarios="1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>
      <selection activeCell="P7" sqref="P7"/>
    </sheetView>
  </sheetViews>
  <sheetFormatPr defaultRowHeight="14.4" x14ac:dyDescent="0.3"/>
  <cols>
    <col min="1" max="5" width="8.88671875" style="1" customWidth="1"/>
    <col min="6" max="6" width="19.44140625" style="1" customWidth="1"/>
    <col min="7" max="14" width="8.88671875" style="1" customWidth="1"/>
    <col min="15" max="15" width="12.88671875" style="1" customWidth="1"/>
    <col min="16" max="17" width="8.88671875" style="1" customWidth="1"/>
    <col min="18" max="16384" width="8.88671875" style="1"/>
  </cols>
  <sheetData>
    <row r="1" spans="1:16" ht="33.75" customHeight="1" x14ac:dyDescent="0.3">
      <c r="A1" s="97" t="s">
        <v>46</v>
      </c>
      <c r="B1" s="97" t="s">
        <v>45</v>
      </c>
      <c r="C1" s="98" t="s">
        <v>14</v>
      </c>
      <c r="D1" s="97" t="s">
        <v>44</v>
      </c>
      <c r="E1" s="97" t="s">
        <v>43</v>
      </c>
      <c r="F1" s="97" t="s">
        <v>42</v>
      </c>
      <c r="G1" s="97" t="s">
        <v>41</v>
      </c>
      <c r="H1" s="97" t="s">
        <v>40</v>
      </c>
      <c r="I1" s="99"/>
      <c r="J1" s="100" t="s">
        <v>39</v>
      </c>
      <c r="K1" s="100" t="s">
        <v>38</v>
      </c>
      <c r="L1" s="100" t="s">
        <v>37</v>
      </c>
      <c r="M1" s="100" t="s">
        <v>36</v>
      </c>
      <c r="N1" s="99"/>
      <c r="O1" s="100" t="s">
        <v>90</v>
      </c>
      <c r="P1" s="100" t="s">
        <v>35</v>
      </c>
    </row>
    <row r="2" spans="1:16" ht="19.5" customHeight="1" x14ac:dyDescent="0.3">
      <c r="A2" s="101"/>
      <c r="B2" s="101"/>
      <c r="C2" s="102"/>
      <c r="D2" s="101"/>
      <c r="E2" s="101"/>
      <c r="F2" s="101"/>
      <c r="G2" s="101"/>
      <c r="H2" s="101"/>
      <c r="I2" s="99"/>
      <c r="J2" s="99"/>
      <c r="K2" s="99"/>
      <c r="L2" s="99"/>
      <c r="M2" s="99"/>
      <c r="N2" s="99"/>
      <c r="O2" s="103"/>
      <c r="P2" s="103"/>
    </row>
    <row r="3" spans="1:16" ht="19.5" customHeight="1" x14ac:dyDescent="0.3">
      <c r="A3" s="104"/>
      <c r="B3" s="105"/>
      <c r="C3" s="105"/>
      <c r="D3" s="105"/>
      <c r="E3" s="105"/>
      <c r="F3" s="105"/>
      <c r="G3" s="105"/>
      <c r="H3" s="105"/>
      <c r="I3" s="99"/>
      <c r="J3" s="99"/>
      <c r="K3" s="99"/>
      <c r="L3" s="99"/>
      <c r="M3" s="99"/>
      <c r="N3" s="99"/>
      <c r="O3" s="103"/>
      <c r="P3" s="103"/>
    </row>
    <row r="4" spans="1:16" ht="19.5" customHeight="1" x14ac:dyDescent="0.3">
      <c r="A4" s="106"/>
      <c r="B4" s="106"/>
      <c r="C4" s="107"/>
      <c r="D4" s="106"/>
      <c r="E4" s="106"/>
      <c r="F4" s="106"/>
      <c r="G4" s="101"/>
      <c r="H4" s="106"/>
      <c r="I4" s="99"/>
      <c r="J4" s="99"/>
      <c r="K4" s="99"/>
      <c r="L4" s="99"/>
      <c r="M4" s="99"/>
      <c r="N4" s="99"/>
      <c r="O4" s="103"/>
      <c r="P4" s="103"/>
    </row>
    <row r="5" spans="1:16" ht="19.5" customHeight="1" x14ac:dyDescent="0.3">
      <c r="A5" s="101"/>
      <c r="B5" s="101"/>
      <c r="C5" s="108"/>
      <c r="D5" s="101"/>
      <c r="E5" s="101"/>
      <c r="F5" s="101"/>
      <c r="G5" s="101"/>
      <c r="H5" s="101"/>
      <c r="I5" s="103"/>
      <c r="J5" s="103"/>
      <c r="K5" s="103"/>
      <c r="L5" s="103"/>
      <c r="M5" s="103"/>
      <c r="N5" s="103"/>
      <c r="O5" s="103"/>
      <c r="P5" s="103"/>
    </row>
    <row r="6" spans="1:16" ht="19.5" customHeight="1" x14ac:dyDescent="0.3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</row>
    <row r="7" spans="1:16" ht="19.5" customHeight="1" x14ac:dyDescent="0.3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</row>
    <row r="8" spans="1:16" ht="19.5" customHeight="1" x14ac:dyDescent="0.3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</row>
    <row r="9" spans="1:16" x14ac:dyDescent="0.3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"/>
  <sheetViews>
    <sheetView zoomScaleNormal="100" workbookViewId="0">
      <selection activeCell="J17" sqref="J17"/>
    </sheetView>
  </sheetViews>
  <sheetFormatPr defaultRowHeight="14.4" x14ac:dyDescent="0.3"/>
  <cols>
    <col min="1" max="1" width="8.88671875" style="92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0" width="8.109375" customWidth="1"/>
    <col min="11" max="11" width="14.21875" customWidth="1"/>
    <col min="12" max="12" width="14.21875" style="20" customWidth="1"/>
    <col min="13" max="13" width="10.6640625" customWidth="1"/>
    <col min="14" max="14" width="10.77734375" customWidth="1"/>
    <col min="15" max="15" width="9.33203125" bestFit="1" customWidth="1"/>
    <col min="16" max="16" width="11.21875" style="19" bestFit="1" customWidth="1"/>
    <col min="17" max="17" width="10.33203125" style="18" bestFit="1" customWidth="1"/>
    <col min="18" max="18" width="9.5546875" hidden="1" customWidth="1"/>
    <col min="19" max="19" width="13.44140625" hidden="1" customWidth="1"/>
    <col min="20" max="20" width="11.109375" customWidth="1"/>
    <col min="21" max="21" width="11.21875" bestFit="1" customWidth="1"/>
    <col min="24" max="24" width="11" customWidth="1"/>
    <col min="25" max="25" width="24.21875" customWidth="1"/>
    <col min="28" max="28" width="11" customWidth="1"/>
  </cols>
  <sheetData>
    <row r="2" spans="1:25" ht="15" thickBot="1" x14ac:dyDescent="0.35">
      <c r="I2" s="85"/>
      <c r="J2" s="85"/>
      <c r="K2" s="85"/>
    </row>
    <row r="3" spans="1:25" ht="15" thickBot="1" x14ac:dyDescent="0.35">
      <c r="B3" s="83" t="s">
        <v>34</v>
      </c>
      <c r="C3" s="84"/>
      <c r="F3" s="83" t="s">
        <v>33</v>
      </c>
      <c r="G3" s="82"/>
      <c r="H3" s="30"/>
      <c r="I3" s="81"/>
      <c r="J3" s="20"/>
      <c r="L3"/>
      <c r="N3" s="19"/>
      <c r="O3" s="18"/>
      <c r="P3"/>
      <c r="Q3"/>
      <c r="V3" s="109"/>
      <c r="W3" s="109"/>
      <c r="X3" s="109"/>
    </row>
    <row r="4" spans="1:25" ht="15" thickBot="1" x14ac:dyDescent="0.35"/>
    <row r="5" spans="1:25" s="73" customFormat="1" ht="43.8" thickBot="1" x14ac:dyDescent="0.35">
      <c r="A5" s="91" t="s">
        <v>91</v>
      </c>
      <c r="B5" s="80" t="s">
        <v>32</v>
      </c>
      <c r="C5" s="77" t="s">
        <v>6</v>
      </c>
      <c r="D5" s="77" t="s">
        <v>31</v>
      </c>
      <c r="E5" s="77" t="s">
        <v>30</v>
      </c>
      <c r="F5" s="77" t="s">
        <v>29</v>
      </c>
      <c r="G5" s="77" t="s">
        <v>17</v>
      </c>
      <c r="H5" s="77" t="s">
        <v>16</v>
      </c>
      <c r="I5" s="77" t="s">
        <v>17</v>
      </c>
      <c r="J5" s="77" t="s">
        <v>16</v>
      </c>
      <c r="K5" s="77" t="s">
        <v>28</v>
      </c>
      <c r="L5" s="79" t="s">
        <v>27</v>
      </c>
      <c r="M5" s="77" t="s">
        <v>26</v>
      </c>
      <c r="N5" s="77" t="s">
        <v>25</v>
      </c>
      <c r="O5" s="77" t="s">
        <v>24</v>
      </c>
      <c r="P5" s="78" t="s">
        <v>23</v>
      </c>
      <c r="Q5" s="78" t="s">
        <v>22</v>
      </c>
      <c r="R5" s="77" t="s">
        <v>21</v>
      </c>
      <c r="S5" s="76" t="s">
        <v>20</v>
      </c>
      <c r="T5" s="75" t="s">
        <v>19</v>
      </c>
      <c r="U5" s="74"/>
      <c r="V5" s="74"/>
      <c r="W5" s="74"/>
      <c r="X5" s="74"/>
      <c r="Y5" s="74"/>
    </row>
    <row r="6" spans="1:25" x14ac:dyDescent="0.3">
      <c r="A6" s="95"/>
      <c r="B6" s="72"/>
      <c r="C6" s="71"/>
      <c r="D6" s="71"/>
      <c r="E6" s="70" t="str">
        <f>IF(G6=0,"",G6)</f>
        <v/>
      </c>
      <c r="F6" s="70" t="str">
        <f>IF(H6=0,"",H6)</f>
        <v/>
      </c>
      <c r="G6" s="70"/>
      <c r="H6" s="69"/>
      <c r="I6" s="68"/>
      <c r="J6" s="67"/>
      <c r="K6" s="66"/>
      <c r="L6" s="65" t="str">
        <f t="shared" ref="L6:L13" si="0">IF(IFERROR(AND(G6&gt;1,(((E6+F6)-D6)/D6)&lt;0),FALSE),(((E6+F6)-D6)/D6)*-60,"")</f>
        <v/>
      </c>
      <c r="M6" s="64" t="str">
        <f t="shared" ref="M6:M13" si="1">IFERROR(IF(E6&gt;1,((E6+F6)/D6),""),"")</f>
        <v/>
      </c>
      <c r="N6" s="63" t="str">
        <f>IFERROR(IF(G6&gt;1,(G6/(D6*1)),""),"")</f>
        <v/>
      </c>
      <c r="O6" s="63" t="str">
        <f t="shared" ref="O6:O13" si="2">IFERROR(IF(AND(G6&gt;1,H6&gt;1),(H6/(H6+G6)),""),"")</f>
        <v/>
      </c>
      <c r="P6" s="63"/>
      <c r="Q6" s="62"/>
      <c r="R6" s="61" t="e">
        <f>IF(E6&gt;1,(E6/#REF!),"")</f>
        <v>#VALUE!</v>
      </c>
      <c r="S6" s="60" t="str">
        <f>IF(I6&gt;1,(I6/(#REF!*1)),"")</f>
        <v/>
      </c>
      <c r="T6" s="33"/>
      <c r="U6" s="32"/>
      <c r="V6" s="32"/>
    </row>
    <row r="7" spans="1:25" x14ac:dyDescent="0.3">
      <c r="A7" s="95"/>
      <c r="B7" s="59"/>
      <c r="C7" s="56"/>
      <c r="D7" s="56"/>
      <c r="E7" s="55" t="str">
        <f t="shared" ref="E7:F13" si="3">IFERROR(IF(AND(G6&gt;1,G7&gt;1)=TRUE,G7-G6,""),"")</f>
        <v/>
      </c>
      <c r="F7" s="55" t="str">
        <f t="shared" si="3"/>
        <v/>
      </c>
      <c r="G7" s="55"/>
      <c r="H7" s="54"/>
      <c r="I7" s="53"/>
      <c r="J7" s="52"/>
      <c r="K7" s="51"/>
      <c r="L7" s="50" t="str">
        <f t="shared" si="0"/>
        <v/>
      </c>
      <c r="M7" s="49" t="str">
        <f t="shared" si="1"/>
        <v/>
      </c>
      <c r="N7" s="48" t="str">
        <f>IFERROR(IF(G7&gt;1,(G7/(D7*2)),""),"")</f>
        <v/>
      </c>
      <c r="O7" s="48" t="str">
        <f t="shared" si="2"/>
        <v/>
      </c>
      <c r="P7" s="58"/>
      <c r="Q7" s="47"/>
      <c r="R7" s="46" t="e">
        <f>IF(E7&gt;1,(E7/#REF!),"")</f>
        <v>#VALUE!</v>
      </c>
      <c r="S7" s="45" t="str">
        <f>IF(I7&gt;1,(I7/(#REF!*2)),"")</f>
        <v/>
      </c>
      <c r="T7" s="33"/>
      <c r="U7" s="32"/>
      <c r="V7" s="32"/>
    </row>
    <row r="8" spans="1:25" ht="15" customHeight="1" x14ac:dyDescent="0.3">
      <c r="A8" s="95"/>
      <c r="B8" s="59"/>
      <c r="C8" s="56"/>
      <c r="D8" s="56"/>
      <c r="E8" s="55" t="str">
        <f t="shared" si="3"/>
        <v/>
      </c>
      <c r="F8" s="55" t="str">
        <f t="shared" si="3"/>
        <v/>
      </c>
      <c r="G8" s="55"/>
      <c r="H8" s="54"/>
      <c r="I8" s="53"/>
      <c r="J8" s="52"/>
      <c r="K8" s="51"/>
      <c r="L8" s="50" t="str">
        <f t="shared" si="0"/>
        <v/>
      </c>
      <c r="M8" s="49" t="str">
        <f t="shared" si="1"/>
        <v/>
      </c>
      <c r="N8" s="48" t="str">
        <f>IFERROR(IF(G8&gt;1,(G8/(D8*3)),""),"")</f>
        <v/>
      </c>
      <c r="O8" s="48" t="str">
        <f t="shared" si="2"/>
        <v/>
      </c>
      <c r="P8" s="58"/>
      <c r="Q8" s="47"/>
      <c r="R8" s="46" t="e">
        <f>IF(E8&gt;1,(E8/#REF!),"")</f>
        <v>#VALUE!</v>
      </c>
      <c r="S8" s="45" t="str">
        <f>IF(I8&gt;1,(I8/(#REF!*3)),"")</f>
        <v/>
      </c>
      <c r="T8" s="33"/>
      <c r="U8" s="32"/>
      <c r="V8" s="32"/>
    </row>
    <row r="9" spans="1:25" x14ac:dyDescent="0.3">
      <c r="A9" s="95"/>
      <c r="B9" s="59"/>
      <c r="C9" s="56"/>
      <c r="D9" s="56"/>
      <c r="E9" s="55" t="str">
        <f t="shared" si="3"/>
        <v/>
      </c>
      <c r="F9" s="55" t="str">
        <f t="shared" si="3"/>
        <v/>
      </c>
      <c r="G9" s="55"/>
      <c r="H9" s="54"/>
      <c r="I9" s="53"/>
      <c r="J9" s="52"/>
      <c r="K9" s="51"/>
      <c r="L9" s="50" t="str">
        <f t="shared" si="0"/>
        <v/>
      </c>
      <c r="M9" s="49" t="str">
        <f t="shared" si="1"/>
        <v/>
      </c>
      <c r="N9" s="48" t="str">
        <f>IFERROR(IF(G9&gt;1,(G9/(D9*4)),""),"")</f>
        <v/>
      </c>
      <c r="O9" s="48" t="str">
        <f t="shared" si="2"/>
        <v/>
      </c>
      <c r="P9" s="58"/>
      <c r="Q9" s="47"/>
      <c r="R9" s="46" t="e">
        <f>IF(E9&gt;1,(E9/#REF!),"")</f>
        <v>#VALUE!</v>
      </c>
      <c r="S9" s="45" t="str">
        <f>IF(I9&gt;1,(I9/(#REF!*4)),"")</f>
        <v/>
      </c>
      <c r="T9" s="33"/>
      <c r="U9" s="32"/>
      <c r="V9" s="32"/>
    </row>
    <row r="10" spans="1:25" x14ac:dyDescent="0.3">
      <c r="A10" s="95"/>
      <c r="B10" s="59"/>
      <c r="C10" s="56"/>
      <c r="D10" s="56"/>
      <c r="E10" s="55" t="str">
        <f t="shared" si="3"/>
        <v/>
      </c>
      <c r="F10" s="55" t="str">
        <f t="shared" si="3"/>
        <v/>
      </c>
      <c r="G10" s="55"/>
      <c r="H10" s="54"/>
      <c r="I10" s="53"/>
      <c r="J10" s="52"/>
      <c r="K10" s="51"/>
      <c r="L10" s="50" t="str">
        <f t="shared" si="0"/>
        <v/>
      </c>
      <c r="M10" s="49" t="str">
        <f t="shared" si="1"/>
        <v/>
      </c>
      <c r="N10" s="48" t="str">
        <f>IFERROR(IF(G10&gt;1,(G10/(D10*5)),""),"")</f>
        <v/>
      </c>
      <c r="O10" s="48" t="str">
        <f t="shared" si="2"/>
        <v/>
      </c>
      <c r="P10" s="58"/>
      <c r="Q10" s="47"/>
      <c r="R10" s="46" t="e">
        <f>IF(E10&gt;1,(E10/#REF!),"")</f>
        <v>#VALUE!</v>
      </c>
      <c r="S10" s="45" t="str">
        <f>IF(I10&gt;1,(I10/(#REF!*5)),"")</f>
        <v/>
      </c>
      <c r="T10" s="33"/>
      <c r="U10" s="32"/>
      <c r="V10" s="32"/>
    </row>
    <row r="11" spans="1:25" x14ac:dyDescent="0.3">
      <c r="A11" s="95"/>
      <c r="B11" s="57"/>
      <c r="C11" s="56"/>
      <c r="D11" s="56"/>
      <c r="E11" s="55" t="str">
        <f t="shared" si="3"/>
        <v/>
      </c>
      <c r="F11" s="55" t="str">
        <f t="shared" si="3"/>
        <v/>
      </c>
      <c r="G11" s="55"/>
      <c r="H11" s="54"/>
      <c r="I11" s="53"/>
      <c r="J11" s="52"/>
      <c r="K11" s="51"/>
      <c r="L11" s="50" t="str">
        <f t="shared" si="0"/>
        <v/>
      </c>
      <c r="M11" s="49" t="str">
        <f t="shared" si="1"/>
        <v/>
      </c>
      <c r="N11" s="48" t="str">
        <f>IFERROR(IF(G11&gt;1,(G11/(D11*6)),""),"")</f>
        <v/>
      </c>
      <c r="O11" s="48" t="str">
        <f t="shared" si="2"/>
        <v/>
      </c>
      <c r="P11" s="58"/>
      <c r="Q11" s="47"/>
      <c r="R11" s="46" t="e">
        <f>IF(E11&gt;1,(E11/#REF!),"")</f>
        <v>#VALUE!</v>
      </c>
      <c r="S11" s="45" t="str">
        <f>IF(I11&gt;1,(I11/(#REF!*6)),"")</f>
        <v/>
      </c>
      <c r="T11" s="33"/>
      <c r="U11" s="32"/>
      <c r="V11" s="32"/>
    </row>
    <row r="12" spans="1:25" x14ac:dyDescent="0.3">
      <c r="A12" s="95"/>
      <c r="B12" s="57"/>
      <c r="C12" s="56"/>
      <c r="D12" s="56"/>
      <c r="E12" s="55" t="str">
        <f t="shared" si="3"/>
        <v/>
      </c>
      <c r="F12" s="55" t="str">
        <f t="shared" si="3"/>
        <v/>
      </c>
      <c r="G12" s="55"/>
      <c r="H12" s="54"/>
      <c r="I12" s="53"/>
      <c r="J12" s="52"/>
      <c r="K12" s="51"/>
      <c r="L12" s="50" t="str">
        <f t="shared" si="0"/>
        <v/>
      </c>
      <c r="M12" s="49" t="str">
        <f t="shared" si="1"/>
        <v/>
      </c>
      <c r="N12" s="48" t="str">
        <f>IFERROR(IF(G12&gt;1,(G12/(D12*7)),""),"")</f>
        <v/>
      </c>
      <c r="O12" s="48" t="str">
        <f t="shared" si="2"/>
        <v/>
      </c>
      <c r="P12" s="48"/>
      <c r="Q12" s="47"/>
      <c r="R12" s="46" t="e">
        <f>IF(E12&gt;1,(E12/#REF!),"")</f>
        <v>#VALUE!</v>
      </c>
      <c r="S12" s="45" t="str">
        <f>IF(I12&gt;1,(I12/(#REF!*7)),"")</f>
        <v/>
      </c>
      <c r="T12" s="33"/>
      <c r="U12" s="32"/>
      <c r="V12" s="32"/>
    </row>
    <row r="13" spans="1:25" ht="15" thickBot="1" x14ac:dyDescent="0.35">
      <c r="A13" s="96"/>
      <c r="B13" s="44"/>
      <c r="C13" s="43"/>
      <c r="D13" s="43"/>
      <c r="E13" s="42" t="str">
        <f t="shared" si="3"/>
        <v/>
      </c>
      <c r="F13" s="42" t="str">
        <f t="shared" si="3"/>
        <v/>
      </c>
      <c r="G13" s="42"/>
      <c r="H13" s="41"/>
      <c r="I13" s="40"/>
      <c r="J13" s="40"/>
      <c r="K13" s="39"/>
      <c r="L13" s="38" t="str">
        <f t="shared" si="0"/>
        <v/>
      </c>
      <c r="M13" s="37" t="str">
        <f t="shared" si="1"/>
        <v/>
      </c>
      <c r="N13" s="36" t="str">
        <f>IFERROR(IF(G13&gt;1,(G13/(D13*8)),""),"")</f>
        <v/>
      </c>
      <c r="O13" s="36" t="str">
        <f t="shared" si="2"/>
        <v/>
      </c>
      <c r="P13" s="36"/>
      <c r="Q13" s="35"/>
      <c r="R13" s="34" t="e">
        <f>IF(E13&gt;1,(E13/#REF!),"")</f>
        <v>#VALUE!</v>
      </c>
      <c r="S13" s="22" t="str">
        <f>IF(I13&gt;1,(I13/(#REF!*8)),"")</f>
        <v/>
      </c>
      <c r="T13" s="33"/>
      <c r="U13" s="32"/>
      <c r="V13" s="32"/>
    </row>
    <row r="15" spans="1:25" ht="15" thickBot="1" x14ac:dyDescent="0.35">
      <c r="E15" s="30"/>
      <c r="O15" s="21"/>
    </row>
    <row r="16" spans="1:25" x14ac:dyDescent="0.3">
      <c r="B16" s="110" t="s">
        <v>18</v>
      </c>
      <c r="C16" s="111"/>
      <c r="D16" s="112"/>
      <c r="E16" s="31"/>
      <c r="F16" s="30"/>
      <c r="L16" s="29" t="str">
        <f>IF(AND(I12&gt;1,H12&gt;1),(H12/(H12+I12)),"")</f>
        <v/>
      </c>
      <c r="O16" s="21"/>
      <c r="R16" s="28"/>
    </row>
    <row r="17" spans="2:17" s="19" customFormat="1" x14ac:dyDescent="0.3">
      <c r="B17" s="27" t="s">
        <v>17</v>
      </c>
      <c r="C17" s="26" t="s">
        <v>16</v>
      </c>
      <c r="D17" s="25" t="s">
        <v>15</v>
      </c>
      <c r="E17"/>
      <c r="F17"/>
      <c r="G17"/>
      <c r="H17"/>
      <c r="I17"/>
      <c r="J17"/>
      <c r="K17"/>
      <c r="L17" s="20"/>
      <c r="M17"/>
      <c r="N17"/>
      <c r="O17" s="21"/>
      <c r="Q17" s="18"/>
    </row>
    <row r="18" spans="2:17" s="19" customFormat="1" ht="15" thickBot="1" x14ac:dyDescent="0.35">
      <c r="B18" s="24" t="str">
        <f>IF(G13&gt;1,G13,"")</f>
        <v/>
      </c>
      <c r="C18" s="23" t="str">
        <f>IF(H13&gt;1,H13,"")</f>
        <v/>
      </c>
      <c r="D18" s="22" t="str">
        <f>IF(Q13&gt;0,Q13,"")</f>
        <v/>
      </c>
      <c r="E18"/>
      <c r="F18"/>
      <c r="G18"/>
      <c r="H18"/>
      <c r="I18"/>
      <c r="J18"/>
      <c r="K18"/>
      <c r="L18" s="20"/>
      <c r="M18"/>
      <c r="N18"/>
      <c r="O18" s="21"/>
      <c r="Q18" s="18"/>
    </row>
    <row r="19" spans="2:17" s="19" customFormat="1" x14ac:dyDescent="0.3">
      <c r="B19"/>
      <c r="C19"/>
      <c r="D19"/>
      <c r="E19"/>
      <c r="F19"/>
      <c r="G19"/>
      <c r="H19"/>
      <c r="I19"/>
      <c r="J19"/>
      <c r="K19"/>
      <c r="L19" s="20"/>
      <c r="M19"/>
      <c r="N19"/>
      <c r="O19" s="21"/>
      <c r="Q19" s="18"/>
    </row>
    <row r="20" spans="2:17" s="19" customFormat="1" x14ac:dyDescent="0.3">
      <c r="B20"/>
      <c r="C20"/>
      <c r="D20"/>
      <c r="E20"/>
      <c r="F20"/>
      <c r="G20"/>
      <c r="H20"/>
      <c r="I20"/>
      <c r="J20"/>
      <c r="K20"/>
      <c r="L20" s="20"/>
      <c r="M20"/>
      <c r="N20"/>
      <c r="O20" s="21"/>
      <c r="Q20" s="18"/>
    </row>
  </sheetData>
  <dataConsolidate/>
  <mergeCells count="2">
    <mergeCell ref="V3:X3"/>
    <mergeCell ref="B16:D16"/>
  </mergeCells>
  <conditionalFormatting sqref="M6:N13 Q6:Q13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O6:P13">
    <cfRule type="cellIs" dxfId="7" priority="1" operator="equal">
      <formula>""</formula>
    </cfRule>
    <cfRule type="cellIs" dxfId="6" priority="2" operator="equal">
      <formula>0</formula>
    </cfRule>
    <cfRule type="cellIs" dxfId="5" priority="3" operator="lessThan">
      <formula>0.01</formula>
    </cfRule>
    <cfRule type="cellIs" dxfId="4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tabSelected="1" zoomScaleNormal="100" workbookViewId="0">
      <selection activeCell="N18" sqref="N18"/>
    </sheetView>
  </sheetViews>
  <sheetFormatPr defaultRowHeight="14.4" x14ac:dyDescent="0.3"/>
  <cols>
    <col min="1" max="1" width="8.88671875" style="93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0" width="8.109375" customWidth="1"/>
    <col min="11" max="11" width="14.21875" customWidth="1"/>
    <col min="12" max="12" width="14.21875" style="20" customWidth="1"/>
    <col min="13" max="13" width="10.6640625" customWidth="1"/>
    <col min="14" max="14" width="10.77734375" customWidth="1"/>
    <col min="15" max="15" width="9.33203125" bestFit="1" customWidth="1"/>
    <col min="16" max="16" width="11.21875" style="19" bestFit="1" customWidth="1"/>
    <col min="17" max="17" width="10.33203125" style="18" bestFit="1" customWidth="1"/>
    <col min="18" max="18" width="9.5546875" hidden="1" customWidth="1"/>
    <col min="19" max="19" width="13.44140625" hidden="1" customWidth="1"/>
    <col min="20" max="20" width="11.109375" customWidth="1"/>
    <col min="21" max="21" width="11.21875" bestFit="1" customWidth="1"/>
    <col min="24" max="24" width="11" customWidth="1"/>
    <col min="25" max="25" width="24.21875" customWidth="1"/>
    <col min="28" max="28" width="11" customWidth="1"/>
  </cols>
  <sheetData>
    <row r="2" spans="1:25" ht="15" thickBot="1" x14ac:dyDescent="0.35">
      <c r="I2" s="85"/>
      <c r="J2" s="85"/>
      <c r="K2" s="85"/>
    </row>
    <row r="3" spans="1:25" ht="15" thickBot="1" x14ac:dyDescent="0.35">
      <c r="B3" s="83" t="s">
        <v>34</v>
      </c>
      <c r="C3" s="84"/>
      <c r="F3" s="83" t="s">
        <v>33</v>
      </c>
      <c r="G3" s="82"/>
      <c r="H3" s="30"/>
      <c r="I3" s="81"/>
      <c r="J3" s="20"/>
      <c r="L3"/>
      <c r="N3" s="19"/>
      <c r="O3" s="18"/>
      <c r="P3"/>
      <c r="Q3"/>
      <c r="V3" s="109"/>
      <c r="W3" s="109"/>
      <c r="X3" s="109"/>
    </row>
    <row r="4" spans="1:25" ht="15" thickBot="1" x14ac:dyDescent="0.35"/>
    <row r="5" spans="1:25" s="73" customFormat="1" ht="43.8" thickBot="1" x14ac:dyDescent="0.35">
      <c r="A5" s="94" t="s">
        <v>91</v>
      </c>
      <c r="B5" s="80" t="s">
        <v>32</v>
      </c>
      <c r="C5" s="77" t="s">
        <v>6</v>
      </c>
      <c r="D5" s="77" t="s">
        <v>31</v>
      </c>
      <c r="E5" s="77" t="s">
        <v>30</v>
      </c>
      <c r="F5" s="77" t="s">
        <v>29</v>
      </c>
      <c r="G5" s="77" t="s">
        <v>17</v>
      </c>
      <c r="H5" s="77" t="s">
        <v>16</v>
      </c>
      <c r="I5" s="77" t="s">
        <v>17</v>
      </c>
      <c r="J5" s="77" t="s">
        <v>16</v>
      </c>
      <c r="K5" s="77" t="s">
        <v>28</v>
      </c>
      <c r="L5" s="79" t="s">
        <v>27</v>
      </c>
      <c r="M5" s="77" t="s">
        <v>26</v>
      </c>
      <c r="N5" s="77" t="s">
        <v>25</v>
      </c>
      <c r="O5" s="77" t="s">
        <v>24</v>
      </c>
      <c r="P5" s="78" t="s">
        <v>23</v>
      </c>
      <c r="Q5" s="78" t="s">
        <v>22</v>
      </c>
      <c r="R5" s="77" t="s">
        <v>21</v>
      </c>
      <c r="S5" s="76" t="s">
        <v>20</v>
      </c>
      <c r="T5" s="75" t="s">
        <v>19</v>
      </c>
      <c r="U5" s="74"/>
      <c r="V5" s="74"/>
      <c r="W5" s="74"/>
      <c r="X5" s="74"/>
      <c r="Y5" s="74"/>
    </row>
    <row r="6" spans="1:25" x14ac:dyDescent="0.3">
      <c r="A6" s="95"/>
      <c r="B6" s="72"/>
      <c r="C6" s="71"/>
      <c r="D6" s="71"/>
      <c r="E6" s="70" t="str">
        <f>IF(G6=0,"",G6)</f>
        <v/>
      </c>
      <c r="F6" s="70" t="str">
        <f>IF(H6=0,"",H6)</f>
        <v/>
      </c>
      <c r="G6" s="70"/>
      <c r="H6" s="69"/>
      <c r="I6" s="68"/>
      <c r="J6" s="67"/>
      <c r="K6" s="66"/>
      <c r="L6" s="65" t="str">
        <f t="shared" ref="L6:L17" si="0">IF(IFERROR(AND(G6&gt;1,(((E6+F6)-D6)/D6)&lt;0),FALSE),(((E6+F6)-D6)/D6)*-60,"")</f>
        <v/>
      </c>
      <c r="M6" s="64" t="str">
        <f t="shared" ref="M6:M17" si="1">IFERROR(IF(E6&gt;1,((E6+F6)/D6),""),"")</f>
        <v/>
      </c>
      <c r="N6" s="63" t="str">
        <f>IFERROR(IF(G6&gt;1,(G6/(D6*1)),""),"")</f>
        <v/>
      </c>
      <c r="O6" s="63" t="str">
        <f t="shared" ref="O6:O17" si="2">IFERROR(IF(AND(G6&gt;1,H6&gt;1),(H6/(H6+G6)),""),"")</f>
        <v/>
      </c>
      <c r="P6" s="63"/>
      <c r="Q6" s="62"/>
      <c r="R6" s="61" t="e">
        <f>IF(E6&gt;1,(E6/#REF!),"")</f>
        <v>#VALUE!</v>
      </c>
      <c r="S6" s="60" t="str">
        <f>IF(I6&gt;1,(I6/(#REF!*1)),"")</f>
        <v/>
      </c>
      <c r="T6" s="33"/>
      <c r="U6" s="32"/>
      <c r="V6" s="32"/>
    </row>
    <row r="7" spans="1:25" x14ac:dyDescent="0.3">
      <c r="A7" s="95"/>
      <c r="B7" s="59"/>
      <c r="C7" s="56"/>
      <c r="D7" s="56"/>
      <c r="E7" s="55" t="str">
        <f t="shared" ref="E7:F17" si="3">IFERROR(IF(AND(G6&gt;1,G7&gt;1)=TRUE,G7-G6,""),"")</f>
        <v/>
      </c>
      <c r="F7" s="55" t="str">
        <f t="shared" si="3"/>
        <v/>
      </c>
      <c r="G7" s="55"/>
      <c r="H7" s="54"/>
      <c r="I7" s="53"/>
      <c r="J7" s="52"/>
      <c r="K7" s="51"/>
      <c r="L7" s="50" t="str">
        <f t="shared" si="0"/>
        <v/>
      </c>
      <c r="M7" s="49" t="str">
        <f t="shared" si="1"/>
        <v/>
      </c>
      <c r="N7" s="48" t="str">
        <f>IFERROR(IF(G7&gt;1,(G7/(D7*2)),""),"")</f>
        <v/>
      </c>
      <c r="O7" s="48" t="str">
        <f t="shared" si="2"/>
        <v/>
      </c>
      <c r="P7" s="58"/>
      <c r="Q7" s="47"/>
      <c r="R7" s="46" t="e">
        <f>IF(E7&gt;1,(E7/#REF!),"")</f>
        <v>#VALUE!</v>
      </c>
      <c r="S7" s="45" t="str">
        <f>IF(I7&gt;1,(I7/(#REF!*2)),"")</f>
        <v/>
      </c>
      <c r="T7" s="33"/>
      <c r="U7" s="32"/>
      <c r="V7" s="32"/>
    </row>
    <row r="8" spans="1:25" ht="15" customHeight="1" x14ac:dyDescent="0.3">
      <c r="A8" s="95"/>
      <c r="B8" s="59"/>
      <c r="C8" s="56"/>
      <c r="D8" s="56"/>
      <c r="E8" s="55" t="str">
        <f t="shared" si="3"/>
        <v/>
      </c>
      <c r="F8" s="55" t="str">
        <f t="shared" si="3"/>
        <v/>
      </c>
      <c r="G8" s="55"/>
      <c r="H8" s="54"/>
      <c r="I8" s="53"/>
      <c r="J8" s="52"/>
      <c r="K8" s="51"/>
      <c r="L8" s="50" t="str">
        <f t="shared" si="0"/>
        <v/>
      </c>
      <c r="M8" s="49" t="str">
        <f t="shared" si="1"/>
        <v/>
      </c>
      <c r="N8" s="48" t="str">
        <f>IFERROR(IF(G8&gt;1,(G8/(D8*3)),""),"")</f>
        <v/>
      </c>
      <c r="O8" s="48" t="str">
        <f t="shared" si="2"/>
        <v/>
      </c>
      <c r="P8" s="58"/>
      <c r="Q8" s="47"/>
      <c r="R8" s="46" t="e">
        <f>IF(E8&gt;1,(E8/#REF!),"")</f>
        <v>#VALUE!</v>
      </c>
      <c r="S8" s="45" t="str">
        <f>IF(I8&gt;1,(I8/(#REF!*3)),"")</f>
        <v/>
      </c>
      <c r="T8" s="33"/>
      <c r="U8" s="32"/>
      <c r="V8" s="32"/>
    </row>
    <row r="9" spans="1:25" x14ac:dyDescent="0.3">
      <c r="A9" s="95"/>
      <c r="B9" s="59"/>
      <c r="C9" s="56"/>
      <c r="D9" s="56"/>
      <c r="E9" s="55" t="str">
        <f t="shared" si="3"/>
        <v/>
      </c>
      <c r="F9" s="55" t="str">
        <f t="shared" si="3"/>
        <v/>
      </c>
      <c r="G9" s="55"/>
      <c r="H9" s="54"/>
      <c r="I9" s="53"/>
      <c r="J9" s="52"/>
      <c r="K9" s="51"/>
      <c r="L9" s="50" t="str">
        <f t="shared" si="0"/>
        <v/>
      </c>
      <c r="M9" s="49" t="str">
        <f t="shared" si="1"/>
        <v/>
      </c>
      <c r="N9" s="48" t="str">
        <f>IFERROR(IF(G9&gt;1,(G9/(D9*4)),""),"")</f>
        <v/>
      </c>
      <c r="O9" s="48" t="str">
        <f t="shared" si="2"/>
        <v/>
      </c>
      <c r="P9" s="58"/>
      <c r="Q9" s="47"/>
      <c r="R9" s="46" t="e">
        <f>IF(E9&gt;1,(E9/#REF!),"")</f>
        <v>#VALUE!</v>
      </c>
      <c r="S9" s="45" t="str">
        <f>IF(I9&gt;1,(I9/(#REF!*4)),"")</f>
        <v/>
      </c>
      <c r="T9" s="33"/>
      <c r="U9" s="32"/>
      <c r="V9" s="32"/>
    </row>
    <row r="10" spans="1:25" x14ac:dyDescent="0.3">
      <c r="A10" s="95"/>
      <c r="B10" s="59"/>
      <c r="C10" s="56"/>
      <c r="D10" s="56"/>
      <c r="E10" s="55" t="str">
        <f t="shared" si="3"/>
        <v/>
      </c>
      <c r="F10" s="55" t="str">
        <f t="shared" si="3"/>
        <v/>
      </c>
      <c r="G10" s="55"/>
      <c r="H10" s="54"/>
      <c r="I10" s="53"/>
      <c r="J10" s="52"/>
      <c r="K10" s="51"/>
      <c r="L10" s="50" t="str">
        <f t="shared" si="0"/>
        <v/>
      </c>
      <c r="M10" s="49" t="str">
        <f t="shared" si="1"/>
        <v/>
      </c>
      <c r="N10" s="48" t="str">
        <f>IFERROR(IF(G10&gt;1,(G10/(D10*5)),""),"")</f>
        <v/>
      </c>
      <c r="O10" s="48" t="str">
        <f t="shared" si="2"/>
        <v/>
      </c>
      <c r="P10" s="58"/>
      <c r="Q10" s="47"/>
      <c r="R10" s="46" t="e">
        <f>IF(E10&gt;1,(E10/#REF!),"")</f>
        <v>#VALUE!</v>
      </c>
      <c r="S10" s="45" t="str">
        <f>IF(I10&gt;1,(I10/(#REF!*5)),"")</f>
        <v/>
      </c>
      <c r="T10" s="33"/>
      <c r="U10" s="32"/>
      <c r="V10" s="32"/>
    </row>
    <row r="11" spans="1:25" x14ac:dyDescent="0.3">
      <c r="A11" s="95"/>
      <c r="B11" s="57"/>
      <c r="C11" s="56"/>
      <c r="D11" s="56"/>
      <c r="E11" s="55" t="str">
        <f t="shared" si="3"/>
        <v/>
      </c>
      <c r="F11" s="55" t="str">
        <f t="shared" si="3"/>
        <v/>
      </c>
      <c r="G11" s="55"/>
      <c r="H11" s="54"/>
      <c r="I11" s="53"/>
      <c r="J11" s="52"/>
      <c r="K11" s="51"/>
      <c r="L11" s="50" t="str">
        <f t="shared" si="0"/>
        <v/>
      </c>
      <c r="M11" s="49" t="str">
        <f t="shared" si="1"/>
        <v/>
      </c>
      <c r="N11" s="48" t="str">
        <f>IFERROR(IF(G11&gt;1,(G11/(D11*6)),""),"")</f>
        <v/>
      </c>
      <c r="O11" s="48" t="str">
        <f t="shared" si="2"/>
        <v/>
      </c>
      <c r="P11" s="58"/>
      <c r="Q11" s="47"/>
      <c r="R11" s="46" t="e">
        <f>IF(E11&gt;1,(E11/#REF!),"")</f>
        <v>#VALUE!</v>
      </c>
      <c r="S11" s="45" t="str">
        <f>IF(I11&gt;1,(I11/(#REF!*6)),"")</f>
        <v/>
      </c>
      <c r="T11" s="33"/>
      <c r="U11" s="32"/>
      <c r="V11" s="32"/>
    </row>
    <row r="12" spans="1:25" x14ac:dyDescent="0.3">
      <c r="A12" s="95"/>
      <c r="B12" s="57"/>
      <c r="C12" s="56"/>
      <c r="D12" s="56"/>
      <c r="E12" s="55" t="str">
        <f t="shared" si="3"/>
        <v/>
      </c>
      <c r="F12" s="55" t="str">
        <f t="shared" si="3"/>
        <v/>
      </c>
      <c r="G12" s="55"/>
      <c r="H12" s="54"/>
      <c r="I12" s="53"/>
      <c r="J12" s="52"/>
      <c r="K12" s="51"/>
      <c r="L12" s="50" t="str">
        <f t="shared" si="0"/>
        <v/>
      </c>
      <c r="M12" s="49" t="str">
        <f t="shared" si="1"/>
        <v/>
      </c>
      <c r="N12" s="48" t="str">
        <f>IFERROR(IF(G12&gt;1,(G12/(D12*7)),""),"")</f>
        <v/>
      </c>
      <c r="O12" s="48" t="str">
        <f t="shared" si="2"/>
        <v/>
      </c>
      <c r="P12" s="58"/>
      <c r="Q12" s="47"/>
      <c r="R12" s="46"/>
      <c r="S12" s="45"/>
      <c r="T12" s="33"/>
      <c r="U12" s="32"/>
      <c r="V12" s="32"/>
    </row>
    <row r="13" spans="1:25" x14ac:dyDescent="0.3">
      <c r="A13" s="95"/>
      <c r="B13" s="57"/>
      <c r="C13" s="56"/>
      <c r="D13" s="56"/>
      <c r="E13" s="55" t="str">
        <f t="shared" si="3"/>
        <v/>
      </c>
      <c r="F13" s="55" t="str">
        <f t="shared" si="3"/>
        <v/>
      </c>
      <c r="G13" s="55"/>
      <c r="H13" s="54"/>
      <c r="I13" s="53"/>
      <c r="J13" s="52"/>
      <c r="K13" s="51"/>
      <c r="L13" s="50" t="str">
        <f t="shared" si="0"/>
        <v/>
      </c>
      <c r="M13" s="49" t="str">
        <f t="shared" si="1"/>
        <v/>
      </c>
      <c r="N13" s="48" t="str">
        <f>IFERROR(IF(G13&gt;1,(G13/(D13*8)),""),"")</f>
        <v/>
      </c>
      <c r="O13" s="48" t="str">
        <f t="shared" si="2"/>
        <v/>
      </c>
      <c r="P13" s="58"/>
      <c r="Q13" s="47"/>
      <c r="R13" s="46"/>
      <c r="S13" s="45"/>
      <c r="T13" s="33"/>
      <c r="U13" s="32"/>
      <c r="V13" s="32"/>
    </row>
    <row r="14" spans="1:25" x14ac:dyDescent="0.3">
      <c r="A14" s="95"/>
      <c r="B14" s="57"/>
      <c r="C14" s="56"/>
      <c r="D14" s="56"/>
      <c r="E14" s="55" t="str">
        <f t="shared" si="3"/>
        <v/>
      </c>
      <c r="F14" s="55" t="str">
        <f t="shared" si="3"/>
        <v/>
      </c>
      <c r="G14" s="55"/>
      <c r="H14" s="54"/>
      <c r="I14" s="53"/>
      <c r="J14" s="52"/>
      <c r="K14" s="51"/>
      <c r="L14" s="50" t="str">
        <f t="shared" si="0"/>
        <v/>
      </c>
      <c r="M14" s="49" t="str">
        <f t="shared" si="1"/>
        <v/>
      </c>
      <c r="N14" s="48" t="str">
        <f>IFERROR(IF(G14&gt;1,(G14/(D14*9)),""),"")</f>
        <v/>
      </c>
      <c r="O14" s="48" t="str">
        <f t="shared" si="2"/>
        <v/>
      </c>
      <c r="P14" s="58"/>
      <c r="Q14" s="47"/>
      <c r="R14" s="46"/>
      <c r="S14" s="45"/>
      <c r="T14" s="33"/>
      <c r="U14" s="32"/>
      <c r="V14" s="32"/>
    </row>
    <row r="15" spans="1:25" x14ac:dyDescent="0.3">
      <c r="A15" s="95"/>
      <c r="B15" s="57"/>
      <c r="C15" s="56"/>
      <c r="D15" s="56"/>
      <c r="E15" s="55" t="str">
        <f t="shared" si="3"/>
        <v/>
      </c>
      <c r="F15" s="55" t="str">
        <f t="shared" si="3"/>
        <v/>
      </c>
      <c r="G15" s="55"/>
      <c r="H15" s="54"/>
      <c r="I15" s="53"/>
      <c r="J15" s="52"/>
      <c r="K15" s="51"/>
      <c r="L15" s="50" t="str">
        <f t="shared" si="0"/>
        <v/>
      </c>
      <c r="M15" s="49" t="str">
        <f t="shared" si="1"/>
        <v/>
      </c>
      <c r="N15" s="48" t="str">
        <f>IFERROR(IF(G15&gt;1,(G15/(D15*10)),""),"")</f>
        <v/>
      </c>
      <c r="O15" s="48" t="str">
        <f t="shared" si="2"/>
        <v/>
      </c>
      <c r="P15" s="58"/>
      <c r="Q15" s="47"/>
      <c r="R15" s="46"/>
      <c r="S15" s="45"/>
      <c r="T15" s="33"/>
      <c r="U15" s="32"/>
      <c r="V15" s="32"/>
    </row>
    <row r="16" spans="1:25" x14ac:dyDescent="0.3">
      <c r="A16" s="95"/>
      <c r="B16" s="57"/>
      <c r="C16" s="56"/>
      <c r="D16" s="56"/>
      <c r="E16" s="55" t="str">
        <f t="shared" si="3"/>
        <v/>
      </c>
      <c r="F16" s="55" t="str">
        <f t="shared" si="3"/>
        <v/>
      </c>
      <c r="G16" s="55"/>
      <c r="H16" s="54"/>
      <c r="I16" s="53"/>
      <c r="J16" s="52"/>
      <c r="K16" s="51"/>
      <c r="L16" s="50" t="str">
        <f t="shared" si="0"/>
        <v/>
      </c>
      <c r="M16" s="49" t="str">
        <f t="shared" si="1"/>
        <v/>
      </c>
      <c r="N16" s="48" t="str">
        <f>IFERROR(IF(G16&gt;1,(G16/(D16*11)),""),"")</f>
        <v/>
      </c>
      <c r="O16" s="48" t="str">
        <f t="shared" si="2"/>
        <v/>
      </c>
      <c r="P16" s="48"/>
      <c r="Q16" s="47"/>
      <c r="R16" s="46" t="e">
        <f>IF(E16&gt;1,(E16/#REF!),"")</f>
        <v>#VALUE!</v>
      </c>
      <c r="S16" s="45" t="str">
        <f>IF(I16&gt;1,(I16/(#REF!*7)),"")</f>
        <v/>
      </c>
      <c r="T16" s="33"/>
      <c r="U16" s="32"/>
      <c r="V16" s="32"/>
    </row>
    <row r="17" spans="1:22" ht="15" thickBot="1" x14ac:dyDescent="0.35">
      <c r="A17" s="96"/>
      <c r="B17" s="44"/>
      <c r="C17" s="43"/>
      <c r="D17" s="43"/>
      <c r="E17" s="42" t="str">
        <f t="shared" si="3"/>
        <v/>
      </c>
      <c r="F17" s="42" t="str">
        <f t="shared" si="3"/>
        <v/>
      </c>
      <c r="G17" s="42"/>
      <c r="H17" s="41"/>
      <c r="I17" s="40"/>
      <c r="J17" s="40"/>
      <c r="K17" s="39"/>
      <c r="L17" s="38" t="str">
        <f t="shared" si="0"/>
        <v/>
      </c>
      <c r="M17" s="37" t="str">
        <f t="shared" si="1"/>
        <v/>
      </c>
      <c r="N17" s="36" t="str">
        <f>IFERROR(IF(G17&gt;1,(G17/(D17*12)),""),"")</f>
        <v/>
      </c>
      <c r="O17" s="36" t="str">
        <f t="shared" si="2"/>
        <v/>
      </c>
      <c r="P17" s="36"/>
      <c r="Q17" s="35"/>
      <c r="R17" s="34" t="e">
        <f>IF(E17&gt;1,(E17/#REF!),"")</f>
        <v>#VALUE!</v>
      </c>
      <c r="S17" s="22" t="str">
        <f>IF(I17&gt;1,(I17/(#REF!*8)),"")</f>
        <v/>
      </c>
      <c r="T17" s="33"/>
      <c r="U17" s="32"/>
      <c r="V17" s="32"/>
    </row>
    <row r="19" spans="1:22" ht="15" thickBot="1" x14ac:dyDescent="0.35">
      <c r="E19" s="30"/>
      <c r="O19" s="21"/>
    </row>
    <row r="20" spans="1:22" x14ac:dyDescent="0.3">
      <c r="B20" s="110" t="s">
        <v>18</v>
      </c>
      <c r="C20" s="111"/>
      <c r="D20" s="112"/>
      <c r="E20" s="31"/>
      <c r="F20" s="30"/>
      <c r="L20" s="29" t="str">
        <f>IF(AND(I16&gt;1,H16&gt;1),(H16/(H16+I16)),"")</f>
        <v/>
      </c>
      <c r="O20" s="21"/>
      <c r="R20" s="28"/>
    </row>
    <row r="21" spans="1:22" s="19" customFormat="1" x14ac:dyDescent="0.3">
      <c r="A21" s="93"/>
      <c r="B21" s="27" t="s">
        <v>17</v>
      </c>
      <c r="C21" s="26" t="s">
        <v>16</v>
      </c>
      <c r="D21" s="25" t="s">
        <v>15</v>
      </c>
      <c r="E21"/>
      <c r="F21"/>
      <c r="G21"/>
      <c r="H21"/>
      <c r="I21"/>
      <c r="J21"/>
      <c r="K21"/>
      <c r="L21" s="20"/>
      <c r="M21"/>
      <c r="N21"/>
      <c r="O21" s="21"/>
      <c r="Q21" s="18"/>
    </row>
    <row r="22" spans="1:22" s="19" customFormat="1" ht="15" thickBot="1" x14ac:dyDescent="0.35">
      <c r="A22" s="93"/>
      <c r="B22" s="24" t="str">
        <f>IF(G17&gt;1,G17,"")</f>
        <v/>
      </c>
      <c r="C22" s="23" t="str">
        <f>IF(H17&gt;1,H17,"")</f>
        <v/>
      </c>
      <c r="D22" s="22" t="str">
        <f>IF(Q17&gt;0,Q17,"")</f>
        <v/>
      </c>
      <c r="E22"/>
      <c r="F22"/>
      <c r="G22"/>
      <c r="H22"/>
      <c r="I22"/>
      <c r="J22"/>
      <c r="K22"/>
      <c r="L22" s="20"/>
      <c r="M22"/>
      <c r="N22"/>
      <c r="O22" s="21"/>
      <c r="Q22" s="18"/>
    </row>
    <row r="23" spans="1:22" s="19" customFormat="1" x14ac:dyDescent="0.3">
      <c r="A23" s="93"/>
      <c r="B23"/>
      <c r="C23"/>
      <c r="D23"/>
      <c r="E23"/>
      <c r="F23"/>
      <c r="G23"/>
      <c r="H23"/>
      <c r="I23"/>
      <c r="J23"/>
      <c r="K23"/>
      <c r="L23" s="20"/>
      <c r="M23"/>
      <c r="N23"/>
      <c r="O23" s="21"/>
      <c r="Q23" s="18"/>
    </row>
    <row r="24" spans="1:22" s="19" customFormat="1" x14ac:dyDescent="0.3">
      <c r="A24" s="93"/>
      <c r="B24"/>
      <c r="C24"/>
      <c r="D24"/>
      <c r="E24"/>
      <c r="F24"/>
      <c r="G24"/>
      <c r="H24"/>
      <c r="I24"/>
      <c r="J24"/>
      <c r="K24"/>
      <c r="L24" s="20"/>
      <c r="M24"/>
      <c r="N24"/>
      <c r="O24" s="21"/>
      <c r="Q24" s="18"/>
    </row>
  </sheetData>
  <dataConsolidate/>
  <mergeCells count="2">
    <mergeCell ref="V3:X3"/>
    <mergeCell ref="B20:D20"/>
  </mergeCells>
  <conditionalFormatting sqref="M6:N17 Q6:Q17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O6:P17">
    <cfRule type="cellIs" dxfId="3" priority="1" operator="equal">
      <formula>""</formula>
    </cfRule>
    <cfRule type="cellIs" dxfId="2" priority="2" operator="equal">
      <formula>0</formula>
    </cfRule>
    <cfRule type="cellIs" dxfId="1" priority="3" operator="lessThan">
      <formula>0.01</formula>
    </cfRule>
    <cfRule type="cellIs" dxfId="0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4"/>
  <sheetViews>
    <sheetView zoomScale="70" zoomScaleNormal="70" workbookViewId="0">
      <selection activeCell="B12" sqref="B12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16" t="s">
        <v>0</v>
      </c>
      <c r="D2" s="117"/>
      <c r="E2" s="117"/>
      <c r="F2" s="117"/>
      <c r="G2" s="117"/>
      <c r="H2" s="117"/>
      <c r="I2" s="2" t="s">
        <v>1</v>
      </c>
      <c r="J2" s="2" t="s">
        <v>2</v>
      </c>
    </row>
    <row r="3" spans="3:11" ht="30" customHeight="1" thickBot="1" x14ac:dyDescent="0.35">
      <c r="C3" s="118"/>
      <c r="D3" s="119"/>
      <c r="E3" s="119"/>
      <c r="F3" s="119"/>
      <c r="G3" s="119"/>
      <c r="H3" s="120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21" t="s">
        <v>11</v>
      </c>
      <c r="J4" s="122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13"/>
      <c r="J5" s="114"/>
      <c r="K5" s="12"/>
    </row>
    <row r="6" spans="3:11" ht="36.6" x14ac:dyDescent="0.3">
      <c r="C6" s="7"/>
      <c r="D6" s="8"/>
      <c r="E6" s="9"/>
      <c r="F6" s="10"/>
      <c r="G6" s="10"/>
      <c r="H6" s="11"/>
      <c r="I6" s="113"/>
      <c r="J6" s="114"/>
      <c r="K6" s="12"/>
    </row>
    <row r="7" spans="3:11" ht="36.6" x14ac:dyDescent="0.3">
      <c r="C7" s="7"/>
      <c r="D7" s="8"/>
      <c r="E7" s="9"/>
      <c r="F7" s="10"/>
      <c r="G7" s="10"/>
      <c r="H7" s="11"/>
      <c r="I7" s="113"/>
      <c r="J7" s="114"/>
      <c r="K7" s="12"/>
    </row>
    <row r="8" spans="3:11" ht="36.6" x14ac:dyDescent="0.3">
      <c r="C8" s="7"/>
      <c r="D8" s="8"/>
      <c r="E8" s="9"/>
      <c r="F8" s="10"/>
      <c r="G8" s="10"/>
      <c r="H8" s="11"/>
      <c r="I8" s="113"/>
      <c r="J8" s="114"/>
      <c r="K8" s="12"/>
    </row>
    <row r="9" spans="3:11" ht="36.6" x14ac:dyDescent="0.3">
      <c r="C9" s="7"/>
      <c r="D9" s="8"/>
      <c r="E9" s="9"/>
      <c r="F9" s="10"/>
      <c r="G9" s="10"/>
      <c r="H9" s="11"/>
      <c r="I9" s="113"/>
      <c r="J9" s="114"/>
      <c r="K9" s="12"/>
    </row>
    <row r="10" spans="3:11" ht="36.6" x14ac:dyDescent="0.3">
      <c r="C10" s="7"/>
      <c r="D10" s="8"/>
      <c r="E10" s="9"/>
      <c r="F10" s="10"/>
      <c r="G10" s="10"/>
      <c r="H10" s="11"/>
      <c r="I10" s="113"/>
      <c r="J10" s="114"/>
      <c r="K10" s="12"/>
    </row>
    <row r="11" spans="3:11" ht="36.6" x14ac:dyDescent="0.3">
      <c r="C11" s="7"/>
      <c r="D11" s="8"/>
      <c r="E11" s="9"/>
      <c r="F11" s="10"/>
      <c r="G11" s="10"/>
      <c r="H11" s="11"/>
      <c r="I11" s="113"/>
      <c r="J11" s="114"/>
      <c r="K11" s="12"/>
    </row>
    <row r="12" spans="3:11" ht="36.6" x14ac:dyDescent="0.3">
      <c r="C12" s="7"/>
      <c r="D12" s="8"/>
      <c r="E12" s="9"/>
      <c r="F12" s="10"/>
      <c r="G12" s="10"/>
      <c r="H12" s="11"/>
      <c r="I12" s="113"/>
      <c r="J12" s="114"/>
      <c r="K12" s="12"/>
    </row>
    <row r="13" spans="3:11" ht="60" customHeight="1" x14ac:dyDescent="0.3">
      <c r="C13" s="115" t="s">
        <v>13</v>
      </c>
      <c r="D13" s="115"/>
      <c r="E13" s="115"/>
      <c r="F13" s="9"/>
      <c r="G13" s="13"/>
      <c r="H13" s="14"/>
      <c r="I13" s="15" t="s">
        <v>14</v>
      </c>
      <c r="J13" s="16"/>
    </row>
    <row r="14" spans="3:11" x14ac:dyDescent="0.3">
      <c r="H14" s="17"/>
    </row>
  </sheetData>
  <mergeCells count="11">
    <mergeCell ref="I8:J8"/>
    <mergeCell ref="C2:H3"/>
    <mergeCell ref="I4:J4"/>
    <mergeCell ref="I5:J5"/>
    <mergeCell ref="I6:J6"/>
    <mergeCell ref="I7:J7"/>
    <mergeCell ref="I9:J9"/>
    <mergeCell ref="I10:J10"/>
    <mergeCell ref="I11:J11"/>
    <mergeCell ref="I12:J12"/>
    <mergeCell ref="C13:E13"/>
  </mergeCells>
  <pageMargins left="0.25" right="0.25" top="0.75" bottom="0.75" header="0.3" footer="0.3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8"/>
  <sheetViews>
    <sheetView zoomScale="70" zoomScaleNormal="70" workbookViewId="0">
      <selection activeCell="D6" sqref="D6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16" t="s">
        <v>0</v>
      </c>
      <c r="D2" s="117"/>
      <c r="E2" s="117"/>
      <c r="F2" s="117"/>
      <c r="G2" s="117"/>
      <c r="H2" s="117"/>
      <c r="I2" s="2" t="s">
        <v>1</v>
      </c>
      <c r="J2" s="2" t="s">
        <v>2</v>
      </c>
    </row>
    <row r="3" spans="3:11" ht="30" customHeight="1" thickBot="1" x14ac:dyDescent="0.35">
      <c r="C3" s="118"/>
      <c r="D3" s="119"/>
      <c r="E3" s="119"/>
      <c r="F3" s="119"/>
      <c r="G3" s="119"/>
      <c r="H3" s="120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21" t="s">
        <v>11</v>
      </c>
      <c r="J4" s="122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13"/>
      <c r="J5" s="114"/>
      <c r="K5" s="12"/>
    </row>
    <row r="6" spans="3:11" ht="36.6" x14ac:dyDescent="0.3">
      <c r="C6" s="7"/>
      <c r="D6" s="8"/>
      <c r="E6" s="9"/>
      <c r="F6" s="10"/>
      <c r="G6" s="10"/>
      <c r="H6" s="11"/>
      <c r="I6" s="113"/>
      <c r="J6" s="114"/>
      <c r="K6" s="12"/>
    </row>
    <row r="7" spans="3:11" ht="36.6" x14ac:dyDescent="0.3">
      <c r="C7" s="7"/>
      <c r="D7" s="8"/>
      <c r="E7" s="9"/>
      <c r="F7" s="10"/>
      <c r="G7" s="10"/>
      <c r="H7" s="11"/>
      <c r="I7" s="113"/>
      <c r="J7" s="114"/>
      <c r="K7" s="12"/>
    </row>
    <row r="8" spans="3:11" ht="36.6" x14ac:dyDescent="0.3">
      <c r="C8" s="7"/>
      <c r="D8" s="8"/>
      <c r="E8" s="9"/>
      <c r="F8" s="10"/>
      <c r="G8" s="10"/>
      <c r="H8" s="11"/>
      <c r="I8" s="113"/>
      <c r="J8" s="114"/>
      <c r="K8" s="12"/>
    </row>
    <row r="9" spans="3:11" ht="36.6" x14ac:dyDescent="0.3">
      <c r="C9" s="7"/>
      <c r="D9" s="8"/>
      <c r="E9" s="9"/>
      <c r="F9" s="10"/>
      <c r="G9" s="10"/>
      <c r="H9" s="11"/>
      <c r="I9" s="113"/>
      <c r="J9" s="114"/>
      <c r="K9" s="12"/>
    </row>
    <row r="10" spans="3:11" ht="36.6" x14ac:dyDescent="0.3">
      <c r="C10" s="7"/>
      <c r="D10" s="8"/>
      <c r="E10" s="9"/>
      <c r="F10" s="10"/>
      <c r="G10" s="10"/>
      <c r="H10" s="11"/>
      <c r="I10" s="113"/>
      <c r="J10" s="114"/>
      <c r="K10" s="12"/>
    </row>
    <row r="11" spans="3:11" ht="36.6" x14ac:dyDescent="0.3">
      <c r="C11" s="7"/>
      <c r="D11" s="8"/>
      <c r="E11" s="9"/>
      <c r="F11" s="10"/>
      <c r="G11" s="10"/>
      <c r="H11" s="11"/>
      <c r="I11" s="123"/>
      <c r="J11" s="124"/>
      <c r="K11" s="12"/>
    </row>
    <row r="12" spans="3:11" ht="36.6" x14ac:dyDescent="0.3">
      <c r="C12" s="7"/>
      <c r="D12" s="8"/>
      <c r="E12" s="9"/>
      <c r="F12" s="10"/>
      <c r="G12" s="10"/>
      <c r="H12" s="11"/>
      <c r="I12" s="123"/>
      <c r="J12" s="124"/>
      <c r="K12" s="12"/>
    </row>
    <row r="13" spans="3:11" ht="36.6" x14ac:dyDescent="0.3">
      <c r="C13" s="7"/>
      <c r="D13" s="8"/>
      <c r="E13" s="9"/>
      <c r="F13" s="10"/>
      <c r="G13" s="10"/>
      <c r="H13" s="11"/>
      <c r="I13" s="123"/>
      <c r="J13" s="124"/>
      <c r="K13" s="12"/>
    </row>
    <row r="14" spans="3:11" ht="36.6" x14ac:dyDescent="0.3">
      <c r="C14" s="7"/>
      <c r="D14" s="8"/>
      <c r="E14" s="9"/>
      <c r="F14" s="10"/>
      <c r="G14" s="10"/>
      <c r="H14" s="11"/>
      <c r="I14" s="123"/>
      <c r="J14" s="124"/>
      <c r="K14" s="12"/>
    </row>
    <row r="15" spans="3:11" ht="36.6" x14ac:dyDescent="0.3">
      <c r="C15" s="7"/>
      <c r="D15" s="8"/>
      <c r="E15" s="9"/>
      <c r="F15" s="10"/>
      <c r="G15" s="10"/>
      <c r="H15" s="11"/>
      <c r="I15" s="113"/>
      <c r="J15" s="114"/>
      <c r="K15" s="12"/>
    </row>
    <row r="16" spans="3:11" ht="36.6" x14ac:dyDescent="0.3">
      <c r="C16" s="7"/>
      <c r="D16" s="8"/>
      <c r="E16" s="9"/>
      <c r="F16" s="10"/>
      <c r="G16" s="10"/>
      <c r="H16" s="11"/>
      <c r="I16" s="113"/>
      <c r="J16" s="114"/>
      <c r="K16" s="12"/>
    </row>
    <row r="17" spans="3:10" ht="60" customHeight="1" x14ac:dyDescent="0.3">
      <c r="C17" s="115" t="s">
        <v>13</v>
      </c>
      <c r="D17" s="115"/>
      <c r="E17" s="115"/>
      <c r="F17" s="9"/>
      <c r="G17" s="13"/>
      <c r="H17" s="14"/>
      <c r="I17" s="15" t="s">
        <v>14</v>
      </c>
      <c r="J17" s="16"/>
    </row>
    <row r="18" spans="3:10" x14ac:dyDescent="0.3">
      <c r="H18" s="17"/>
    </row>
  </sheetData>
  <mergeCells count="15">
    <mergeCell ref="I8:J8"/>
    <mergeCell ref="C2:H3"/>
    <mergeCell ref="I4:J4"/>
    <mergeCell ref="I5:J5"/>
    <mergeCell ref="I6:J6"/>
    <mergeCell ref="I7:J7"/>
    <mergeCell ref="I9:J9"/>
    <mergeCell ref="I10:J10"/>
    <mergeCell ref="I15:J15"/>
    <mergeCell ref="I16:J16"/>
    <mergeCell ref="C17:E17"/>
    <mergeCell ref="I11:J11"/>
    <mergeCell ref="I12:J12"/>
    <mergeCell ref="I13:J13"/>
    <mergeCell ref="I14:J14"/>
  </mergeCells>
  <pageMargins left="0.25" right="0.25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6</vt:i4>
      </vt:variant>
      <vt:variant>
        <vt:lpstr>Pomenované rozsahy</vt:lpstr>
      </vt:variant>
      <vt:variant>
        <vt:i4>2</vt:i4>
      </vt:variant>
    </vt:vector>
  </HeadingPairs>
  <TitlesOfParts>
    <vt:vector size="8" baseType="lpstr">
      <vt:lpstr>Data-Template</vt:lpstr>
      <vt:lpstr>AutoData-Template</vt:lpstr>
      <vt:lpstr>8H-Template</vt:lpstr>
      <vt:lpstr>12H-Template</vt:lpstr>
      <vt:lpstr>Final8H-Template</vt:lpstr>
      <vt:lpstr>Final12H-Template</vt:lpstr>
      <vt:lpstr>'Final12H-Template'!Oblasť_tlače</vt:lpstr>
      <vt:lpstr>'Final8H-Template'!Oblasť_tlače</vt:lpstr>
    </vt:vector>
  </TitlesOfParts>
  <Company>CAG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NSZ Montaz</dc:creator>
  <cp:lastModifiedBy>NSZ Montaz</cp:lastModifiedBy>
  <dcterms:created xsi:type="dcterms:W3CDTF">2022-08-06T14:20:33Z</dcterms:created>
  <dcterms:modified xsi:type="dcterms:W3CDTF">2022-09-03T18:52:18Z</dcterms:modified>
</cp:coreProperties>
</file>