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ede\OneDrive\Desktop\"/>
    </mc:Choice>
  </mc:AlternateContent>
  <xr:revisionPtr revIDLastSave="0" documentId="13_ncr:1_{7E79B4C0-1A07-44BA-9B04-6173A801C9AD}" xr6:coauthVersionLast="47" xr6:coauthVersionMax="47" xr10:uidLastSave="{00000000-0000-0000-0000-000000000000}"/>
  <bookViews>
    <workbookView xWindow="19200" yWindow="0" windowWidth="38400" windowHeight="21600" firstSheet="2" activeTab="2" xr2:uid="{967A637D-B502-4BAE-9BEB-76B0D5B4C391}"/>
  </bookViews>
  <sheets>
    <sheet name="Sheet1" sheetId="1" state="hidden" r:id="rId1"/>
    <sheet name="Sheet4" sheetId="5" state="hidden" r:id="rId2"/>
    <sheet name="Model" sheetId="2" r:id="rId3"/>
  </sheets>
  <externalReferences>
    <externalReference r:id="rId4"/>
  </externalReferences>
  <definedNames>
    <definedName name="climb_angle">7.7</definedName>
    <definedName name="dP">1</definedName>
    <definedName name="flap_angle">10</definedName>
    <definedName name="ft_to_m">0.3048</definedName>
    <definedName name="g">9.806665</definedName>
    <definedName name="k_gear">0.0000449</definedName>
    <definedName name="mu">0.02</definedName>
    <definedName name="n">2</definedName>
    <definedName name="rho">1.225</definedName>
    <definedName name="rto">0</definedName>
    <definedName name="screen_height">35</definedName>
    <definedName name="theta">0</definedName>
    <definedName name="tod_mul">1.15</definedName>
    <definedName name="Vs_to_Vlof">1.1</definedName>
    <definedName name="Vsnd">331.4396773</definedName>
    <definedName name="WingArea">Model!$D$15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2" l="1"/>
  <c r="FK2" i="2"/>
  <c r="FK3" i="2"/>
  <c r="FK4" i="2"/>
  <c r="FK5" i="2"/>
  <c r="FK6" i="2"/>
  <c r="FK7" i="2"/>
  <c r="FK8" i="2"/>
  <c r="FK9" i="2"/>
  <c r="EO2" i="2"/>
  <c r="EO3" i="2"/>
  <c r="EO4" i="2"/>
  <c r="EO5" i="2"/>
  <c r="EO6" i="2"/>
  <c r="EO7" i="2"/>
  <c r="EO8" i="2"/>
  <c r="EO9" i="2"/>
  <c r="BU2" i="2"/>
  <c r="BU3" i="2"/>
  <c r="BU4" i="2"/>
  <c r="BU5" i="2"/>
  <c r="BU6" i="2"/>
  <c r="BU7" i="2"/>
  <c r="BU8" i="2"/>
  <c r="BU9" i="2"/>
  <c r="BT2" i="2"/>
  <c r="BT3" i="2"/>
  <c r="BT4" i="2"/>
  <c r="BT5" i="2"/>
  <c r="BT6" i="2"/>
  <c r="BT7" i="2"/>
  <c r="BT8" i="2"/>
  <c r="BT9" i="2"/>
  <c r="BS2" i="2"/>
  <c r="BS3" i="2"/>
  <c r="BS4" i="2"/>
  <c r="BS5" i="2"/>
  <c r="BS6" i="2"/>
  <c r="BS7" i="2"/>
  <c r="BS8" i="2"/>
  <c r="BS9" i="2"/>
  <c r="AX3" i="2"/>
  <c r="AX4" i="2"/>
  <c r="AX5" i="2"/>
  <c r="AX6" i="2"/>
  <c r="AX7" i="2"/>
  <c r="AX8" i="2"/>
  <c r="AX9" i="2"/>
  <c r="BH3" i="2"/>
  <c r="BH4" i="2"/>
  <c r="BH5" i="2"/>
  <c r="BH6" i="2"/>
  <c r="BH7" i="2"/>
  <c r="BH8" i="2"/>
  <c r="BH9" i="2"/>
  <c r="BH2" i="2"/>
  <c r="AX2" i="2"/>
  <c r="P2" i="2"/>
  <c r="P3" i="2"/>
  <c r="P4" i="2"/>
  <c r="P5" i="2"/>
  <c r="P6" i="2"/>
  <c r="P7" i="2"/>
  <c r="P8" i="2"/>
  <c r="P9" i="2"/>
  <c r="N3" i="2" l="1"/>
  <c r="N4" i="2"/>
  <c r="N5" i="2"/>
  <c r="N6" i="2"/>
  <c r="N7" i="2"/>
  <c r="N8" i="2"/>
  <c r="N9" i="2"/>
  <c r="I2" i="2"/>
  <c r="I3" i="2"/>
  <c r="I4" i="2"/>
  <c r="I5" i="2"/>
  <c r="I6" i="2"/>
  <c r="I7" i="2"/>
  <c r="I8" i="2"/>
  <c r="I9" i="2"/>
  <c r="H2" i="2"/>
  <c r="H3" i="2"/>
  <c r="BR3" i="2" s="1"/>
  <c r="H4" i="2"/>
  <c r="BR4" i="2" s="1"/>
  <c r="H5" i="2"/>
  <c r="BR5" i="2" s="1"/>
  <c r="H6" i="2"/>
  <c r="BR6" i="2" s="1"/>
  <c r="H7" i="2"/>
  <c r="BR7" i="2" s="1"/>
  <c r="H8" i="2"/>
  <c r="BR8" i="2" s="1"/>
  <c r="H9" i="2"/>
  <c r="BR9" i="2" s="1"/>
  <c r="K3" i="2"/>
  <c r="E2" i="2"/>
  <c r="E3" i="2"/>
  <c r="E4" i="2"/>
  <c r="E5" i="2"/>
  <c r="E6" i="2"/>
  <c r="E7" i="2"/>
  <c r="E8" i="2"/>
  <c r="E9" i="2"/>
  <c r="D2" i="2"/>
  <c r="D3" i="2"/>
  <c r="D4" i="2"/>
  <c r="D5" i="2"/>
  <c r="D6" i="2"/>
  <c r="D7" i="2"/>
  <c r="D8" i="2"/>
  <c r="D9" i="2"/>
  <c r="C2" i="2"/>
  <c r="C3" i="2"/>
  <c r="C4" i="2"/>
  <c r="C5" i="2"/>
  <c r="C6" i="2"/>
  <c r="C7" i="2"/>
  <c r="C8" i="2"/>
  <c r="C9" i="2"/>
  <c r="B2" i="2"/>
  <c r="B3" i="2"/>
  <c r="B4" i="2"/>
  <c r="B5" i="2"/>
  <c r="B6" i="2"/>
  <c r="B7" i="2"/>
  <c r="B8" i="2"/>
  <c r="B9" i="2"/>
  <c r="F2" i="2"/>
  <c r="F3" i="2"/>
  <c r="F4" i="2"/>
  <c r="F5" i="2"/>
  <c r="F6" i="2"/>
  <c r="F7" i="2"/>
  <c r="F8" i="2"/>
  <c r="F9" i="2"/>
  <c r="M2" i="2"/>
  <c r="M3" i="2"/>
  <c r="M4" i="2"/>
  <c r="M5" i="2"/>
  <c r="M6" i="2"/>
  <c r="M7" i="2"/>
  <c r="M8" i="2"/>
  <c r="M9" i="2"/>
  <c r="L2" i="2"/>
  <c r="L3" i="2"/>
  <c r="L4" i="2"/>
  <c r="L5" i="2"/>
  <c r="L6" i="2"/>
  <c r="L7" i="2"/>
  <c r="L8" i="2"/>
  <c r="L9" i="2"/>
  <c r="J2" i="2"/>
  <c r="J3" i="2"/>
  <c r="J4" i="2"/>
  <c r="J5" i="2"/>
  <c r="J6" i="2"/>
  <c r="J7" i="2"/>
  <c r="J8" i="2"/>
  <c r="J9" i="2"/>
  <c r="K2" i="2"/>
  <c r="K4" i="2"/>
  <c r="K5" i="2"/>
  <c r="K6" i="2"/>
  <c r="K7" i="2"/>
  <c r="K8" i="2"/>
  <c r="K9" i="2"/>
  <c r="G2" i="2"/>
  <c r="R2" i="2" s="1"/>
  <c r="G3" i="2"/>
  <c r="R3" i="2" s="1"/>
  <c r="G4" i="2"/>
  <c r="R4" i="2" s="1"/>
  <c r="G5" i="2"/>
  <c r="R5" i="2" s="1"/>
  <c r="G6" i="2"/>
  <c r="R6" i="2" s="1"/>
  <c r="G7" i="2"/>
  <c r="R7" i="2" s="1"/>
  <c r="G8" i="2"/>
  <c r="R8" i="2" s="1"/>
  <c r="G9" i="2"/>
  <c r="R9" i="2" s="1"/>
  <c r="FP9" i="2"/>
  <c r="FO9" i="2"/>
  <c r="FP8" i="2"/>
  <c r="FO8" i="2"/>
  <c r="FP7" i="2"/>
  <c r="FO7" i="2"/>
  <c r="FP6" i="2"/>
  <c r="FO6" i="2"/>
  <c r="FP5" i="2"/>
  <c r="FO5" i="2"/>
  <c r="FP4" i="2"/>
  <c r="FO4" i="2"/>
  <c r="FO3" i="2"/>
  <c r="FO2" i="2"/>
  <c r="FP3" i="2"/>
  <c r="FP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" i="1"/>
  <c r="S9" i="2" l="1"/>
  <c r="BV4" i="2" a="1"/>
  <c r="BV4" i="2" s="1"/>
  <c r="CF4" i="2" s="1" a="1"/>
  <c r="CF4" i="2" s="1"/>
  <c r="CP4" i="2" s="1"/>
  <c r="S7" i="2"/>
  <c r="S8" i="2"/>
  <c r="Q7" i="2"/>
  <c r="Q6" i="2"/>
  <c r="Q5" i="2"/>
  <c r="Q4" i="2"/>
  <c r="Q3" i="2"/>
  <c r="Q2" i="2"/>
  <c r="BV3" i="2" a="1"/>
  <c r="BV3" i="2" s="1"/>
  <c r="CF3" i="2" s="1" a="1"/>
  <c r="CF3" i="2" s="1"/>
  <c r="CP3" i="2" s="1"/>
  <c r="BR2" i="2"/>
  <c r="BV2" i="2" a="1"/>
  <c r="BV2" i="2" s="1"/>
  <c r="CF2" i="2" s="1" a="1"/>
  <c r="CF2" i="2" s="1"/>
  <c r="CP2" i="2" s="1"/>
  <c r="BV8" i="2" a="1"/>
  <c r="BV8" i="2" s="1"/>
  <c r="CF8" i="2" s="1" a="1"/>
  <c r="CF8" i="2" s="1"/>
  <c r="CP8" i="2" s="1"/>
  <c r="S4" i="2"/>
  <c r="S3" i="2"/>
  <c r="BV6" i="2" a="1"/>
  <c r="BV6" i="2" s="1"/>
  <c r="CF6" i="2" s="1" a="1"/>
  <c r="CF6" i="2" s="1"/>
  <c r="CP6" i="2" s="1"/>
  <c r="S2" i="2"/>
  <c r="BV5" i="2" a="1"/>
  <c r="BV5" i="2" s="1"/>
  <c r="CF5" i="2" s="1" a="1"/>
  <c r="CF5" i="2" s="1"/>
  <c r="CP5" i="2" s="1"/>
  <c r="BV7" i="2" a="1"/>
  <c r="BV7" i="2" s="1"/>
  <c r="CF7" i="2" s="1" a="1"/>
  <c r="CF7" i="2" s="1"/>
  <c r="CP7" i="2" s="1"/>
  <c r="S6" i="2"/>
  <c r="Q9" i="2"/>
  <c r="BV9" i="2" a="1"/>
  <c r="BV9" i="2" s="1"/>
  <c r="CF9" i="2" s="1" a="1"/>
  <c r="CF9" i="2" s="1"/>
  <c r="CP9" i="2" s="1"/>
  <c r="S5" i="2"/>
  <c r="Q8" i="2"/>
  <c r="FN8" i="2"/>
  <c r="FN7" i="2"/>
  <c r="FN6" i="2"/>
  <c r="FN5" i="2"/>
  <c r="FN4" i="2"/>
  <c r="FN9" i="2"/>
  <c r="FN3" i="2"/>
  <c r="FN2" i="2"/>
  <c r="B3" i="1"/>
  <c r="E3" i="1"/>
  <c r="B4" i="1"/>
  <c r="E4" i="1" s="1"/>
  <c r="B5" i="1"/>
  <c r="E5" i="1" s="1"/>
  <c r="B6" i="1"/>
  <c r="E6" i="1"/>
  <c r="B7" i="1"/>
  <c r="E7" i="1" s="1"/>
  <c r="B8" i="1"/>
  <c r="E8" i="1"/>
  <c r="B9" i="1"/>
  <c r="E9" i="1"/>
  <c r="B10" i="1"/>
  <c r="E10" i="1" s="1"/>
  <c r="B11" i="1"/>
  <c r="E11" i="1" s="1"/>
  <c r="B12" i="1"/>
  <c r="E12" i="1" s="1"/>
  <c r="B13" i="1"/>
  <c r="E13" i="1"/>
  <c r="B14" i="1"/>
  <c r="E14" i="1"/>
  <c r="B15" i="1"/>
  <c r="E15" i="1"/>
  <c r="B16" i="1"/>
  <c r="E16" i="1"/>
  <c r="B17" i="1"/>
  <c r="E17" i="1"/>
  <c r="B18" i="1"/>
  <c r="E18" i="1"/>
  <c r="B19" i="1"/>
  <c r="E19" i="1" s="1"/>
  <c r="B20" i="1"/>
  <c r="E20" i="1"/>
  <c r="A19" i="1"/>
  <c r="A20" i="1" s="1"/>
  <c r="A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3" i="1"/>
  <c r="E2" i="1"/>
  <c r="B2" i="1"/>
  <c r="W2" i="2"/>
  <c r="X2" i="2" s="1"/>
  <c r="Y2" i="2" s="1"/>
  <c r="CZ2" i="2" a="1"/>
  <c r="CZ2" i="2" s="1"/>
  <c r="T2" i="2"/>
  <c r="U2" i="2" s="1"/>
  <c r="AC2" i="2"/>
  <c r="AO2" i="2" s="1" a="1"/>
  <c r="AO2" i="2" s="1"/>
  <c r="Z2" i="2" l="1"/>
  <c r="EP2" i="2"/>
  <c r="AP2" i="2" a="1"/>
  <c r="AP2" i="2" s="1"/>
  <c r="EQ2" i="2" s="1"/>
  <c r="EY2" i="2"/>
  <c r="AE2" i="2" a="1"/>
  <c r="AE2" i="2" s="1"/>
  <c r="AY2" i="2" l="1"/>
  <c r="BW2" i="2" s="1" a="1"/>
  <c r="BW2" i="2" s="1"/>
  <c r="CG2" i="2" s="1" a="1"/>
  <c r="CG2" i="2" s="1"/>
  <c r="CQ2" i="2" s="1"/>
  <c r="AF2" i="2" a="1"/>
  <c r="AF2" i="2" s="1"/>
  <c r="BI2" i="2"/>
  <c r="DA2" i="2" a="1"/>
  <c r="DA2" i="2" s="1"/>
  <c r="AQ2" i="2" a="1"/>
  <c r="AQ2" i="2" s="1"/>
  <c r="DJ2" i="2" a="1"/>
  <c r="DJ2" i="2" s="1"/>
  <c r="DL2" i="2" a="1"/>
  <c r="DL2" i="2" s="1"/>
  <c r="DK2" i="2" a="1"/>
  <c r="DK2" i="2" s="1"/>
  <c r="DT2" i="2" a="1"/>
  <c r="DT2" i="2" s="1"/>
  <c r="AB2" i="2"/>
  <c r="AA2" i="2"/>
  <c r="DU2" i="2" l="1" a="1"/>
  <c r="DU2" i="2" s="1"/>
  <c r="EF2" i="2" s="1"/>
  <c r="FA2" i="2" s="1" a="1"/>
  <c r="FA2" i="2" s="1"/>
  <c r="EE2" i="2"/>
  <c r="EZ2" i="2" s="1" a="1"/>
  <c r="EZ2" i="2" s="1"/>
  <c r="AR2" i="2" a="1"/>
  <c r="AR2" i="2" s="1"/>
  <c r="ER2" i="2"/>
  <c r="AG2" i="2" a="1"/>
  <c r="AG2" i="2" s="1"/>
  <c r="AZ2" i="2"/>
  <c r="BX2" i="2" s="1" a="1"/>
  <c r="BX2" i="2" s="1"/>
  <c r="CH2" i="2" s="1" a="1"/>
  <c r="CH2" i="2" s="1"/>
  <c r="CR2" i="2" s="1"/>
  <c r="DV2" i="2" s="1" a="1"/>
  <c r="DV2" i="2" s="1"/>
  <c r="BJ2" i="2"/>
  <c r="DB2" i="2" a="1"/>
  <c r="DB2" i="2" s="1"/>
  <c r="AS2" i="2" l="1" a="1"/>
  <c r="AS2" i="2" s="1"/>
  <c r="DC2" i="2" a="1"/>
  <c r="DC2" i="2" s="1"/>
  <c r="BK2" i="2"/>
  <c r="BA2" i="2"/>
  <c r="BY2" i="2" s="1" a="1"/>
  <c r="BY2" i="2" s="1"/>
  <c r="CI2" i="2" s="1" a="1"/>
  <c r="CI2" i="2" s="1"/>
  <c r="CS2" i="2" s="1"/>
  <c r="DW2" i="2" s="1" a="1"/>
  <c r="DW2" i="2" s="1"/>
  <c r="AH2" i="2" a="1"/>
  <c r="AH2" i="2" s="1"/>
  <c r="DM2" i="2" a="1"/>
  <c r="DM2" i="2" s="1"/>
  <c r="ES2" i="2"/>
  <c r="EG2" i="2"/>
  <c r="FB2" i="2" s="1" a="1"/>
  <c r="FB2" i="2" s="1"/>
  <c r="BB2" i="2" l="1"/>
  <c r="BZ2" i="2" s="1" a="1"/>
  <c r="BZ2" i="2" s="1"/>
  <c r="CJ2" i="2" s="1" a="1"/>
  <c r="CJ2" i="2" s="1"/>
  <c r="CT2" i="2" s="1"/>
  <c r="DX2" i="2" s="1" a="1"/>
  <c r="DX2" i="2" s="1"/>
  <c r="EI2" i="2" s="1"/>
  <c r="FD2" i="2" s="1" a="1"/>
  <c r="FD2" i="2" s="1"/>
  <c r="DD2" i="2" a="1"/>
  <c r="DD2" i="2" s="1"/>
  <c r="BL2" i="2"/>
  <c r="AI2" i="2" a="1"/>
  <c r="AI2" i="2" s="1"/>
  <c r="DN2" i="2" a="1"/>
  <c r="DN2" i="2" s="1"/>
  <c r="AT2" i="2" a="1"/>
  <c r="AT2" i="2" s="1"/>
  <c r="EH2" i="2"/>
  <c r="FC2" i="2" s="1" a="1"/>
  <c r="FC2" i="2" s="1"/>
  <c r="ET2" i="2"/>
  <c r="AU2" i="2" l="1" a="1"/>
  <c r="AU2" i="2" s="1"/>
  <c r="EV2" i="2" s="1"/>
  <c r="EU2" i="2"/>
  <c r="BC2" i="2"/>
  <c r="CA2" i="2" s="1" a="1"/>
  <c r="CA2" i="2" s="1"/>
  <c r="CK2" i="2" s="1" a="1"/>
  <c r="CK2" i="2" s="1"/>
  <c r="CU2" i="2" s="1"/>
  <c r="DY2" i="2" s="1" a="1"/>
  <c r="DY2" i="2" s="1"/>
  <c r="EJ2" i="2" s="1"/>
  <c r="FE2" i="2" s="1" a="1"/>
  <c r="FE2" i="2" s="1"/>
  <c r="BM2" i="2"/>
  <c r="DE2" i="2" a="1"/>
  <c r="DE2" i="2" s="1"/>
  <c r="AJ2" i="2" a="1"/>
  <c r="AJ2" i="2" s="1"/>
  <c r="DO2" i="2" a="1"/>
  <c r="DO2" i="2" s="1"/>
  <c r="DF2" i="2" l="1" a="1"/>
  <c r="DF2" i="2" s="1"/>
  <c r="BN2" i="2"/>
  <c r="BD2" i="2"/>
  <c r="CB2" i="2" s="1" a="1"/>
  <c r="CB2" i="2" s="1"/>
  <c r="CL2" i="2" s="1" a="1"/>
  <c r="CL2" i="2" s="1"/>
  <c r="CV2" i="2" s="1"/>
  <c r="DZ2" i="2" s="1" a="1"/>
  <c r="DZ2" i="2" s="1"/>
  <c r="AK2" i="2" a="1"/>
  <c r="AK2" i="2" s="1"/>
  <c r="DP2" i="2" a="1"/>
  <c r="DP2" i="2" s="1"/>
  <c r="AV2" i="2" a="1"/>
  <c r="AV2" i="2" s="1"/>
  <c r="AW2" i="2" l="1" a="1"/>
  <c r="AW2" i="2" s="1"/>
  <c r="EX2" i="2" s="1"/>
  <c r="AL2" i="2" a="1"/>
  <c r="AL2" i="2" s="1"/>
  <c r="BO2" i="2"/>
  <c r="BE2" i="2"/>
  <c r="CC2" i="2" s="1" a="1"/>
  <c r="CC2" i="2" s="1"/>
  <c r="CM2" i="2" s="1" a="1"/>
  <c r="CM2" i="2" s="1"/>
  <c r="CW2" i="2" s="1"/>
  <c r="EA2" i="2" s="1" a="1"/>
  <c r="EA2" i="2" s="1"/>
  <c r="DG2" i="2" a="1"/>
  <c r="DG2" i="2" s="1"/>
  <c r="DQ2" i="2" a="1"/>
  <c r="DQ2" i="2" s="1"/>
  <c r="EW2" i="2"/>
  <c r="EK2" i="2"/>
  <c r="FF2" i="2" s="1" a="1"/>
  <c r="FF2" i="2" s="1"/>
  <c r="EL2" i="2" l="1"/>
  <c r="FG2" i="2" s="1" a="1"/>
  <c r="FG2" i="2" s="1"/>
  <c r="DH2" i="2" a="1"/>
  <c r="DH2" i="2" s="1"/>
  <c r="BF2" i="2"/>
  <c r="CD2" i="2" s="1" a="1"/>
  <c r="CD2" i="2" s="1"/>
  <c r="CN2" i="2" s="1" a="1"/>
  <c r="CN2" i="2" s="1"/>
  <c r="CX2" i="2" s="1"/>
  <c r="EB2" i="2" s="1" a="1"/>
  <c r="EB2" i="2" s="1"/>
  <c r="AM2" i="2" a="1"/>
  <c r="AM2" i="2" s="1"/>
  <c r="BP2" i="2"/>
  <c r="DR2" i="2" a="1"/>
  <c r="DR2" i="2" s="1"/>
  <c r="DI2" i="2" l="1" a="1"/>
  <c r="DI2" i="2" s="1"/>
  <c r="BG2" i="2"/>
  <c r="CE2" i="2" s="1" a="1"/>
  <c r="CE2" i="2" s="1"/>
  <c r="CO2" i="2" s="1" a="1"/>
  <c r="CO2" i="2" s="1"/>
  <c r="CY2" i="2" s="1"/>
  <c r="EC2" i="2" s="1" a="1"/>
  <c r="EC2" i="2" s="1"/>
  <c r="ED2" i="2" s="1"/>
  <c r="BQ2" i="2"/>
  <c r="DS2" i="2" a="1"/>
  <c r="DS2" i="2" s="1"/>
  <c r="EM2" i="2"/>
  <c r="FH2" i="2" s="1" a="1"/>
  <c r="FH2" i="2" s="1"/>
  <c r="EN2" i="2" l="1"/>
  <c r="FI2" i="2" s="1" a="1"/>
  <c r="FI2" i="2" s="1"/>
  <c r="FJ2" i="2" s="1"/>
  <c r="FL2" i="2" l="1"/>
  <c r="FM2" i="2" s="1"/>
  <c r="W6" i="2"/>
  <c r="X6" i="2" s="1"/>
  <c r="Y6" i="2" s="1"/>
  <c r="W4" i="2"/>
  <c r="X4" i="2" s="1"/>
  <c r="Y4" i="2" s="1"/>
  <c r="W3" i="2"/>
  <c r="X3" i="2" s="1"/>
  <c r="Y3" i="2" s="1"/>
  <c r="CZ4" i="2" a="1"/>
  <c r="CZ4" i="2" s="1"/>
  <c r="W5" i="2"/>
  <c r="X5" i="2" s="1"/>
  <c r="Y5" i="2" s="1"/>
  <c r="W9" i="2"/>
  <c r="X9" i="2" s="1"/>
  <c r="Y9" i="2" s="1"/>
  <c r="W8" i="2"/>
  <c r="X8" i="2" s="1"/>
  <c r="Y8" i="2" s="1"/>
  <c r="W7" i="2"/>
  <c r="X7" i="2" s="1"/>
  <c r="Y7" i="2" s="1"/>
  <c r="CZ5" i="2" a="1"/>
  <c r="CZ5" i="2" s="1"/>
  <c r="CZ9" i="2" a="1"/>
  <c r="CZ9" i="2" s="1"/>
  <c r="CZ3" i="2" a="1"/>
  <c r="CZ3" i="2" s="1"/>
  <c r="AC5" i="2"/>
  <c r="EY5" i="2" s="1"/>
  <c r="CZ7" i="2" a="1"/>
  <c r="CZ7" i="2" s="1"/>
  <c r="T7" i="2"/>
  <c r="U7" i="2" s="1"/>
  <c r="T4" i="2"/>
  <c r="U4" i="2" s="1"/>
  <c r="Z4" i="2" s="1"/>
  <c r="CZ6" i="2" a="1"/>
  <c r="CZ6" i="2" s="1"/>
  <c r="CZ8" i="2" a="1"/>
  <c r="CZ8" i="2" s="1"/>
  <c r="T5" i="2"/>
  <c r="U5" i="2" s="1"/>
  <c r="Z5" i="2" s="1"/>
  <c r="T8" i="2"/>
  <c r="U8" i="2" s="1"/>
  <c r="T9" i="2"/>
  <c r="U9" i="2" s="1"/>
  <c r="AC4" i="2"/>
  <c r="AO4" i="2" s="1" a="1"/>
  <c r="AO4" i="2" s="1"/>
  <c r="T6" i="2"/>
  <c r="U6" i="2" s="1"/>
  <c r="AC3" i="2"/>
  <c r="AO3" i="2" s="1" a="1"/>
  <c r="AO3" i="2" s="1"/>
  <c r="T3" i="2"/>
  <c r="U3" i="2" s="1"/>
  <c r="AC6" i="2"/>
  <c r="EY6" i="2" s="1"/>
  <c r="AC9" i="2"/>
  <c r="AO9" i="2" s="1" a="1"/>
  <c r="AO9" i="2" s="1"/>
  <c r="AC8" i="2"/>
  <c r="AO8" i="2" s="1" a="1"/>
  <c r="AO8" i="2" s="1"/>
  <c r="AC7" i="2"/>
  <c r="AO7" i="2" s="1" a="1"/>
  <c r="AO7" i="2" s="1"/>
  <c r="FR2" i="2" l="1"/>
  <c r="FS2" i="2" s="1"/>
  <c r="AE8" i="2" a="1"/>
  <c r="AE8" i="2" s="1"/>
  <c r="DA8" i="2" s="1" a="1"/>
  <c r="DA8" i="2" s="1"/>
  <c r="Z3" i="2"/>
  <c r="AE3" i="2" a="1"/>
  <c r="AE3" i="2" s="1"/>
  <c r="AE5" i="2" a="1"/>
  <c r="AE5" i="2" s="1"/>
  <c r="DA5" i="2" s="1" a="1"/>
  <c r="DA5" i="2" s="1"/>
  <c r="AE6" i="2" a="1"/>
  <c r="AE6" i="2" s="1"/>
  <c r="Z7" i="2"/>
  <c r="Z6" i="2"/>
  <c r="AE9" i="2" a="1"/>
  <c r="AE9" i="2" s="1"/>
  <c r="BI9" i="2" s="1"/>
  <c r="DJ4" i="2" a="1"/>
  <c r="DJ4" i="2" s="1"/>
  <c r="DT4" i="2" a="1"/>
  <c r="DT4" i="2" s="1"/>
  <c r="AB4" i="2"/>
  <c r="AA4" i="2"/>
  <c r="DJ7" i="2" a="1"/>
  <c r="DJ7" i="2" s="1"/>
  <c r="DT7" i="2" a="1"/>
  <c r="DT7" i="2" s="1"/>
  <c r="AA7" i="2"/>
  <c r="AB7" i="2"/>
  <c r="AY3" i="2"/>
  <c r="BW3" i="2" s="1" a="1"/>
  <c r="BW3" i="2" s="1"/>
  <c r="CG3" i="2" s="1" a="1"/>
  <c r="CG3" i="2" s="1"/>
  <c r="CQ3" i="2" s="1"/>
  <c r="AF3" i="2" a="1"/>
  <c r="AF3" i="2" s="1"/>
  <c r="DA3" i="2" a="1"/>
  <c r="DA3" i="2" s="1"/>
  <c r="BI3" i="2"/>
  <c r="AF5" i="2" a="1"/>
  <c r="AF5" i="2" s="1"/>
  <c r="BI5" i="2"/>
  <c r="BI8" i="2"/>
  <c r="AP4" i="2" a="1"/>
  <c r="AP4" i="2" s="1"/>
  <c r="EQ4" i="2" s="1"/>
  <c r="EP4" i="2"/>
  <c r="DJ5" i="2" a="1"/>
  <c r="DJ5" i="2" s="1"/>
  <c r="AA5" i="2"/>
  <c r="DT5" i="2" a="1"/>
  <c r="DT5" i="2" s="1"/>
  <c r="AB5" i="2"/>
  <c r="EP8" i="2"/>
  <c r="AP8" i="2" a="1"/>
  <c r="AP8" i="2" s="1"/>
  <c r="AF6" i="2" a="1"/>
  <c r="AF6" i="2" s="1"/>
  <c r="AY6" i="2"/>
  <c r="BW6" i="2" s="1" a="1"/>
  <c r="BW6" i="2" s="1"/>
  <c r="CG6" i="2" s="1" a="1"/>
  <c r="CG6" i="2" s="1"/>
  <c r="CQ6" i="2" s="1"/>
  <c r="DA6" i="2" a="1"/>
  <c r="DA6" i="2" s="1"/>
  <c r="BI6" i="2"/>
  <c r="DK3" i="2" a="1"/>
  <c r="DK3" i="2" s="1"/>
  <c r="AB3" i="2"/>
  <c r="DJ3" i="2" a="1"/>
  <c r="DJ3" i="2" s="1"/>
  <c r="AA3" i="2"/>
  <c r="DT3" i="2" a="1"/>
  <c r="DT3" i="2" s="1"/>
  <c r="AB6" i="2"/>
  <c r="AP7" i="2" a="1"/>
  <c r="AP7" i="2" s="1"/>
  <c r="EP7" i="2"/>
  <c r="EP9" i="2"/>
  <c r="AP9" i="2" a="1"/>
  <c r="AP9" i="2" s="1"/>
  <c r="EP3" i="2"/>
  <c r="AP3" i="2" a="1"/>
  <c r="AP3" i="2" s="1"/>
  <c r="Z9" i="2"/>
  <c r="Z8" i="2"/>
  <c r="EY9" i="2"/>
  <c r="AO5" i="2" a="1"/>
  <c r="AO5" i="2" s="1"/>
  <c r="EY4" i="2"/>
  <c r="AE7" i="2" a="1"/>
  <c r="AE7" i="2" s="1"/>
  <c r="DK7" i="2" s="1" a="1"/>
  <c r="DK7" i="2" s="1"/>
  <c r="EY8" i="2"/>
  <c r="AE4" i="2" a="1"/>
  <c r="AE4" i="2" s="1"/>
  <c r="DK4" i="2" s="1" a="1"/>
  <c r="DK4" i="2" s="1"/>
  <c r="EY3" i="2"/>
  <c r="EY7" i="2"/>
  <c r="AO6" i="2" a="1"/>
  <c r="AO6" i="2" s="1"/>
  <c r="DU6" i="2" l="1" a="1"/>
  <c r="DU6" i="2" s="1"/>
  <c r="DK5" i="2" a="1"/>
  <c r="DK5" i="2" s="1"/>
  <c r="AY5" i="2"/>
  <c r="BW5" i="2" s="1" a="1"/>
  <c r="BW5" i="2" s="1"/>
  <c r="CG5" i="2" s="1" a="1"/>
  <c r="CG5" i="2" s="1"/>
  <c r="CQ5" i="2" s="1"/>
  <c r="DU5" i="2" s="1" a="1"/>
  <c r="DU5" i="2" s="1"/>
  <c r="EF5" i="2" s="1"/>
  <c r="DU3" i="2" a="1"/>
  <c r="DU3" i="2" s="1"/>
  <c r="DK6" i="2" a="1"/>
  <c r="DK6" i="2" s="1"/>
  <c r="AY8" i="2"/>
  <c r="BW8" i="2" s="1" a="1"/>
  <c r="BW8" i="2" s="1"/>
  <c r="CG8" i="2" s="1" a="1"/>
  <c r="CG8" i="2" s="1"/>
  <c r="CQ8" i="2" s="1"/>
  <c r="DU8" i="2" s="1" a="1"/>
  <c r="DU8" i="2" s="1"/>
  <c r="AF8" i="2" a="1"/>
  <c r="AF8" i="2" s="1"/>
  <c r="AF9" i="2" a="1"/>
  <c r="AF9" i="2" s="1"/>
  <c r="AG9" i="2" s="1" a="1"/>
  <c r="AG9" i="2" s="1"/>
  <c r="DA9" i="2" a="1"/>
  <c r="DA9" i="2" s="1"/>
  <c r="AY9" i="2"/>
  <c r="BW9" i="2" s="1" a="1"/>
  <c r="BW9" i="2" s="1"/>
  <c r="CG9" i="2" s="1" a="1"/>
  <c r="CG9" i="2" s="1"/>
  <c r="CQ9" i="2" s="1"/>
  <c r="DU9" i="2" s="1" a="1"/>
  <c r="DU9" i="2" s="1"/>
  <c r="DT6" i="2" a="1"/>
  <c r="DT6" i="2" s="1"/>
  <c r="EF6" i="2" s="1"/>
  <c r="AA6" i="2"/>
  <c r="DJ6" i="2" a="1"/>
  <c r="DJ6" i="2" s="1"/>
  <c r="EE7" i="2"/>
  <c r="EZ7" i="2" s="1" a="1"/>
  <c r="EZ7" i="2" s="1"/>
  <c r="AQ7" i="2" a="1"/>
  <c r="AQ7" i="2" s="1"/>
  <c r="EQ7" i="2"/>
  <c r="DB6" i="2" a="1"/>
  <c r="DB6" i="2" s="1"/>
  <c r="BJ6" i="2"/>
  <c r="AG6" i="2" a="1"/>
  <c r="AG6" i="2" s="1"/>
  <c r="AZ6" i="2"/>
  <c r="BX6" i="2" s="1" a="1"/>
  <c r="BX6" i="2" s="1"/>
  <c r="CH6" i="2" s="1" a="1"/>
  <c r="CH6" i="2" s="1"/>
  <c r="CR6" i="2" s="1"/>
  <c r="DV6" i="2" s="1" a="1"/>
  <c r="DV6" i="2" s="1"/>
  <c r="EG6" i="2" s="1"/>
  <c r="AZ8" i="2"/>
  <c r="BX8" i="2" s="1" a="1"/>
  <c r="BX8" i="2" s="1"/>
  <c r="CH8" i="2" s="1" a="1"/>
  <c r="CH8" i="2" s="1"/>
  <c r="CR8" i="2" s="1"/>
  <c r="DV8" i="2" s="1" a="1"/>
  <c r="DV8" i="2" s="1"/>
  <c r="DB8" i="2" a="1"/>
  <c r="DB8" i="2" s="1"/>
  <c r="BJ8" i="2"/>
  <c r="AG8" i="2" a="1"/>
  <c r="AG8" i="2" s="1"/>
  <c r="AQ4" i="2" a="1"/>
  <c r="AQ4" i="2" s="1"/>
  <c r="ER4" i="2" s="1"/>
  <c r="AP5" i="2" a="1"/>
  <c r="AP5" i="2" s="1"/>
  <c r="EP5" i="2"/>
  <c r="DL6" i="2" a="1"/>
  <c r="DL6" i="2" s="1"/>
  <c r="EP6" i="2"/>
  <c r="AP6" i="2" a="1"/>
  <c r="AP6" i="2" s="1"/>
  <c r="EQ6" i="2" s="1"/>
  <c r="AQ8" i="2" a="1"/>
  <c r="AQ8" i="2" s="1"/>
  <c r="AG5" i="2" a="1"/>
  <c r="AG5" i="2" s="1"/>
  <c r="DB5" i="2" a="1"/>
  <c r="DB5" i="2" s="1"/>
  <c r="BJ5" i="2"/>
  <c r="AZ5" i="2"/>
  <c r="BX5" i="2" s="1" a="1"/>
  <c r="BX5" i="2" s="1"/>
  <c r="CH5" i="2" s="1" a="1"/>
  <c r="CH5" i="2" s="1"/>
  <c r="CR5" i="2" s="1"/>
  <c r="AF4" i="2" a="1"/>
  <c r="AF4" i="2" s="1"/>
  <c r="BI4" i="2"/>
  <c r="AY4" i="2"/>
  <c r="BW4" i="2" s="1" a="1"/>
  <c r="BW4" i="2" s="1"/>
  <c r="CG4" i="2" s="1" a="1"/>
  <c r="CG4" i="2" s="1"/>
  <c r="CQ4" i="2" s="1"/>
  <c r="DU4" i="2" s="1" a="1"/>
  <c r="DU4" i="2" s="1"/>
  <c r="EF4" i="2" s="1"/>
  <c r="FA4" i="2" s="1" a="1"/>
  <c r="FA4" i="2" s="1"/>
  <c r="DA4" i="2" a="1"/>
  <c r="DA4" i="2" s="1"/>
  <c r="EE3" i="2"/>
  <c r="EZ3" i="2" s="1" a="1"/>
  <c r="EZ3" i="2" s="1"/>
  <c r="EF3" i="2"/>
  <c r="FA3" i="2" s="1" a="1"/>
  <c r="FA3" i="2" s="1"/>
  <c r="AA8" i="2"/>
  <c r="DK8" i="2" a="1"/>
  <c r="DK8" i="2" s="1"/>
  <c r="DJ8" i="2" a="1"/>
  <c r="DJ8" i="2" s="1"/>
  <c r="DT8" i="2" a="1"/>
  <c r="DT8" i="2" s="1"/>
  <c r="AB8" i="2"/>
  <c r="DL8" i="2" a="1"/>
  <c r="DL8" i="2" s="1"/>
  <c r="AG3" i="2" a="1"/>
  <c r="AG3" i="2" s="1"/>
  <c r="AZ3" i="2"/>
  <c r="BX3" i="2" s="1" a="1"/>
  <c r="BX3" i="2" s="1"/>
  <c r="CH3" i="2" s="1" a="1"/>
  <c r="CH3" i="2" s="1"/>
  <c r="CR3" i="2" s="1"/>
  <c r="DB3" i="2" a="1"/>
  <c r="DB3" i="2" s="1"/>
  <c r="BJ3" i="2"/>
  <c r="EE4" i="2"/>
  <c r="EZ4" i="2" s="1" a="1"/>
  <c r="EZ4" i="2" s="1"/>
  <c r="EE5" i="2"/>
  <c r="EZ5" i="2" s="1" a="1"/>
  <c r="EZ5" i="2" s="1"/>
  <c r="AQ9" i="2" a="1"/>
  <c r="AQ9" i="2" s="1"/>
  <c r="ER9" i="2" s="1"/>
  <c r="EQ9" i="2"/>
  <c r="BJ9" i="2"/>
  <c r="AZ9" i="2"/>
  <c r="BX9" i="2" s="1" a="1"/>
  <c r="BX9" i="2" s="1"/>
  <c r="CH9" i="2" s="1" a="1"/>
  <c r="CH9" i="2" s="1"/>
  <c r="CR9" i="2" s="1"/>
  <c r="DV9" i="2" s="1" a="1"/>
  <c r="DV9" i="2" s="1"/>
  <c r="DB9" i="2" a="1"/>
  <c r="DB9" i="2" s="1"/>
  <c r="DA7" i="2" a="1"/>
  <c r="DA7" i="2" s="1"/>
  <c r="BI7" i="2"/>
  <c r="AY7" i="2"/>
  <c r="BW7" i="2" s="1" a="1"/>
  <c r="BW7" i="2" s="1"/>
  <c r="CG7" i="2" s="1" a="1"/>
  <c r="CG7" i="2" s="1"/>
  <c r="CQ7" i="2" s="1"/>
  <c r="DU7" i="2" s="1" a="1"/>
  <c r="DU7" i="2" s="1"/>
  <c r="AF7" i="2" a="1"/>
  <c r="AF7" i="2" s="1"/>
  <c r="EQ8" i="2"/>
  <c r="DJ9" i="2" a="1"/>
  <c r="DJ9" i="2" s="1"/>
  <c r="DL9" i="2" a="1"/>
  <c r="DL9" i="2" s="1"/>
  <c r="DT9" i="2" a="1"/>
  <c r="DT9" i="2" s="1"/>
  <c r="AB9" i="2"/>
  <c r="DK9" i="2" a="1"/>
  <c r="DK9" i="2" s="1"/>
  <c r="AA9" i="2"/>
  <c r="AQ3" i="2" a="1"/>
  <c r="AQ3" i="2" s="1"/>
  <c r="ER3" i="2" s="1"/>
  <c r="EQ3" i="2"/>
  <c r="DL3" i="2" a="1"/>
  <c r="DL3" i="2" s="1"/>
  <c r="DL5" i="2" a="1"/>
  <c r="DL5" i="2" s="1"/>
  <c r="DV3" i="2" l="1" a="1"/>
  <c r="DV3" i="2" s="1"/>
  <c r="EG9" i="2"/>
  <c r="EE6" i="2"/>
  <c r="EZ6" i="2" s="1" a="1"/>
  <c r="EZ6" i="2" s="1"/>
  <c r="DV5" i="2" a="1"/>
  <c r="DV5" i="2" s="1"/>
  <c r="EG5" i="2" s="1"/>
  <c r="FA5" i="2" a="1"/>
  <c r="FA5" i="2" s="1"/>
  <c r="AQ5" i="2" a="1"/>
  <c r="AQ5" i="2" s="1"/>
  <c r="EQ5" i="2"/>
  <c r="AR4" i="2" a="1"/>
  <c r="AR4" i="2" s="1"/>
  <c r="ES4" i="2" s="1"/>
  <c r="AH8" i="2" a="1"/>
  <c r="AH8" i="2" s="1"/>
  <c r="DC8" i="2" a="1"/>
  <c r="DC8" i="2" s="1"/>
  <c r="BK8" i="2"/>
  <c r="BA8" i="2"/>
  <c r="BY8" i="2" s="1" a="1"/>
  <c r="BY8" i="2" s="1"/>
  <c r="CI8" i="2" s="1" a="1"/>
  <c r="CI8" i="2" s="1"/>
  <c r="CS8" i="2" s="1"/>
  <c r="DB7" i="2" a="1"/>
  <c r="DB7" i="2" s="1"/>
  <c r="BJ7" i="2"/>
  <c r="AZ7" i="2"/>
  <c r="BX7" i="2" s="1" a="1"/>
  <c r="BX7" i="2" s="1"/>
  <c r="CH7" i="2" s="1" a="1"/>
  <c r="CH7" i="2" s="1"/>
  <c r="CR7" i="2" s="1"/>
  <c r="DV7" i="2" s="1" a="1"/>
  <c r="DV7" i="2" s="1"/>
  <c r="AG7" i="2" a="1"/>
  <c r="AG7" i="2" s="1"/>
  <c r="DL7" i="2" a="1"/>
  <c r="DL7" i="2" s="1"/>
  <c r="AZ4" i="2"/>
  <c r="BX4" i="2" s="1" a="1"/>
  <c r="BX4" i="2" s="1"/>
  <c r="CH4" i="2" s="1" a="1"/>
  <c r="CH4" i="2" s="1"/>
  <c r="CR4" i="2" s="1"/>
  <c r="DV4" i="2" s="1" a="1"/>
  <c r="DV4" i="2" s="1"/>
  <c r="EG4" i="2" s="1"/>
  <c r="FB4" i="2" s="1" a="1"/>
  <c r="FB4" i="2" s="1"/>
  <c r="DB4" i="2" a="1"/>
  <c r="DB4" i="2" s="1"/>
  <c r="BJ4" i="2"/>
  <c r="AG4" i="2" a="1"/>
  <c r="AG4" i="2" s="1"/>
  <c r="DL4" i="2" a="1"/>
  <c r="DL4" i="2" s="1"/>
  <c r="EF9" i="2"/>
  <c r="FA9" i="2" s="1" a="1"/>
  <c r="FA9" i="2" s="1"/>
  <c r="EE9" i="2"/>
  <c r="EZ9" i="2" s="1" a="1"/>
  <c r="EZ9" i="2" s="1"/>
  <c r="DM8" i="2" a="1"/>
  <c r="DM8" i="2" s="1"/>
  <c r="BA6" i="2"/>
  <c r="BY6" i="2" s="1" a="1"/>
  <c r="BY6" i="2" s="1"/>
  <c r="CI6" i="2" s="1" a="1"/>
  <c r="CI6" i="2" s="1"/>
  <c r="CS6" i="2" s="1"/>
  <c r="DC6" i="2" a="1"/>
  <c r="DC6" i="2" s="1"/>
  <c r="BK6" i="2"/>
  <c r="AH6" i="2" a="1"/>
  <c r="AH6" i="2" s="1"/>
  <c r="DM6" i="2" a="1"/>
  <c r="DM6" i="2" s="1"/>
  <c r="AH5" i="2" a="1"/>
  <c r="AH5" i="2" s="1"/>
  <c r="DC5" i="2" a="1"/>
  <c r="DC5" i="2" s="1"/>
  <c r="BK5" i="2"/>
  <c r="BA5" i="2"/>
  <c r="BY5" i="2" s="1" a="1"/>
  <c r="BY5" i="2" s="1"/>
  <c r="CI5" i="2" s="1" a="1"/>
  <c r="CI5" i="2" s="1"/>
  <c r="CS5" i="2" s="1"/>
  <c r="DW5" i="2" s="1" a="1"/>
  <c r="DW5" i="2" s="1"/>
  <c r="EH5" i="2" s="1"/>
  <c r="DM5" i="2" a="1"/>
  <c r="DM5" i="2" s="1"/>
  <c r="EG8" i="2"/>
  <c r="FB8" i="2" s="1" a="1"/>
  <c r="FB8" i="2" s="1"/>
  <c r="AH9" i="2" a="1"/>
  <c r="AH9" i="2" s="1"/>
  <c r="DC9" i="2" a="1"/>
  <c r="DC9" i="2" s="1"/>
  <c r="BK9" i="2"/>
  <c r="BA9" i="2"/>
  <c r="BY9" i="2" s="1" a="1"/>
  <c r="BY9" i="2" s="1"/>
  <c r="CI9" i="2" s="1" a="1"/>
  <c r="CI9" i="2" s="1"/>
  <c r="CS9" i="2" s="1"/>
  <c r="AR3" i="2" a="1"/>
  <c r="AR3" i="2" s="1"/>
  <c r="AR9" i="2" a="1"/>
  <c r="AR9" i="2" s="1"/>
  <c r="ES9" i="2" s="1"/>
  <c r="AR8" i="2" a="1"/>
  <c r="AR8" i="2" s="1"/>
  <c r="AR7" i="2" a="1"/>
  <c r="AR7" i="2" s="1"/>
  <c r="FB9" i="2" a="1"/>
  <c r="FB9" i="2" s="1"/>
  <c r="ER8" i="2"/>
  <c r="ER7" i="2"/>
  <c r="EE8" i="2"/>
  <c r="EZ8" i="2" s="1" a="1"/>
  <c r="EZ8" i="2" s="1"/>
  <c r="EF8" i="2"/>
  <c r="FA8" i="2" s="1" a="1"/>
  <c r="FA8" i="2" s="1"/>
  <c r="FB6" i="2" a="1"/>
  <c r="FB6" i="2" s="1"/>
  <c r="EF7" i="2"/>
  <c r="FA7" i="2" s="1" a="1"/>
  <c r="FA7" i="2" s="1"/>
  <c r="EG3" i="2"/>
  <c r="FB3" i="2" s="1" a="1"/>
  <c r="FB3" i="2" s="1"/>
  <c r="DC3" i="2" a="1"/>
  <c r="DC3" i="2" s="1"/>
  <c r="AH3" i="2" a="1"/>
  <c r="AH3" i="2" s="1"/>
  <c r="BK3" i="2"/>
  <c r="BA3" i="2"/>
  <c r="BY3" i="2" s="1" a="1"/>
  <c r="BY3" i="2" s="1"/>
  <c r="CI3" i="2" s="1" a="1"/>
  <c r="CI3" i="2" s="1"/>
  <c r="CS3" i="2" s="1"/>
  <c r="DW3" i="2" s="1" a="1"/>
  <c r="DW3" i="2" s="1"/>
  <c r="EH3" i="2" s="1"/>
  <c r="FC3" i="2" s="1" a="1"/>
  <c r="FC3" i="2" s="1"/>
  <c r="DM3" i="2" a="1"/>
  <c r="DM3" i="2" s="1"/>
  <c r="DM9" i="2" a="1"/>
  <c r="DM9" i="2" s="1"/>
  <c r="AQ6" i="2" a="1"/>
  <c r="AQ6" i="2" s="1"/>
  <c r="FA6" i="2" a="1"/>
  <c r="FA6" i="2" s="1"/>
  <c r="DW6" i="2" l="1" a="1"/>
  <c r="DW6" i="2" s="1"/>
  <c r="DW8" i="2" a="1"/>
  <c r="DW8" i="2" s="1"/>
  <c r="EH8" i="2" s="1"/>
  <c r="FB5" i="2" a="1"/>
  <c r="FB5" i="2" s="1"/>
  <c r="BB3" i="2"/>
  <c r="BZ3" i="2" s="1" a="1"/>
  <c r="BZ3" i="2" s="1"/>
  <c r="CJ3" i="2" s="1" a="1"/>
  <c r="CJ3" i="2" s="1"/>
  <c r="CT3" i="2" s="1"/>
  <c r="DX3" i="2" s="1" a="1"/>
  <c r="DX3" i="2" s="1"/>
  <c r="EI3" i="2" s="1"/>
  <c r="DD3" i="2" a="1"/>
  <c r="DD3" i="2" s="1"/>
  <c r="BL3" i="2"/>
  <c r="AI3" i="2" a="1"/>
  <c r="AI3" i="2" s="1"/>
  <c r="DN3" i="2" a="1"/>
  <c r="DN3" i="2" s="1"/>
  <c r="DC7" i="2" a="1"/>
  <c r="DC7" i="2" s="1"/>
  <c r="BA7" i="2"/>
  <c r="BY7" i="2" s="1" a="1"/>
  <c r="BY7" i="2" s="1"/>
  <c r="CI7" i="2" s="1" a="1"/>
  <c r="CI7" i="2" s="1"/>
  <c r="CS7" i="2" s="1"/>
  <c r="AH7" i="2" a="1"/>
  <c r="AH7" i="2" s="1"/>
  <c r="BK7" i="2"/>
  <c r="DM7" i="2" a="1"/>
  <c r="DM7" i="2" s="1"/>
  <c r="DC4" i="2" a="1"/>
  <c r="DC4" i="2" s="1"/>
  <c r="BA4" i="2"/>
  <c r="BY4" i="2" s="1" a="1"/>
  <c r="BY4" i="2" s="1"/>
  <c r="CI4" i="2" s="1" a="1"/>
  <c r="CI4" i="2" s="1"/>
  <c r="CS4" i="2" s="1"/>
  <c r="DW4" i="2" s="1" a="1"/>
  <c r="DW4" i="2" s="1"/>
  <c r="AH4" i="2" a="1"/>
  <c r="AH4" i="2" s="1"/>
  <c r="BK4" i="2"/>
  <c r="DM4" i="2" a="1"/>
  <c r="DM4" i="2" s="1"/>
  <c r="BB9" i="2"/>
  <c r="BZ9" i="2" s="1" a="1"/>
  <c r="BZ9" i="2" s="1"/>
  <c r="CJ9" i="2" s="1" a="1"/>
  <c r="CJ9" i="2" s="1"/>
  <c r="CT9" i="2" s="1"/>
  <c r="DX9" i="2" s="1" a="1"/>
  <c r="DX9" i="2" s="1"/>
  <c r="AI9" i="2" a="1"/>
  <c r="AI9" i="2" s="1"/>
  <c r="DD9" i="2" a="1"/>
  <c r="DD9" i="2" s="1"/>
  <c r="BL9" i="2"/>
  <c r="DN9" i="2" a="1"/>
  <c r="DN9" i="2" s="1"/>
  <c r="AI8" i="2" a="1"/>
  <c r="AI8" i="2" s="1"/>
  <c r="DD8" i="2" a="1"/>
  <c r="DD8" i="2" s="1"/>
  <c r="BL8" i="2"/>
  <c r="BB8" i="2"/>
  <c r="BZ8" i="2" s="1" a="1"/>
  <c r="BZ8" i="2" s="1"/>
  <c r="CJ8" i="2" s="1" a="1"/>
  <c r="CJ8" i="2" s="1"/>
  <c r="CT8" i="2" s="1"/>
  <c r="DN8" i="2" a="1"/>
  <c r="DN8" i="2" s="1"/>
  <c r="BB6" i="2"/>
  <c r="BZ6" i="2" s="1" a="1"/>
  <c r="BZ6" i="2" s="1"/>
  <c r="CJ6" i="2" s="1" a="1"/>
  <c r="CJ6" i="2" s="1"/>
  <c r="CT6" i="2" s="1"/>
  <c r="DD6" i="2" a="1"/>
  <c r="DD6" i="2" s="1"/>
  <c r="AI6" i="2" a="1"/>
  <c r="AI6" i="2" s="1"/>
  <c r="BL6" i="2"/>
  <c r="DN6" i="2" a="1"/>
  <c r="DN6" i="2" s="1"/>
  <c r="AS7" i="2" a="1"/>
  <c r="AS7" i="2" s="1"/>
  <c r="EG7" i="2"/>
  <c r="FB7" i="2" s="1" a="1"/>
  <c r="FB7" i="2" s="1"/>
  <c r="AS8" i="2" a="1"/>
  <c r="AS8" i="2" s="1"/>
  <c r="AS4" i="2" a="1"/>
  <c r="AS4" i="2" s="1"/>
  <c r="BB5" i="2"/>
  <c r="BZ5" i="2" s="1" a="1"/>
  <c r="BZ5" i="2" s="1"/>
  <c r="CJ5" i="2" s="1" a="1"/>
  <c r="CJ5" i="2" s="1"/>
  <c r="CT5" i="2" s="1"/>
  <c r="DX5" i="2" s="1" a="1"/>
  <c r="DX5" i="2" s="1"/>
  <c r="EI5" i="2" s="1"/>
  <c r="AI5" i="2" a="1"/>
  <c r="AI5" i="2" s="1"/>
  <c r="DD5" i="2" a="1"/>
  <c r="DD5" i="2" s="1"/>
  <c r="BL5" i="2"/>
  <c r="DN5" i="2" a="1"/>
  <c r="DN5" i="2" s="1"/>
  <c r="AR6" i="2" a="1"/>
  <c r="AR6" i="2" s="1"/>
  <c r="FC8" i="2" a="1"/>
  <c r="FC8" i="2" s="1"/>
  <c r="ES7" i="2"/>
  <c r="ES8" i="2"/>
  <c r="AS9" i="2" a="1"/>
  <c r="AS9" i="2" s="1"/>
  <c r="ET9" i="2" s="1"/>
  <c r="AR5" i="2" a="1"/>
  <c r="AR5" i="2" s="1"/>
  <c r="ES5" i="2" s="1"/>
  <c r="ER6" i="2"/>
  <c r="AS3" i="2" a="1"/>
  <c r="AS3" i="2" s="1"/>
  <c r="ER5" i="2"/>
  <c r="FC5" i="2" s="1" a="1"/>
  <c r="FC5" i="2" s="1"/>
  <c r="ES3" i="2"/>
  <c r="DW9" i="2" a="1"/>
  <c r="DW9" i="2" s="1"/>
  <c r="EH6" i="2"/>
  <c r="DW7" i="2" l="1" a="1"/>
  <c r="DW7" i="2" s="1"/>
  <c r="EH7" i="2" s="1"/>
  <c r="FC7" i="2" s="1" a="1"/>
  <c r="FC7" i="2" s="1"/>
  <c r="FC6" i="2" a="1"/>
  <c r="FC6" i="2" s="1"/>
  <c r="DX6" i="2" a="1"/>
  <c r="DX6" i="2" s="1"/>
  <c r="EI6" i="2" s="1"/>
  <c r="FD3" i="2" a="1"/>
  <c r="FD3" i="2" s="1"/>
  <c r="FD5" i="2" a="1"/>
  <c r="FD5" i="2" s="1"/>
  <c r="DX8" i="2" a="1"/>
  <c r="DX8" i="2" s="1"/>
  <c r="EI8" i="2" s="1"/>
  <c r="FD8" i="2" s="1" a="1"/>
  <c r="FD8" i="2" s="1"/>
  <c r="EI9" i="2"/>
  <c r="FD9" i="2" s="1" a="1"/>
  <c r="FD9" i="2" s="1"/>
  <c r="EH9" i="2"/>
  <c r="FC9" i="2" s="1" a="1"/>
  <c r="FC9" i="2" s="1"/>
  <c r="AT8" i="2" a="1"/>
  <c r="AT8" i="2" s="1"/>
  <c r="BC9" i="2"/>
  <c r="CA9" i="2" s="1" a="1"/>
  <c r="CA9" i="2" s="1"/>
  <c r="CK9" i="2" s="1" a="1"/>
  <c r="CK9" i="2" s="1"/>
  <c r="CU9" i="2" s="1"/>
  <c r="DY9" i="2" s="1" a="1"/>
  <c r="DY9" i="2" s="1"/>
  <c r="BM9" i="2"/>
  <c r="AJ9" i="2" a="1"/>
  <c r="AJ9" i="2" s="1"/>
  <c r="DE9" i="2" a="1"/>
  <c r="DE9" i="2" s="1"/>
  <c r="DO9" i="2" a="1"/>
  <c r="DO9" i="2" s="1"/>
  <c r="AT3" i="2" a="1"/>
  <c r="AT3" i="2" s="1"/>
  <c r="BL4" i="2"/>
  <c r="BB4" i="2"/>
  <c r="BZ4" i="2" s="1" a="1"/>
  <c r="BZ4" i="2" s="1"/>
  <c r="CJ4" i="2" s="1" a="1"/>
  <c r="CJ4" i="2" s="1"/>
  <c r="CT4" i="2" s="1"/>
  <c r="DX4" i="2" s="1" a="1"/>
  <c r="DX4" i="2" s="1"/>
  <c r="EI4" i="2" s="1"/>
  <c r="FD4" i="2" s="1" a="1"/>
  <c r="FD4" i="2" s="1"/>
  <c r="AI4" i="2" a="1"/>
  <c r="AI4" i="2" s="1"/>
  <c r="DD4" i="2" a="1"/>
  <c r="DD4" i="2" s="1"/>
  <c r="DN4" i="2" a="1"/>
  <c r="DN4" i="2" s="1"/>
  <c r="BB7" i="2"/>
  <c r="BZ7" i="2" s="1" a="1"/>
  <c r="BZ7" i="2" s="1"/>
  <c r="CJ7" i="2" s="1" a="1"/>
  <c r="CJ7" i="2" s="1"/>
  <c r="CT7" i="2" s="1"/>
  <c r="DX7" i="2" s="1" a="1"/>
  <c r="DX7" i="2" s="1"/>
  <c r="AI7" i="2" a="1"/>
  <c r="AI7" i="2" s="1"/>
  <c r="DD7" i="2" a="1"/>
  <c r="DD7" i="2" s="1"/>
  <c r="BL7" i="2"/>
  <c r="DN7" i="2" a="1"/>
  <c r="DN7" i="2" s="1"/>
  <c r="ET8" i="2"/>
  <c r="ET3" i="2"/>
  <c r="AT7" i="2" a="1"/>
  <c r="AT7" i="2" s="1"/>
  <c r="EU7" i="2" s="1"/>
  <c r="AJ3" i="2" a="1"/>
  <c r="AJ3" i="2" s="1"/>
  <c r="BM3" i="2"/>
  <c r="DE3" i="2" a="1"/>
  <c r="DE3" i="2" s="1"/>
  <c r="BC3" i="2"/>
  <c r="CA3" i="2" s="1" a="1"/>
  <c r="CA3" i="2" s="1"/>
  <c r="CK3" i="2" s="1" a="1"/>
  <c r="CK3" i="2" s="1"/>
  <c r="CU3" i="2" s="1"/>
  <c r="DY3" i="2" s="1" a="1"/>
  <c r="DY3" i="2" s="1"/>
  <c r="EJ3" i="2" s="1"/>
  <c r="DO3" i="2" a="1"/>
  <c r="DO3" i="2" s="1"/>
  <c r="AT4" i="2" a="1"/>
  <c r="AT4" i="2" s="1"/>
  <c r="EU4" i="2" s="1"/>
  <c r="AS5" i="2" a="1"/>
  <c r="AS5" i="2" s="1"/>
  <c r="ET5" i="2" s="1"/>
  <c r="AT9" i="2" a="1"/>
  <c r="AT9" i="2" s="1"/>
  <c r="EU9" i="2" s="1"/>
  <c r="DE6" i="2" a="1"/>
  <c r="DE6" i="2" s="1"/>
  <c r="BM6" i="2"/>
  <c r="BC6" i="2"/>
  <c r="CA6" i="2" s="1" a="1"/>
  <c r="CA6" i="2" s="1"/>
  <c r="CK6" i="2" s="1" a="1"/>
  <c r="CK6" i="2" s="1"/>
  <c r="CU6" i="2" s="1"/>
  <c r="DY6" i="2" s="1" a="1"/>
  <c r="DY6" i="2" s="1"/>
  <c r="EJ6" i="2" s="1"/>
  <c r="AJ6" i="2" a="1"/>
  <c r="AJ6" i="2" s="1"/>
  <c r="DO6" i="2" a="1"/>
  <c r="DO6" i="2" s="1"/>
  <c r="AS6" i="2" a="1"/>
  <c r="AS6" i="2" s="1"/>
  <c r="ET6" i="2" s="1"/>
  <c r="ES6" i="2"/>
  <c r="FD6" i="2" s="1" a="1"/>
  <c r="FD6" i="2" s="1"/>
  <c r="DE8" i="2" a="1"/>
  <c r="DE8" i="2" s="1"/>
  <c r="AJ8" i="2" a="1"/>
  <c r="AJ8" i="2" s="1"/>
  <c r="BC8" i="2"/>
  <c r="CA8" i="2" s="1" a="1"/>
  <c r="CA8" i="2" s="1"/>
  <c r="CK8" i="2" s="1" a="1"/>
  <c r="CK8" i="2" s="1"/>
  <c r="CU8" i="2" s="1"/>
  <c r="DY8" i="2" s="1" a="1"/>
  <c r="DY8" i="2" s="1"/>
  <c r="EJ8" i="2" s="1"/>
  <c r="BM8" i="2"/>
  <c r="DO8" i="2" a="1"/>
  <c r="DO8" i="2" s="1"/>
  <c r="ET4" i="2"/>
  <c r="BC5" i="2"/>
  <c r="CA5" i="2" s="1" a="1"/>
  <c r="CA5" i="2" s="1"/>
  <c r="CK5" i="2" s="1" a="1"/>
  <c r="CK5" i="2" s="1"/>
  <c r="CU5" i="2" s="1"/>
  <c r="DE5" i="2" a="1"/>
  <c r="DE5" i="2" s="1"/>
  <c r="BM5" i="2"/>
  <c r="AJ5" i="2" a="1"/>
  <c r="AJ5" i="2" s="1"/>
  <c r="DO5" i="2" a="1"/>
  <c r="DO5" i="2" s="1"/>
  <c r="EH4" i="2"/>
  <c r="FC4" i="2" s="1" a="1"/>
  <c r="FC4" i="2" s="1"/>
  <c r="ET7" i="2"/>
  <c r="DY5" i="2" l="1" a="1"/>
  <c r="DY5" i="2" s="1"/>
  <c r="EJ5" i="2" s="1"/>
  <c r="FE5" i="2" s="1" a="1"/>
  <c r="FE5" i="2" s="1"/>
  <c r="AJ7" i="2" a="1"/>
  <c r="AJ7" i="2" s="1"/>
  <c r="BC7" i="2"/>
  <c r="CA7" i="2" s="1" a="1"/>
  <c r="CA7" i="2" s="1"/>
  <c r="CK7" i="2" s="1" a="1"/>
  <c r="CK7" i="2" s="1"/>
  <c r="CU7" i="2" s="1"/>
  <c r="DE7" i="2" a="1"/>
  <c r="DE7" i="2" s="1"/>
  <c r="BM7" i="2"/>
  <c r="DO7" i="2" a="1"/>
  <c r="DO7" i="2" s="1"/>
  <c r="AK5" i="2" a="1"/>
  <c r="AK5" i="2" s="1"/>
  <c r="BD5" i="2"/>
  <c r="CB5" i="2" s="1" a="1"/>
  <c r="CB5" i="2" s="1"/>
  <c r="CL5" i="2" s="1" a="1"/>
  <c r="CL5" i="2" s="1"/>
  <c r="CV5" i="2" s="1"/>
  <c r="DZ5" i="2" s="1" a="1"/>
  <c r="DZ5" i="2" s="1"/>
  <c r="BN5" i="2"/>
  <c r="DF5" i="2" a="1"/>
  <c r="DF5" i="2" s="1"/>
  <c r="DP5" i="2" a="1"/>
  <c r="DP5" i="2" s="1"/>
  <c r="AU9" i="2" a="1"/>
  <c r="AU9" i="2" s="1"/>
  <c r="BC4" i="2"/>
  <c r="CA4" i="2" s="1" a="1"/>
  <c r="CA4" i="2" s="1"/>
  <c r="CK4" i="2" s="1" a="1"/>
  <c r="CK4" i="2" s="1"/>
  <c r="CU4" i="2" s="1"/>
  <c r="DE4" i="2" a="1"/>
  <c r="DE4" i="2" s="1"/>
  <c r="BM4" i="2"/>
  <c r="AJ4" i="2" a="1"/>
  <c r="AJ4" i="2" s="1"/>
  <c r="DO4" i="2" a="1"/>
  <c r="DO4" i="2" s="1"/>
  <c r="AU8" i="2" a="1"/>
  <c r="AU8" i="2" s="1"/>
  <c r="EU8" i="2"/>
  <c r="AU3" i="2" a="1"/>
  <c r="AU3" i="2" s="1"/>
  <c r="EV3" i="2" s="1"/>
  <c r="DF9" i="2" a="1"/>
  <c r="DF9" i="2" s="1"/>
  <c r="BN9" i="2"/>
  <c r="BD9" i="2"/>
  <c r="CB9" i="2" s="1" a="1"/>
  <c r="CB9" i="2" s="1"/>
  <c r="CL9" i="2" s="1" a="1"/>
  <c r="CL9" i="2" s="1"/>
  <c r="CV9" i="2" s="1"/>
  <c r="AK9" i="2" a="1"/>
  <c r="AK9" i="2" s="1"/>
  <c r="DP9" i="2" a="1"/>
  <c r="DP9" i="2" s="1"/>
  <c r="EJ9" i="2"/>
  <c r="FE9" i="2" s="1" a="1"/>
  <c r="FE9" i="2" s="1"/>
  <c r="EU3" i="2"/>
  <c r="FE6" i="2" a="1"/>
  <c r="FE6" i="2" s="1"/>
  <c r="AK3" i="2" a="1"/>
  <c r="AK3" i="2" s="1"/>
  <c r="BD3" i="2"/>
  <c r="CB3" i="2" s="1" a="1"/>
  <c r="CB3" i="2" s="1"/>
  <c r="CL3" i="2" s="1" a="1"/>
  <c r="CL3" i="2" s="1"/>
  <c r="CV3" i="2" s="1"/>
  <c r="DZ3" i="2" s="1" a="1"/>
  <c r="DZ3" i="2" s="1"/>
  <c r="DF3" i="2" a="1"/>
  <c r="DF3" i="2" s="1"/>
  <c r="BN3" i="2"/>
  <c r="DP3" i="2" a="1"/>
  <c r="DP3" i="2" s="1"/>
  <c r="AU7" i="2" a="1"/>
  <c r="AU7" i="2" s="1"/>
  <c r="FE8" i="2" a="1"/>
  <c r="FE8" i="2" s="1"/>
  <c r="EI7" i="2"/>
  <c r="FD7" i="2" s="1" a="1"/>
  <c r="FD7" i="2" s="1"/>
  <c r="AU4" i="2" a="1"/>
  <c r="AU4" i="2" s="1"/>
  <c r="EV4" i="2" s="1"/>
  <c r="AK8" i="2" a="1"/>
  <c r="AK8" i="2" s="1"/>
  <c r="BD8" i="2"/>
  <c r="CB8" i="2" s="1" a="1"/>
  <c r="CB8" i="2" s="1"/>
  <c r="CL8" i="2" s="1" a="1"/>
  <c r="CL8" i="2" s="1"/>
  <c r="CV8" i="2" s="1"/>
  <c r="DZ8" i="2" s="1" a="1"/>
  <c r="DZ8" i="2" s="1"/>
  <c r="EK8" i="2" s="1"/>
  <c r="DF8" i="2" a="1"/>
  <c r="DF8" i="2" s="1"/>
  <c r="BN8" i="2"/>
  <c r="DP8" i="2" a="1"/>
  <c r="DP8" i="2" s="1"/>
  <c r="AT5" i="2" a="1"/>
  <c r="AT5" i="2" s="1"/>
  <c r="EU5" i="2" s="1"/>
  <c r="FE3" i="2" a="1"/>
  <c r="FE3" i="2" s="1"/>
  <c r="AT6" i="2" a="1"/>
  <c r="AT6" i="2" s="1"/>
  <c r="EU6" i="2" s="1"/>
  <c r="DF6" i="2" a="1"/>
  <c r="DF6" i="2" s="1"/>
  <c r="BN6" i="2"/>
  <c r="AK6" i="2" a="1"/>
  <c r="AK6" i="2" s="1"/>
  <c r="BD6" i="2"/>
  <c r="CB6" i="2" s="1" a="1"/>
  <c r="CB6" i="2" s="1"/>
  <c r="CL6" i="2" s="1" a="1"/>
  <c r="CL6" i="2" s="1"/>
  <c r="CV6" i="2" s="1"/>
  <c r="DP6" i="2" a="1"/>
  <c r="DP6" i="2" s="1"/>
  <c r="DY4" i="2" l="1" a="1"/>
  <c r="DY4" i="2" s="1"/>
  <c r="DY7" i="2" a="1"/>
  <c r="DY7" i="2" s="1"/>
  <c r="EJ7" i="2" s="1"/>
  <c r="FE7" i="2" s="1" a="1"/>
  <c r="FE7" i="2" s="1"/>
  <c r="DZ6" i="2" a="1"/>
  <c r="DZ6" i="2" s="1"/>
  <c r="DZ9" i="2" a="1"/>
  <c r="DZ9" i="2" s="1"/>
  <c r="EK9" i="2" s="1"/>
  <c r="FF9" i="2" s="1" a="1"/>
  <c r="FF9" i="2" s="1"/>
  <c r="AU6" i="2" a="1"/>
  <c r="AU6" i="2" s="1"/>
  <c r="DG5" i="2" a="1"/>
  <c r="DG5" i="2" s="1"/>
  <c r="BO5" i="2"/>
  <c r="AL5" i="2" a="1"/>
  <c r="AL5" i="2" s="1"/>
  <c r="BE5" i="2"/>
  <c r="CC5" i="2" s="1" a="1"/>
  <c r="CC5" i="2" s="1"/>
  <c r="CM5" i="2" s="1" a="1"/>
  <c r="CM5" i="2" s="1"/>
  <c r="CW5" i="2" s="1"/>
  <c r="DQ5" i="2" a="1"/>
  <c r="DQ5" i="2" s="1"/>
  <c r="BE6" i="2"/>
  <c r="CC6" i="2" s="1" a="1"/>
  <c r="CC6" i="2" s="1"/>
  <c r="CM6" i="2" s="1" a="1"/>
  <c r="CM6" i="2" s="1"/>
  <c r="CW6" i="2" s="1"/>
  <c r="EA6" i="2" s="1" a="1"/>
  <c r="EA6" i="2" s="1"/>
  <c r="EL6" i="2" s="1"/>
  <c r="AL6" i="2" a="1"/>
  <c r="AL6" i="2" s="1"/>
  <c r="BO6" i="2"/>
  <c r="DG6" i="2" a="1"/>
  <c r="DG6" i="2" s="1"/>
  <c r="DQ6" i="2" a="1"/>
  <c r="DQ6" i="2" s="1"/>
  <c r="EK6" i="2"/>
  <c r="FF6" i="2" s="1" a="1"/>
  <c r="FF6" i="2" s="1"/>
  <c r="BD4" i="2"/>
  <c r="CB4" i="2" s="1" a="1"/>
  <c r="CB4" i="2" s="1"/>
  <c r="CL4" i="2" s="1" a="1"/>
  <c r="CL4" i="2" s="1"/>
  <c r="CV4" i="2" s="1"/>
  <c r="DZ4" i="2" s="1" a="1"/>
  <c r="DZ4" i="2" s="1"/>
  <c r="DF4" i="2" a="1"/>
  <c r="DF4" i="2" s="1"/>
  <c r="BN4" i="2"/>
  <c r="AK4" i="2" a="1"/>
  <c r="AK4" i="2" s="1"/>
  <c r="DP4" i="2" a="1"/>
  <c r="DP4" i="2" s="1"/>
  <c r="BO3" i="2"/>
  <c r="AL3" i="2" a="1"/>
  <c r="AL3" i="2" s="1"/>
  <c r="DG3" i="2" a="1"/>
  <c r="DG3" i="2" s="1"/>
  <c r="BE3" i="2"/>
  <c r="CC3" i="2" s="1" a="1"/>
  <c r="CC3" i="2" s="1"/>
  <c r="CM3" i="2" s="1" a="1"/>
  <c r="CM3" i="2" s="1"/>
  <c r="CW3" i="2" s="1"/>
  <c r="DQ3" i="2" a="1"/>
  <c r="DQ3" i="2" s="1"/>
  <c r="AV9" i="2" a="1"/>
  <c r="AV9" i="2" s="1"/>
  <c r="EW9" i="2" s="1"/>
  <c r="EJ4" i="2"/>
  <c r="FE4" i="2" s="1" a="1"/>
  <c r="FE4" i="2" s="1"/>
  <c r="BO9" i="2"/>
  <c r="AL9" i="2" a="1"/>
  <c r="AL9" i="2" s="1"/>
  <c r="DG9" i="2" a="1"/>
  <c r="DG9" i="2" s="1"/>
  <c r="BE9" i="2"/>
  <c r="CC9" i="2" s="1" a="1"/>
  <c r="CC9" i="2" s="1"/>
  <c r="CM9" i="2" s="1" a="1"/>
  <c r="CM9" i="2" s="1"/>
  <c r="CW9" i="2" s="1"/>
  <c r="EA9" i="2" s="1" a="1"/>
  <c r="EA9" i="2" s="1"/>
  <c r="DQ9" i="2" a="1"/>
  <c r="DQ9" i="2" s="1"/>
  <c r="FF8" i="2" a="1"/>
  <c r="FF8" i="2" s="1"/>
  <c r="AK7" i="2" a="1"/>
  <c r="AK7" i="2" s="1"/>
  <c r="DF7" i="2" a="1"/>
  <c r="DF7" i="2" s="1"/>
  <c r="BD7" i="2"/>
  <c r="CB7" i="2" s="1" a="1"/>
  <c r="CB7" i="2" s="1"/>
  <c r="CL7" i="2" s="1" a="1"/>
  <c r="CL7" i="2" s="1"/>
  <c r="CV7" i="2" s="1"/>
  <c r="DZ7" i="2" s="1" a="1"/>
  <c r="DZ7" i="2" s="1"/>
  <c r="BN7" i="2"/>
  <c r="DP7" i="2" a="1"/>
  <c r="DP7" i="2" s="1"/>
  <c r="EV9" i="2"/>
  <c r="AU5" i="2" a="1"/>
  <c r="AU5" i="2" s="1"/>
  <c r="AV3" i="2" a="1"/>
  <c r="AV3" i="2" s="1"/>
  <c r="AV7" i="2" a="1"/>
  <c r="AV7" i="2" s="1"/>
  <c r="AV8" i="2" a="1"/>
  <c r="AV8" i="2" s="1"/>
  <c r="EW8" i="2" s="1"/>
  <c r="AL8" i="2" a="1"/>
  <c r="AL8" i="2" s="1"/>
  <c r="BO8" i="2"/>
  <c r="DG8" i="2" a="1"/>
  <c r="DG8" i="2" s="1"/>
  <c r="BE8" i="2"/>
  <c r="CC8" i="2" s="1" a="1"/>
  <c r="CC8" i="2" s="1"/>
  <c r="CM8" i="2" s="1" a="1"/>
  <c r="CM8" i="2" s="1"/>
  <c r="CW8" i="2" s="1"/>
  <c r="EA8" i="2" s="1" a="1"/>
  <c r="EA8" i="2" s="1"/>
  <c r="DQ8" i="2" a="1"/>
  <c r="DQ8" i="2" s="1"/>
  <c r="AV4" i="2" a="1"/>
  <c r="AV4" i="2" s="1"/>
  <c r="EK3" i="2"/>
  <c r="FF3" i="2" s="1" a="1"/>
  <c r="FF3" i="2" s="1"/>
  <c r="EK5" i="2"/>
  <c r="FF5" i="2" s="1" a="1"/>
  <c r="FF5" i="2" s="1"/>
  <c r="EV7" i="2"/>
  <c r="EV8" i="2"/>
  <c r="EA5" i="2" l="1" a="1"/>
  <c r="EA5" i="2" s="1"/>
  <c r="EL5" i="2" s="1"/>
  <c r="EA3" i="2" a="1"/>
  <c r="EA3" i="2" s="1"/>
  <c r="AW4" i="2" a="1"/>
  <c r="AW4" i="2" s="1"/>
  <c r="EX4" i="2" s="1"/>
  <c r="BP9" i="2"/>
  <c r="AM9" i="2" a="1"/>
  <c r="AM9" i="2" s="1"/>
  <c r="DH9" i="2" a="1"/>
  <c r="DH9" i="2" s="1"/>
  <c r="BF9" i="2"/>
  <c r="CD9" i="2" s="1" a="1"/>
  <c r="CD9" i="2" s="1"/>
  <c r="CN9" i="2" s="1" a="1"/>
  <c r="CN9" i="2" s="1"/>
  <c r="CX9" i="2" s="1"/>
  <c r="EB9" i="2" s="1" a="1"/>
  <c r="EB9" i="2" s="1"/>
  <c r="DR9" i="2" a="1"/>
  <c r="DR9" i="2" s="1"/>
  <c r="EK4" i="2"/>
  <c r="FF4" i="2" s="1" a="1"/>
  <c r="FF4" i="2" s="1"/>
  <c r="EW4" i="2"/>
  <c r="BP8" i="2"/>
  <c r="BF8" i="2"/>
  <c r="CD8" i="2" s="1" a="1"/>
  <c r="CD8" i="2" s="1"/>
  <c r="CN8" i="2" s="1" a="1"/>
  <c r="CN8" i="2" s="1"/>
  <c r="CX8" i="2" s="1"/>
  <c r="DH8" i="2" a="1"/>
  <c r="DH8" i="2" s="1"/>
  <c r="AM8" i="2" a="1"/>
  <c r="AM8" i="2" s="1"/>
  <c r="DR8" i="2" a="1"/>
  <c r="DR8" i="2" s="1"/>
  <c r="EL3" i="2"/>
  <c r="FG3" i="2" s="1" a="1"/>
  <c r="FG3" i="2" s="1"/>
  <c r="AV6" i="2" a="1"/>
  <c r="AV6" i="2" s="1"/>
  <c r="EW6" i="2" s="1"/>
  <c r="EK7" i="2"/>
  <c r="FF7" i="2" s="1" a="1"/>
  <c r="FF7" i="2" s="1"/>
  <c r="EL9" i="2"/>
  <c r="FG9" i="2" s="1" a="1"/>
  <c r="FG9" i="2" s="1"/>
  <c r="AW8" i="2" a="1"/>
  <c r="AW8" i="2" s="1"/>
  <c r="EX8" i="2" s="1"/>
  <c r="AV5" i="2" a="1"/>
  <c r="AV5" i="2" s="1"/>
  <c r="EW5" i="2" s="1"/>
  <c r="EV6" i="2"/>
  <c r="FG6" i="2" s="1" a="1"/>
  <c r="FG6" i="2" s="1"/>
  <c r="AL7" i="2" a="1"/>
  <c r="AL7" i="2" s="1"/>
  <c r="BO7" i="2"/>
  <c r="BE7" i="2"/>
  <c r="CC7" i="2" s="1" a="1"/>
  <c r="CC7" i="2" s="1"/>
  <c r="CM7" i="2" s="1" a="1"/>
  <c r="CM7" i="2" s="1"/>
  <c r="CW7" i="2" s="1"/>
  <c r="DG7" i="2" a="1"/>
  <c r="DG7" i="2" s="1"/>
  <c r="DQ7" i="2" a="1"/>
  <c r="DQ7" i="2" s="1"/>
  <c r="AM5" i="2" a="1"/>
  <c r="AM5" i="2" s="1"/>
  <c r="BF5" i="2"/>
  <c r="CD5" i="2" s="1" a="1"/>
  <c r="CD5" i="2" s="1"/>
  <c r="CN5" i="2" s="1" a="1"/>
  <c r="CN5" i="2" s="1"/>
  <c r="CX5" i="2" s="1"/>
  <c r="EB5" i="2" s="1" a="1"/>
  <c r="EB5" i="2" s="1"/>
  <c r="EM5" i="2" s="1"/>
  <c r="BP5" i="2"/>
  <c r="DH5" i="2" a="1"/>
  <c r="DH5" i="2" s="1"/>
  <c r="DR5" i="2" a="1"/>
  <c r="DR5" i="2" s="1"/>
  <c r="BP6" i="2"/>
  <c r="AM6" i="2" a="1"/>
  <c r="AM6" i="2" s="1"/>
  <c r="DH6" i="2" a="1"/>
  <c r="DH6" i="2" s="1"/>
  <c r="BF6" i="2"/>
  <c r="CD6" i="2" s="1" a="1"/>
  <c r="CD6" i="2" s="1"/>
  <c r="CN6" i="2" s="1" a="1"/>
  <c r="CN6" i="2" s="1"/>
  <c r="CX6" i="2" s="1"/>
  <c r="EB6" i="2" s="1" a="1"/>
  <c r="EB6" i="2" s="1"/>
  <c r="DR6" i="2" a="1"/>
  <c r="DR6" i="2" s="1"/>
  <c r="AW7" i="2" a="1"/>
  <c r="AW7" i="2" s="1"/>
  <c r="EX7" i="2" s="1"/>
  <c r="AW9" i="2" a="1"/>
  <c r="AW9" i="2" s="1"/>
  <c r="EX9" i="2" s="1"/>
  <c r="DH3" i="2" a="1"/>
  <c r="DH3" i="2" s="1"/>
  <c r="BF3" i="2"/>
  <c r="CD3" i="2" s="1" a="1"/>
  <c r="CD3" i="2" s="1"/>
  <c r="CN3" i="2" s="1" a="1"/>
  <c r="CN3" i="2" s="1"/>
  <c r="CX3" i="2" s="1"/>
  <c r="BP3" i="2"/>
  <c r="AM3" i="2" a="1"/>
  <c r="AM3" i="2" s="1"/>
  <c r="DR3" i="2" a="1"/>
  <c r="DR3" i="2" s="1"/>
  <c r="EV5" i="2"/>
  <c r="FG5" i="2" s="1" a="1"/>
  <c r="FG5" i="2" s="1"/>
  <c r="AL4" i="2" a="1"/>
  <c r="AL4" i="2" s="1"/>
  <c r="BE4" i="2"/>
  <c r="CC4" i="2" s="1" a="1"/>
  <c r="CC4" i="2" s="1"/>
  <c r="CM4" i="2" s="1" a="1"/>
  <c r="CM4" i="2" s="1"/>
  <c r="CW4" i="2" s="1"/>
  <c r="EA4" i="2" s="1" a="1"/>
  <c r="EA4" i="2" s="1"/>
  <c r="EL4" i="2" s="1"/>
  <c r="FG4" i="2" s="1" a="1"/>
  <c r="FG4" i="2" s="1"/>
  <c r="BO4" i="2"/>
  <c r="DG4" i="2" a="1"/>
  <c r="DG4" i="2" s="1"/>
  <c r="DQ4" i="2" a="1"/>
  <c r="DQ4" i="2" s="1"/>
  <c r="EW7" i="2"/>
  <c r="AW3" i="2" a="1"/>
  <c r="AW3" i="2" s="1"/>
  <c r="EX3" i="2" s="1"/>
  <c r="EW3" i="2"/>
  <c r="EL8" i="2"/>
  <c r="FG8" i="2" s="1" a="1"/>
  <c r="FG8" i="2" s="1"/>
  <c r="EB8" i="2" l="1" a="1"/>
  <c r="EB8" i="2" s="1"/>
  <c r="EM8" i="2" s="1"/>
  <c r="FH8" i="2" s="1" a="1"/>
  <c r="FH8" i="2" s="1"/>
  <c r="EA7" i="2" a="1"/>
  <c r="EA7" i="2" s="1"/>
  <c r="EL7" i="2" s="1"/>
  <c r="FG7" i="2" s="1" a="1"/>
  <c r="FG7" i="2" s="1"/>
  <c r="AM4" i="2" a="1"/>
  <c r="AM4" i="2" s="1"/>
  <c r="BP4" i="2"/>
  <c r="DH4" i="2" a="1"/>
  <c r="DH4" i="2" s="1"/>
  <c r="BF4" i="2"/>
  <c r="CD4" i="2" s="1" a="1"/>
  <c r="CD4" i="2" s="1"/>
  <c r="CN4" i="2" s="1" a="1"/>
  <c r="CN4" i="2" s="1"/>
  <c r="CX4" i="2" s="1"/>
  <c r="EB4" i="2" s="1" a="1"/>
  <c r="EB4" i="2" s="1"/>
  <c r="DR4" i="2" a="1"/>
  <c r="DR4" i="2" s="1"/>
  <c r="BG6" i="2"/>
  <c r="CE6" i="2" s="1" a="1"/>
  <c r="CE6" i="2" s="1"/>
  <c r="CO6" i="2" s="1" a="1"/>
  <c r="CO6" i="2" s="1"/>
  <c r="CY6" i="2" s="1"/>
  <c r="EC6" i="2" s="1" a="1"/>
  <c r="EC6" i="2" s="1"/>
  <c r="ED6" i="2" s="1"/>
  <c r="BQ6" i="2"/>
  <c r="DI6" i="2" a="1"/>
  <c r="DI6" i="2" s="1"/>
  <c r="DS6" i="2" a="1"/>
  <c r="DS6" i="2" s="1"/>
  <c r="DI5" i="2" a="1"/>
  <c r="DI5" i="2" s="1"/>
  <c r="BQ5" i="2"/>
  <c r="BG5" i="2"/>
  <c r="CE5" i="2" s="1" a="1"/>
  <c r="CE5" i="2" s="1"/>
  <c r="CO5" i="2" s="1" a="1"/>
  <c r="CO5" i="2" s="1"/>
  <c r="CY5" i="2" s="1"/>
  <c r="EC5" i="2" s="1" a="1"/>
  <c r="EC5" i="2" s="1"/>
  <c r="ED5" i="2" s="1"/>
  <c r="DS5" i="2" a="1"/>
  <c r="DS5" i="2" s="1"/>
  <c r="BG8" i="2"/>
  <c r="CE8" i="2" s="1" a="1"/>
  <c r="CE8" i="2" s="1"/>
  <c r="CO8" i="2" s="1" a="1"/>
  <c r="CO8" i="2" s="1"/>
  <c r="CY8" i="2" s="1"/>
  <c r="EC8" i="2" s="1" a="1"/>
  <c r="EC8" i="2" s="1"/>
  <c r="ED8" i="2" s="1"/>
  <c r="BQ8" i="2"/>
  <c r="DI8" i="2" a="1"/>
  <c r="DI8" i="2" s="1"/>
  <c r="DS8" i="2" a="1"/>
  <c r="DS8" i="2" s="1"/>
  <c r="FH5" i="2" a="1"/>
  <c r="FH5" i="2" s="1"/>
  <c r="BQ9" i="2"/>
  <c r="DI9" i="2" a="1"/>
  <c r="DI9" i="2" s="1"/>
  <c r="BG9" i="2"/>
  <c r="CE9" i="2" s="1" a="1"/>
  <c r="CE9" i="2" s="1"/>
  <c r="CO9" i="2" s="1" a="1"/>
  <c r="CO9" i="2" s="1"/>
  <c r="CY9" i="2" s="1"/>
  <c r="EC9" i="2" s="1" a="1"/>
  <c r="EC9" i="2" s="1"/>
  <c r="ED9" i="2" s="1"/>
  <c r="DS9" i="2" a="1"/>
  <c r="DS9" i="2" s="1"/>
  <c r="EB3" i="2" a="1"/>
  <c r="EB3" i="2" s="1"/>
  <c r="DH7" i="2" a="1"/>
  <c r="DH7" i="2" s="1"/>
  <c r="BF7" i="2"/>
  <c r="CD7" i="2" s="1" a="1"/>
  <c r="CD7" i="2" s="1"/>
  <c r="CN7" i="2" s="1" a="1"/>
  <c r="CN7" i="2" s="1"/>
  <c r="CX7" i="2" s="1"/>
  <c r="AM7" i="2" a="1"/>
  <c r="AM7" i="2" s="1"/>
  <c r="BP7" i="2"/>
  <c r="DR7" i="2" a="1"/>
  <c r="DR7" i="2" s="1"/>
  <c r="AW5" i="2" a="1"/>
  <c r="AW5" i="2" s="1"/>
  <c r="EX5" i="2" s="1"/>
  <c r="EM6" i="2"/>
  <c r="FH6" i="2" s="1" a="1"/>
  <c r="FH6" i="2" s="1"/>
  <c r="EM9" i="2"/>
  <c r="FH9" i="2" s="1" a="1"/>
  <c r="FH9" i="2" s="1"/>
  <c r="BQ3" i="2"/>
  <c r="DI3" i="2" a="1"/>
  <c r="DI3" i="2" s="1"/>
  <c r="BG3" i="2"/>
  <c r="CE3" i="2" s="1" a="1"/>
  <c r="CE3" i="2" s="1"/>
  <c r="CO3" i="2" s="1" a="1"/>
  <c r="CO3" i="2" s="1"/>
  <c r="CY3" i="2" s="1"/>
  <c r="DS3" i="2" a="1"/>
  <c r="DS3" i="2" s="1"/>
  <c r="AW6" i="2" a="1"/>
  <c r="AW6" i="2" s="1"/>
  <c r="EX6" i="2" s="1"/>
  <c r="EB7" i="2" l="1" a="1"/>
  <c r="EB7" i="2" s="1"/>
  <c r="EM7" i="2" s="1"/>
  <c r="FH7" i="2" s="1" a="1"/>
  <c r="FH7" i="2" s="1"/>
  <c r="EN6" i="2"/>
  <c r="BQ7" i="2"/>
  <c r="DI7" i="2" a="1"/>
  <c r="DI7" i="2" s="1"/>
  <c r="BG7" i="2"/>
  <c r="CE7" i="2" s="1" a="1"/>
  <c r="CE7" i="2" s="1"/>
  <c r="CO7" i="2" s="1" a="1"/>
  <c r="CO7" i="2" s="1"/>
  <c r="CY7" i="2" s="1"/>
  <c r="EC7" i="2" s="1" a="1"/>
  <c r="EC7" i="2" s="1"/>
  <c r="ED7" i="2" s="1"/>
  <c r="DS7" i="2" a="1"/>
  <c r="DS7" i="2" s="1"/>
  <c r="FI6" i="2" a="1"/>
  <c r="FI6" i="2" s="1"/>
  <c r="FJ6" i="2" s="1"/>
  <c r="EM4" i="2"/>
  <c r="FH4" i="2" s="1" a="1"/>
  <c r="FH4" i="2" s="1"/>
  <c r="EN5" i="2"/>
  <c r="FI5" i="2" s="1" a="1"/>
  <c r="FI5" i="2" s="1"/>
  <c r="FJ5" i="2" s="1"/>
  <c r="DI4" i="2" a="1"/>
  <c r="DI4" i="2" s="1"/>
  <c r="BG4" i="2"/>
  <c r="CE4" i="2" s="1" a="1"/>
  <c r="CE4" i="2" s="1"/>
  <c r="CO4" i="2" s="1" a="1"/>
  <c r="CO4" i="2" s="1"/>
  <c r="CY4" i="2" s="1"/>
  <c r="EC4" i="2" s="1" a="1"/>
  <c r="EC4" i="2" s="1"/>
  <c r="ED4" i="2" s="1"/>
  <c r="BQ4" i="2"/>
  <c r="DS4" i="2" a="1"/>
  <c r="DS4" i="2" s="1"/>
  <c r="EN8" i="2"/>
  <c r="FI8" i="2" s="1" a="1"/>
  <c r="FI8" i="2" s="1"/>
  <c r="FJ8" i="2" s="1"/>
  <c r="EM3" i="2"/>
  <c r="FH3" i="2" s="1" a="1"/>
  <c r="FH3" i="2" s="1"/>
  <c r="EN9" i="2"/>
  <c r="FI9" i="2" s="1" a="1"/>
  <c r="FI9" i="2" s="1"/>
  <c r="FJ9" i="2" s="1"/>
  <c r="EC3" i="2" a="1"/>
  <c r="EC3" i="2" s="1"/>
  <c r="ED3" i="2" s="1"/>
  <c r="FL5" i="2" l="1"/>
  <c r="FM5" i="2" s="1"/>
  <c r="FR5" i="2" s="1"/>
  <c r="FS5" i="2" s="1"/>
  <c r="FL8" i="2"/>
  <c r="FM8" i="2" s="1"/>
  <c r="FR8" i="2" s="1"/>
  <c r="FS8" i="2" s="1"/>
  <c r="FL9" i="2"/>
  <c r="FM9" i="2" s="1"/>
  <c r="FR9" i="2" s="1"/>
  <c r="FS9" i="2" s="1"/>
  <c r="EN7" i="2"/>
  <c r="FI7" i="2" s="1" a="1"/>
  <c r="FI7" i="2" s="1"/>
  <c r="FJ7" i="2" s="1"/>
  <c r="EN3" i="2"/>
  <c r="FI3" i="2" s="1" a="1"/>
  <c r="FI3" i="2" s="1"/>
  <c r="FJ3" i="2" s="1"/>
  <c r="EN4" i="2"/>
  <c r="FI4" i="2" s="1" a="1"/>
  <c r="FI4" i="2" s="1"/>
  <c r="FJ4" i="2" s="1"/>
  <c r="FL6" i="2"/>
  <c r="FM6" i="2" s="1"/>
  <c r="FR6" i="2" s="1"/>
  <c r="FS6" i="2" s="1"/>
  <c r="FL4" i="2" l="1"/>
  <c r="FM4" i="2" s="1"/>
  <c r="FR4" i="2" s="1"/>
  <c r="FS4" i="2" s="1"/>
  <c r="FL3" i="2"/>
  <c r="FM3" i="2" s="1"/>
  <c r="FR3" i="2" s="1"/>
  <c r="FS3" i="2" s="1"/>
  <c r="FL7" i="2"/>
  <c r="FM7" i="2" s="1"/>
  <c r="FR7" i="2" s="1"/>
  <c r="FS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tc={E74141AA-E045-4852-B3B0-0470DC7E146A}</author>
    <author>tc={2E0BD584-0F71-4C96-A2A7-D4D58D572D8F}</author>
    <author>tc={98A883AA-2A0B-4287-8634-D49EB81FF06B}</author>
    <author>tc={85B71F5B-B8D4-4647-A25A-1C90F31D1800}</author>
  </authors>
  <commentList>
    <comment ref="Z1" authorId="0" shapeId="0" xr:uid="{E74141AA-E045-4852-B3B0-0470DC7E146A}">
      <text>
        <t>[Threaded comment]
Your version of Excel allows you to read this threaded comment; however, any edits to it will get removed if the file is opened in a newer version of Excel. Learn more: https://go.microsoft.com/fwlink/?linkid=870924
Comment:
    Roksam recommends 1.6-2.2</t>
      </text>
    </comment>
    <comment ref="AA1" authorId="1" shapeId="0" xr:uid="{2E0BD584-0F71-4C96-A2A7-D4D58D572D8F}">
      <text>
        <t>[Threaded comment]
Your version of Excel allows you to read this threaded comment; however, any edits to it will get removed if the file is opened in a newer version of Excel. Learn more: https://go.microsoft.com/fwlink/?linkid=870924
Comment:
    Blake recommends .08</t>
      </text>
    </comment>
    <comment ref="AC1" authorId="2" shapeId="0" xr:uid="{98A883AA-2A0B-4287-8634-D49EB81FF06B}">
      <text>
        <t>[Threaded comment]
Your version of Excel allows you to read this threaded comment; however, any edits to it will get removed if the file is opened in a newer version of Excel. Learn more: https://go.microsoft.com/fwlink/?linkid=870924
Comment:
    Aeroweb suggests 72-81 m/s</t>
      </text>
    </comment>
    <comment ref="ED1" authorId="3" shapeId="0" xr:uid="{85B71F5B-B8D4-4647-A25A-1C90F31D1800}">
      <text>
        <t>[Threaded comment]
Your version of Excel allows you to read this threaded comment; however, any edits to it will get removed if the file is opened in a newer version of Excel. Learn more: https://go.microsoft.com/fwlink/?linkid=870924
Comment:
    Benchmark: 42%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<sst xmlns="http://schemas.openxmlformats.org/spreadsheetml/2006/main" count="217" uniqueCount="207">
  <si>
    <t>cD</t>
  </si>
  <si>
    <t>cL</t>
  </si>
  <si>
    <t>pi</t>
  </si>
  <si>
    <t>ar</t>
  </si>
  <si>
    <t>e</t>
  </si>
  <si>
    <t>Ratio</t>
  </si>
  <si>
    <t>m</t>
  </si>
  <si>
    <t>Vlof</t>
  </si>
  <si>
    <t>Vtas1</t>
  </si>
  <si>
    <t>Vtas2</t>
  </si>
  <si>
    <t>Vtas3</t>
  </si>
  <si>
    <t>Vtas4</t>
  </si>
  <si>
    <t>Vtas5</t>
  </si>
  <si>
    <t>Vtas6</t>
  </si>
  <si>
    <t>Vtas7</t>
  </si>
  <si>
    <t>Vtas8</t>
  </si>
  <si>
    <t>Vtas9</t>
  </si>
  <si>
    <t>Vtas10</t>
  </si>
  <si>
    <t>Vgnd1</t>
  </si>
  <si>
    <t>Vgnd2</t>
  </si>
  <si>
    <t>Vgnd3</t>
  </si>
  <si>
    <t>Vgnd4</t>
  </si>
  <si>
    <t>Vgnd5</t>
  </si>
  <si>
    <t>Vgnd6</t>
  </si>
  <si>
    <t>Vgnd7</t>
  </si>
  <si>
    <t>Vgnd8</t>
  </si>
  <si>
    <t>Vgnd9</t>
  </si>
  <si>
    <t>Vgnd10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</si>
  <si>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</si>
  <si>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</si>
  <si>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</si>
  <si>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</si>
  <si>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</si>
  <si>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</si>
  <si>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</si>
  <si>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</si>
  <si>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</si>
  <si>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</si>
  <si>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Vmach1</t>
  </si>
  <si>
    <t>Vmach2</t>
  </si>
  <si>
    <t>Vmach3</t>
  </si>
  <si>
    <t>Vmach4</t>
  </si>
  <si>
    <t>Vmach5</t>
  </si>
  <si>
    <t>Vmach6</t>
  </si>
  <si>
    <t>Vmach7</t>
  </si>
  <si>
    <t>Vmach8</t>
  </si>
  <si>
    <t>Vmach9</t>
  </si>
  <si>
    <t>Vmach10</t>
  </si>
  <si>
    <t>bpr</t>
  </si>
  <si>
    <t>G0</t>
  </si>
  <si>
    <t>A</t>
  </si>
  <si>
    <t>X</t>
  </si>
  <si>
    <t>Z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</si>
  <si>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</si>
  <si>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</si>
  <si>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</si>
  <si>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</si>
  <si>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</si>
  <si>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</si>
  <si>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</si>
  <si>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</si>
  <si>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</si>
  <si>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tr10</t>
  </si>
  <si>
    <t>slst</t>
  </si>
  <si>
    <t>Fmax1</t>
  </si>
  <si>
    <t>Fmax2</t>
  </si>
  <si>
    <t>Fmax3</t>
  </si>
  <si>
    <t>Fmax4</t>
  </si>
  <si>
    <t>Fmax5</t>
  </si>
  <si>
    <t>Fmax6</t>
  </si>
  <si>
    <t>Fmax7</t>
  </si>
  <si>
    <t>Fmax8</t>
  </si>
  <si>
    <t>Fmax9</t>
  </si>
  <si>
    <t>Fmax10</t>
  </si>
  <si>
    <t>Frto1</t>
  </si>
  <si>
    <t>Frto2</t>
  </si>
  <si>
    <t>Frto3</t>
  </si>
  <si>
    <t>Frto4</t>
  </si>
  <si>
    <t>Frto5</t>
  </si>
  <si>
    <t>Frto6</t>
  </si>
  <si>
    <t>Frto7</t>
  </si>
  <si>
    <t>Frto8</t>
  </si>
  <si>
    <t>Frto9</t>
  </si>
  <si>
    <t>Frto10</t>
  </si>
  <si>
    <t>W</t>
  </si>
  <si>
    <t>type</t>
  </si>
  <si>
    <t>A20n</t>
  </si>
  <si>
    <t>span</t>
  </si>
  <si>
    <t>k</t>
  </si>
  <si>
    <t>cDi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</si>
  <si>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</si>
  <si>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</si>
  <si>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</si>
  <si>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</si>
  <si>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</si>
  <si>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</si>
  <si>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</si>
  <si>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</si>
  <si>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</si>
  <si>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</si>
  <si>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a_bar1</t>
  </si>
  <si>
    <t>a_bar2</t>
  </si>
  <si>
    <t>a_bar3</t>
  </si>
  <si>
    <t>a_bar4</t>
  </si>
  <si>
    <t>a_bar5</t>
  </si>
  <si>
    <t>a_bar6</t>
  </si>
  <si>
    <t>a_bar7</t>
  </si>
  <si>
    <t>a_bar8</t>
  </si>
  <si>
    <t>a_bar9</t>
  </si>
  <si>
    <t>a_bar10</t>
  </si>
  <si>
    <t>Vgnd_bar1</t>
  </si>
  <si>
    <t>Vgnd_bar2</t>
  </si>
  <si>
    <t>Vgnd_bar3</t>
  </si>
  <si>
    <t>Vgnd_bar4</t>
  </si>
  <si>
    <t>Vgnd_bar5</t>
  </si>
  <si>
    <t>Vgnd_bar6</t>
  </si>
  <si>
    <t>Vgnd_bar7</t>
  </si>
  <si>
    <t>Vgnd_bar8</t>
  </si>
  <si>
    <t>Vgnd_bar9</t>
  </si>
  <si>
    <t>Vgnd_bar10</t>
  </si>
  <si>
    <t>Vgnd_int</t>
  </si>
  <si>
    <t>inc1</t>
  </si>
  <si>
    <t>inc2</t>
  </si>
  <si>
    <t>inc3</t>
  </si>
  <si>
    <t>inc4</t>
  </si>
  <si>
    <t>inc5</t>
  </si>
  <si>
    <t>inc6</t>
  </si>
  <si>
    <t>inc7</t>
  </si>
  <si>
    <t>inc8</t>
  </si>
  <si>
    <t>inc9</t>
  </si>
  <si>
    <t>inc10</t>
  </si>
  <si>
    <t>todr_sim</t>
  </si>
  <si>
    <t>todr_cal</t>
  </si>
  <si>
    <t>todr_sim_gnd</t>
  </si>
  <si>
    <t>todr_sim_air</t>
  </si>
  <si>
    <t>todr_sim_reg</t>
  </si>
  <si>
    <t>todr_cal_reg</t>
  </si>
  <si>
    <t>todr_cal_air</t>
  </si>
  <si>
    <t>todr_cal_gnd</t>
  </si>
  <si>
    <t>diff_m</t>
  </si>
  <si>
    <t>diff_per</t>
  </si>
  <si>
    <t>B39m</t>
  </si>
  <si>
    <t>A359</t>
  </si>
  <si>
    <t>B789</t>
  </si>
  <si>
    <t>Row Labels</t>
  </si>
  <si>
    <t>Grand Total</t>
  </si>
  <si>
    <t>Sum of todr_sim</t>
  </si>
  <si>
    <t>Sum of todr_cal</t>
  </si>
  <si>
    <t>cD-mu*cL</t>
  </si>
  <si>
    <t>cL/cD</t>
  </si>
  <si>
    <t>a_dec</t>
  </si>
  <si>
    <t>L1</t>
  </si>
  <si>
    <t>L2</t>
  </si>
  <si>
    <t>L3</t>
  </si>
  <si>
    <t>L6</t>
  </si>
  <si>
    <t>L4</t>
  </si>
  <si>
    <t>L5</t>
  </si>
  <si>
    <t>L7</t>
  </si>
  <si>
    <t>L8</t>
  </si>
  <si>
    <t>L9</t>
  </si>
  <si>
    <t>L10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</si>
  <si>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</si>
  <si>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</si>
  <si>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</si>
  <si>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</si>
  <si>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</si>
  <si>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</si>
  <si>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</si>
  <si>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</si>
  <si>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</si>
  <si>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</si>
  <si>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S_clean</t>
  </si>
  <si>
    <t>cD0_clean</t>
  </si>
  <si>
    <t>cD0_flaps</t>
  </si>
  <si>
    <t>cD0_gear</t>
  </si>
  <si>
    <t>lambda_f</t>
  </si>
  <si>
    <t>cfc</t>
  </si>
  <si>
    <t>SfS</t>
  </si>
  <si>
    <t>maxtom</t>
  </si>
  <si>
    <t>name</t>
  </si>
  <si>
    <t>eng</t>
  </si>
  <si>
    <t>n</t>
  </si>
  <si>
    <t>S_flaps</t>
  </si>
  <si>
    <t>AIRCRAFT DATA (READ FROM CSV)</t>
  </si>
  <si>
    <t>MASS &amp; WEIGHT</t>
  </si>
  <si>
    <t>WING AREA</t>
  </si>
  <si>
    <t>S_total</t>
  </si>
  <si>
    <t>cD0_total</t>
  </si>
  <si>
    <t>CL</t>
  </si>
  <si>
    <t>LIFT-DEPENDENT DRAG COEFF.</t>
  </si>
  <si>
    <t>CD</t>
  </si>
  <si>
    <t>RATIOS</t>
  </si>
  <si>
    <t>SPEEDS</t>
  </si>
  <si>
    <t>DYNAMIC PRESSURE</t>
  </si>
  <si>
    <t>LIFT-INDEPENDENT DRAG COEFF.</t>
  </si>
  <si>
    <t>THRUST</t>
  </si>
  <si>
    <t>LIFT IN N</t>
  </si>
  <si>
    <t>DRAG IN N</t>
  </si>
  <si>
    <t>ACCELERATION</t>
  </si>
  <si>
    <t>AVERAGE SPEED FOR EACH INTERVAL</t>
  </si>
  <si>
    <t>INCREMENTAL DISTANCE FOR EACH INTERVAL</t>
  </si>
  <si>
    <t>SIMULATED TODR</t>
  </si>
  <si>
    <t>CALIBRATED TODR</t>
  </si>
  <si>
    <t>DIFFERENCE</t>
  </si>
  <si>
    <t>Wing area</t>
  </si>
  <si>
    <t>Settings</t>
  </si>
  <si>
    <t>Excl. flaps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</si>
</sst>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* #,##0.000_);_(* \(#,##0.000\);_(* &quot;-&quot;??_);_(@_)"/>
    <numFmt numFmtId="167" formatCode="_(* #,##0.0000_);_(* \(#,##0.0000\);_(* &quot;-&quot;??_);_(@_)"/>
    <numFmt numFmtId="170" formatCode="_(* #,##0.0000000_);_(* \(#,##0.0000000\);_(* &quot;-&quot;??_);_(@_)"/>
    <numFmt numFmtId="174" formatCode="0.0"/>
    <numFmt numFmtId="17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40">
    <xf numFmtId="0" fontId="0" fillId="0" borderId="0" xfId="0"/>
    <xf numFmtId="0" fontId="0" fillId="2" borderId="0" xfId="0" applyFill="1"/>
    <xf numFmtId="43" fontId="0" fillId="0" borderId="0" xfId="0" applyNumberFormat="1"/>
    <xf numFmtId="164" fontId="0" fillId="0" borderId="0" xfId="1" applyNumberFormat="1" applyFont="1"/>
    <xf numFmtId="43" fontId="0" fillId="0" borderId="0" xfId="1" applyNumberFormat="1" applyFont="1"/>
    <xf numFmtId="165" fontId="0" fillId="0" borderId="0" xfId="1" applyNumberFormat="1" applyFont="1"/>
    <xf numFmtId="10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166" fontId="0" fillId="0" borderId="0" xfId="1" applyNumberFormat="1" applyFont="1"/>
    <xf numFmtId="9" fontId="0" fillId="0" borderId="0" xfId="2" applyFont="1"/>
    <xf numFmtId="167" fontId="0" fillId="0" borderId="0" xfId="1" applyNumberFormat="1" applyFont="1"/>
    <xf numFmtId="43" fontId="0" fillId="0" borderId="0" xfId="0" applyNumberFormat="1" applyAlignment="1">
      <alignment vertical="center" wrapText="1"/>
    </xf>
    <xf numFmtId="170" fontId="0" fillId="0" borderId="0" xfId="1" applyNumberFormat="1" applyFont="1"/>
    <xf numFmtId="165" fontId="0" fillId="0" borderId="0" xfId="0" applyNumberFormat="1"/>
    <xf numFmtId="0" fontId="16" fillId="0" borderId="0" xfId="0" applyFont="1"/>
    <xf numFmtId="0" fontId="16" fillId="2" borderId="0" xfId="0" applyFont="1" applyFill="1" applyAlignment="1">
      <alignment horizontal="centerContinuous"/>
    </xf>
    <xf numFmtId="165" fontId="16" fillId="2" borderId="0" xfId="1" applyNumberFormat="1" applyFont="1" applyFill="1" applyAlignment="1">
      <alignment horizontal="centerContinuous"/>
    </xf>
    <xf numFmtId="43" fontId="16" fillId="2" borderId="0" xfId="1" applyNumberFormat="1" applyFont="1" applyFill="1" applyAlignment="1">
      <alignment horizontal="centerContinuous"/>
    </xf>
    <xf numFmtId="164" fontId="16" fillId="0" borderId="0" xfId="1" applyNumberFormat="1" applyFont="1"/>
    <xf numFmtId="165" fontId="16" fillId="0" borderId="0" xfId="1" applyNumberFormat="1" applyFont="1"/>
    <xf numFmtId="10" fontId="16" fillId="0" borderId="0" xfId="2" applyNumberFormat="1" applyFont="1"/>
    <xf numFmtId="43" fontId="16" fillId="34" borderId="0" xfId="1" applyNumberFormat="1" applyFont="1" applyFill="1" applyAlignment="1">
      <alignment horizontal="centerContinuous"/>
    </xf>
    <xf numFmtId="43" fontId="16" fillId="35" borderId="0" xfId="1" applyNumberFormat="1" applyFont="1" applyFill="1" applyAlignment="1">
      <alignment horizontal="centerContinuous"/>
    </xf>
    <xf numFmtId="43" fontId="16" fillId="36" borderId="0" xfId="1" applyNumberFormat="1" applyFont="1" applyFill="1" applyAlignment="1">
      <alignment horizontal="centerContinuous"/>
    </xf>
    <xf numFmtId="164" fontId="16" fillId="36" borderId="0" xfId="1" applyNumberFormat="1" applyFont="1" applyFill="1" applyAlignment="1">
      <alignment horizontal="centerContinuous"/>
    </xf>
    <xf numFmtId="164" fontId="13" fillId="37" borderId="0" xfId="1" applyNumberFormat="1" applyFont="1" applyFill="1" applyAlignment="1">
      <alignment horizontal="center"/>
    </xf>
    <xf numFmtId="164" fontId="16" fillId="2" borderId="0" xfId="1" applyNumberFormat="1" applyFont="1" applyFill="1" applyAlignment="1">
      <alignment horizontal="centerContinuous"/>
    </xf>
    <xf numFmtId="174" fontId="0" fillId="0" borderId="0" xfId="1" applyNumberFormat="1" applyFont="1"/>
    <xf numFmtId="1" fontId="0" fillId="0" borderId="0" xfId="1" applyNumberFormat="1" applyFont="1"/>
    <xf numFmtId="175" fontId="0" fillId="0" borderId="0" xfId="1" applyNumberFormat="1" applyFont="1"/>
    <xf numFmtId="164" fontId="16" fillId="35" borderId="0" xfId="1" applyNumberFormat="1" applyFont="1" applyFill="1" applyAlignment="1">
      <alignment horizontal="centerContinuous"/>
    </xf>
    <xf numFmtId="0" fontId="16" fillId="34" borderId="0" xfId="0" applyFont="1" applyFill="1" applyAlignment="1">
      <alignment horizontal="centerContinuous"/>
    </xf>
    <xf numFmtId="165" fontId="16" fillId="34" borderId="0" xfId="1" applyNumberFormat="1" applyFont="1" applyFill="1" applyAlignment="1">
      <alignment horizontal="centerContinuous"/>
    </xf>
    <xf numFmtId="165" fontId="16" fillId="36" borderId="0" xfId="1" applyNumberFormat="1" applyFont="1" applyFill="1" applyAlignment="1">
      <alignment horizontal="centerContinuous"/>
    </xf>
    <xf numFmtId="166" fontId="16" fillId="35" borderId="0" xfId="1" applyNumberFormat="1" applyFont="1" applyFill="1" applyAlignment="1">
      <alignment horizontal="centerContinuous"/>
    </xf>
    <xf numFmtId="165" fontId="16" fillId="35" borderId="0" xfId="1" applyNumberFormat="1" applyFont="1" applyFill="1" applyAlignment="1">
      <alignment horizontal="centerContinuous"/>
    </xf>
    <xf numFmtId="9" fontId="16" fillId="35" borderId="0" xfId="2" applyFont="1" applyFill="1" applyAlignment="1">
      <alignment horizontal="centerContinuous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75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4" formatCode="0.0"/>
    </dxf>
    <dxf>
      <numFmt numFmtId="164" formatCode="_(* #,##0.0_);_(* \(#,##0.0\);_(* &quot;-&quot;??_);_(@_)"/>
    </dxf>
    <dxf>
      <numFmt numFmtId="14" formatCode="0.00%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" formatCode="0"/>
    </dxf>
    <dxf>
      <numFmt numFmtId="175" formatCode="0.000"/>
    </dxf>
    <dxf>
      <numFmt numFmtId="174" formatCode="0.0"/>
    </dxf>
    <dxf>
      <numFmt numFmtId="17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.000_);_(* \(#,##0.000\);_(* &quot;-&quot;??_);_(@_)"/>
    </dxf>
    <dxf>
      <numFmt numFmtId="166" formatCode="_(* #,##0.000_);_(* \(#,##0.000\);_(* &quot;-&quot;??_);_(@_)"/>
    </dxf>
    <dxf>
      <numFmt numFmtId="166" formatCode="_(* #,##0.000_);_(* \(#,##0.000\);_(* &quot;-&quot;??_);_(@_)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0_);_(* \(#,##0.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165" formatCode="_(* #,##0_);_(* \(#,##0\);_(* &quot;-&quot;??_);_(@_)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5" formatCode="0.00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7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5" formatCode="_(* #,##0.00_);_(* \(#,##0.00\);_(* &quot;-&quot;??_);_(@_)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Research\PhD\data\aircraf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rcraft"/>
    </sheetNames>
    <sheetDataSet>
      <sheetData sheetId="0">
        <row r="1">
          <cell r="A1" t="str">
            <v>type</v>
          </cell>
          <cell r="B1" t="str">
            <v>name</v>
          </cell>
          <cell r="C1" t="str">
            <v>eng</v>
          </cell>
          <cell r="D1" t="str">
            <v>n</v>
          </cell>
          <cell r="E1" t="str">
            <v>slst</v>
          </cell>
          <cell r="F1" t="str">
            <v>maxtom</v>
          </cell>
          <cell r="G1" t="str">
            <v>S</v>
          </cell>
          <cell r="H1" t="str">
            <v>bpr</v>
          </cell>
          <cell r="I1" t="str">
            <v>span</v>
          </cell>
          <cell r="J1" t="str">
            <v>lambda_f</v>
          </cell>
          <cell r="K1" t="str">
            <v>cD0_clean</v>
          </cell>
          <cell r="L1" t="str">
            <v>cfc</v>
          </cell>
          <cell r="M1" t="str">
            <v>SfS</v>
          </cell>
          <cell r="N1" t="str">
            <v>e</v>
          </cell>
        </row>
        <row r="2">
          <cell r="A2" t="str">
            <v>A20n</v>
          </cell>
          <cell r="B2" t="str">
            <v>Airbus A320neo</v>
          </cell>
          <cell r="C2" t="str">
            <v>LEAP-1A29</v>
          </cell>
          <cell r="D2">
            <v>2</v>
          </cell>
          <cell r="E2">
            <v>130300</v>
          </cell>
          <cell r="F2">
            <v>77000</v>
          </cell>
          <cell r="G2">
            <v>124</v>
          </cell>
          <cell r="H2">
            <v>10.7</v>
          </cell>
          <cell r="I2">
            <v>35.799999999999997</v>
          </cell>
          <cell r="J2">
            <v>0.9</v>
          </cell>
          <cell r="K2">
            <v>1.7000000000000001E-2</v>
          </cell>
          <cell r="L2">
            <v>0.17599999999999999</v>
          </cell>
          <cell r="M2">
            <v>0.17</v>
          </cell>
          <cell r="N2">
            <v>0.92200000000000004</v>
          </cell>
        </row>
        <row r="3">
          <cell r="A3" t="str">
            <v>B39m</v>
          </cell>
          <cell r="B3" t="str">
            <v>Boeing 737 MAX 9</v>
          </cell>
          <cell r="C3" t="str">
            <v>LEAP-1B28</v>
          </cell>
          <cell r="D3">
            <v>2</v>
          </cell>
          <cell r="E3">
            <v>130400</v>
          </cell>
          <cell r="F3">
            <v>88000</v>
          </cell>
          <cell r="G3">
            <v>127</v>
          </cell>
          <cell r="H3">
            <v>8.3000000000000007</v>
          </cell>
          <cell r="I3">
            <v>34.32</v>
          </cell>
          <cell r="J3">
            <v>0.9</v>
          </cell>
          <cell r="K3">
            <v>0.02</v>
          </cell>
          <cell r="L3">
            <v>0.15</v>
          </cell>
          <cell r="M3">
            <v>0.3</v>
          </cell>
          <cell r="N3">
            <v>0.92330000000000001</v>
          </cell>
        </row>
        <row r="4">
          <cell r="A4" t="str">
            <v>A359</v>
          </cell>
          <cell r="B4" t="str">
            <v>Airbus A350-900</v>
          </cell>
          <cell r="C4" t="str">
            <v>Trent XWB-84</v>
          </cell>
          <cell r="D4">
            <v>2</v>
          </cell>
          <cell r="E4">
            <v>379000</v>
          </cell>
          <cell r="F4">
            <v>275000</v>
          </cell>
          <cell r="G4">
            <v>442</v>
          </cell>
          <cell r="H4">
            <v>9.01</v>
          </cell>
          <cell r="I4">
            <v>64.75</v>
          </cell>
          <cell r="J4">
            <v>0.9</v>
          </cell>
          <cell r="K4">
            <v>2.1999999999999999E-2</v>
          </cell>
          <cell r="L4">
            <v>0.15</v>
          </cell>
          <cell r="M4">
            <v>0.15</v>
          </cell>
          <cell r="N4">
            <v>0.92100000000000004</v>
          </cell>
        </row>
        <row r="5">
          <cell r="A5" t="str">
            <v>B789</v>
          </cell>
          <cell r="B5" t="str">
            <v>Boeing 787-9</v>
          </cell>
          <cell r="C5" t="str">
            <v>Trent 1000-K2</v>
          </cell>
          <cell r="D5">
            <v>2</v>
          </cell>
          <cell r="E5">
            <v>350900</v>
          </cell>
          <cell r="F5">
            <v>254000</v>
          </cell>
          <cell r="G5">
            <v>377</v>
          </cell>
          <cell r="H5">
            <v>9.0399999999999991</v>
          </cell>
          <cell r="I5">
            <v>60.12</v>
          </cell>
          <cell r="J5">
            <v>0.9</v>
          </cell>
          <cell r="K5">
            <v>2.1999999999999999E-2</v>
          </cell>
          <cell r="L5">
            <v>0.15</v>
          </cell>
          <cell r="M5">
            <v>0.24</v>
          </cell>
          <cell r="N5">
            <v>0.92410000000000003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homas D. Pellegrin" id="{C57D74D5-4C27-46DB-8CDE-11F225EC6C5D}" userId="7b638e080aafe083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D. Pellegrin" refreshedDate="44652.971158449072" createdVersion="7" refreshedVersion="7" minRefreshableVersion="3" recordCount="1007" xr:uid="{15266818-5B78-4B37-85A7-6D6D0B3E3306}">
  <cacheSource type="worksheet">
    <worksheetSource name="Model"/>
  </cacheSource>
  <cacheFields count="142">
    <cacheField name="type" numFmtId="43">
      <sharedItems count="4">
        <s v="A20n"/>
        <s v="B39m"/>
        <s v="A359"/>
        <s v="B789"/>
      </sharedItems>
    </cacheField>
    <cacheField name="m" numFmtId="0">
      <sharedItems containsSemiMixedTypes="0" containsString="0" containsNumber="1" containsInteger="1" minValue="45500" maxValue="280000" count="634">
        <n v="65250"/>
        <n v="65500"/>
        <n v="65750"/>
        <n v="66000"/>
        <n v="66250"/>
        <n v="66500"/>
        <n v="66750"/>
        <n v="67000"/>
        <n v="67250"/>
        <n v="67500"/>
        <n v="67750"/>
        <n v="68000"/>
        <n v="68250"/>
        <n v="68500"/>
        <n v="68750"/>
        <n v="69000"/>
        <n v="69250"/>
        <n v="69500"/>
        <n v="69750"/>
        <n v="70000"/>
        <n v="70250"/>
        <n v="70500"/>
        <n v="70750"/>
        <n v="71000"/>
        <n v="71250"/>
        <n v="71500"/>
        <n v="71750"/>
        <n v="72000"/>
        <n v="72250"/>
        <n v="72500"/>
        <n v="72750"/>
        <n v="73000"/>
        <n v="73250"/>
        <n v="73500"/>
        <n v="73750"/>
        <n v="74000"/>
        <n v="74250"/>
        <n v="74500"/>
        <n v="74750"/>
        <n v="75000"/>
        <n v="75250"/>
        <n v="75500"/>
        <n v="75750"/>
        <n v="76000"/>
        <n v="76250"/>
        <n v="76500"/>
        <n v="76750"/>
        <n v="77000"/>
        <n v="77250"/>
        <n v="77500"/>
        <n v="77750"/>
        <n v="78000"/>
        <n v="78250"/>
        <n v="78500"/>
        <n v="78750"/>
        <n v="79000"/>
        <n v="45500"/>
        <n v="45750"/>
        <n v="46000"/>
        <n v="46250"/>
        <n v="46500"/>
        <n v="46750"/>
        <n v="47000"/>
        <n v="47250"/>
        <n v="47500"/>
        <n v="47750"/>
        <n v="48000"/>
        <n v="48250"/>
        <n v="48500"/>
        <n v="48750"/>
        <n v="49000"/>
        <n v="49250"/>
        <n v="49500"/>
        <n v="49750"/>
        <n v="50000"/>
        <n v="50250"/>
        <n v="50500"/>
        <n v="50750"/>
        <n v="51000"/>
        <n v="51250"/>
        <n v="51500"/>
        <n v="51750"/>
        <n v="52000"/>
        <n v="52250"/>
        <n v="52500"/>
        <n v="52750"/>
        <n v="53000"/>
        <n v="53250"/>
        <n v="53500"/>
        <n v="53750"/>
        <n v="54000"/>
        <n v="54250"/>
        <n v="54500"/>
        <n v="54750"/>
        <n v="55000"/>
        <n v="55250"/>
        <n v="55500"/>
        <n v="55750"/>
        <n v="56000"/>
        <n v="56250"/>
        <n v="56500"/>
        <n v="56750"/>
        <n v="57000"/>
        <n v="57250"/>
        <n v="57500"/>
        <n v="57750"/>
        <n v="58000"/>
        <n v="58250"/>
        <n v="58500"/>
        <n v="58750"/>
        <n v="59000"/>
        <n v="59250"/>
        <n v="59500"/>
        <n v="59750"/>
        <n v="60000"/>
        <n v="60250"/>
        <n v="60500"/>
        <n v="60750"/>
        <n v="61000"/>
        <n v="61250"/>
        <n v="61500"/>
        <n v="61750"/>
        <n v="62000"/>
        <n v="62250"/>
        <n v="62500"/>
        <n v="62750"/>
        <n v="63000"/>
        <n v="63250"/>
        <n v="63500"/>
        <n v="63750"/>
        <n v="64000"/>
        <n v="64250"/>
        <n v="64500"/>
        <n v="64750"/>
        <n v="65000"/>
        <n v="79250"/>
        <n v="79500"/>
        <n v="79750"/>
        <n v="80000"/>
        <n v="80250"/>
        <n v="80500"/>
        <n v="80750"/>
        <n v="81000"/>
        <n v="81250"/>
        <n v="81500"/>
        <n v="81750"/>
        <n v="82000"/>
        <n v="82250"/>
        <n v="82500"/>
        <n v="82750"/>
        <n v="83000"/>
        <n v="83250"/>
        <n v="83500"/>
        <n v="83750"/>
        <n v="84000"/>
        <n v="84250"/>
        <n v="84500"/>
        <n v="84750"/>
        <n v="85000"/>
        <n v="85250"/>
        <n v="85500"/>
        <n v="85750"/>
        <n v="86000"/>
        <n v="86250"/>
        <n v="86500"/>
        <n v="86750"/>
        <n v="87000"/>
        <n v="87250"/>
        <n v="87500"/>
        <n v="87750"/>
        <n v="88000"/>
        <n v="164500"/>
        <n v="164750"/>
        <n v="165000"/>
        <n v="165250"/>
        <n v="165500"/>
        <n v="165750"/>
        <n v="166000"/>
        <n v="166250"/>
        <n v="166500"/>
        <n v="166750"/>
        <n v="167000"/>
        <n v="167250"/>
        <n v="167500"/>
        <n v="167750"/>
        <n v="168000"/>
        <n v="168250"/>
        <n v="168500"/>
        <n v="168750"/>
        <n v="169000"/>
        <n v="169250"/>
        <n v="169500"/>
        <n v="169750"/>
        <n v="170000"/>
        <n v="170250"/>
        <n v="170500"/>
        <n v="170750"/>
        <n v="171000"/>
        <n v="171250"/>
        <n v="171500"/>
        <n v="171750"/>
        <n v="172000"/>
        <n v="172250"/>
        <n v="172500"/>
        <n v="172750"/>
        <n v="173000"/>
        <n v="173250"/>
        <n v="173500"/>
        <n v="173750"/>
        <n v="174000"/>
        <n v="174250"/>
        <n v="174500"/>
        <n v="174750"/>
        <n v="175000"/>
        <n v="175250"/>
        <n v="175500"/>
        <n v="175750"/>
        <n v="176000"/>
        <n v="176250"/>
        <n v="176500"/>
        <n v="176750"/>
        <n v="177000"/>
        <n v="177250"/>
        <n v="177500"/>
        <n v="177750"/>
        <n v="178000"/>
        <n v="178250"/>
        <n v="178500"/>
        <n v="178750"/>
        <n v="179000"/>
        <n v="179250"/>
        <n v="179500"/>
        <n v="179750"/>
        <n v="180000"/>
        <n v="180250"/>
        <n v="180500"/>
        <n v="180750"/>
        <n v="181000"/>
        <n v="181250"/>
        <n v="181500"/>
        <n v="181750"/>
        <n v="182000"/>
        <n v="182250"/>
        <n v="182500"/>
        <n v="182750"/>
        <n v="183000"/>
        <n v="183250"/>
        <n v="183500"/>
        <n v="183750"/>
        <n v="184000"/>
        <n v="184250"/>
        <n v="184500"/>
        <n v="184750"/>
        <n v="185000"/>
        <n v="185250"/>
        <n v="185500"/>
        <n v="185750"/>
        <n v="186000"/>
        <n v="186250"/>
        <n v="186500"/>
        <n v="186750"/>
        <n v="187000"/>
        <n v="187250"/>
        <n v="187500"/>
        <n v="187750"/>
        <n v="188000"/>
        <n v="188250"/>
        <n v="188500"/>
        <n v="188750"/>
        <n v="189000"/>
        <n v="189250"/>
        <n v="189500"/>
        <n v="189750"/>
        <n v="190000"/>
        <n v="190250"/>
        <n v="190500"/>
        <n v="190750"/>
        <n v="191000"/>
        <n v="191250"/>
        <n v="191500"/>
        <n v="191750"/>
        <n v="192000"/>
        <n v="192250"/>
        <n v="192500"/>
        <n v="192750"/>
        <n v="193000"/>
        <n v="193250"/>
        <n v="193500"/>
        <n v="193750"/>
        <n v="194000"/>
        <n v="194250"/>
        <n v="194500"/>
        <n v="194750"/>
        <n v="195000"/>
        <n v="195250"/>
        <n v="195500"/>
        <n v="195750"/>
        <n v="196000"/>
        <n v="196250"/>
        <n v="196500"/>
        <n v="196750"/>
        <n v="197000"/>
        <n v="197250"/>
        <n v="197500"/>
        <n v="197750"/>
        <n v="198000"/>
        <n v="198250"/>
        <n v="198500"/>
        <n v="198750"/>
        <n v="199000"/>
        <n v="199250"/>
        <n v="199500"/>
        <n v="199750"/>
        <n v="200000"/>
        <n v="200250"/>
        <n v="200500"/>
        <n v="200750"/>
        <n v="201000"/>
        <n v="201250"/>
        <n v="201500"/>
        <n v="201750"/>
        <n v="202000"/>
        <n v="202250"/>
        <n v="202500"/>
        <n v="202750"/>
        <n v="203000"/>
        <n v="203250"/>
        <n v="203500"/>
        <n v="203750"/>
        <n v="204000"/>
        <n v="204250"/>
        <n v="204500"/>
        <n v="204750"/>
        <n v="205000"/>
        <n v="205250"/>
        <n v="205500"/>
        <n v="205750"/>
        <n v="206000"/>
        <n v="206250"/>
        <n v="206500"/>
        <n v="206750"/>
        <n v="207000"/>
        <n v="207250"/>
        <n v="207500"/>
        <n v="207750"/>
        <n v="208000"/>
        <n v="208250"/>
        <n v="208500"/>
        <n v="208750"/>
        <n v="209000"/>
        <n v="209250"/>
        <n v="209500"/>
        <n v="209750"/>
        <n v="210000"/>
        <n v="210250"/>
        <n v="210500"/>
        <n v="210750"/>
        <n v="211000"/>
        <n v="211250"/>
        <n v="211500"/>
        <n v="211750"/>
        <n v="212000"/>
        <n v="212250"/>
        <n v="212500"/>
        <n v="212750"/>
        <n v="213000"/>
        <n v="213250"/>
        <n v="213500"/>
        <n v="213750"/>
        <n v="214000"/>
        <n v="214250"/>
        <n v="214500"/>
        <n v="214750"/>
        <n v="215000"/>
        <n v="215250"/>
        <n v="215500"/>
        <n v="215750"/>
        <n v="216000"/>
        <n v="216250"/>
        <n v="216500"/>
        <n v="216750"/>
        <n v="217000"/>
        <n v="217250"/>
        <n v="217500"/>
        <n v="217750"/>
        <n v="218000"/>
        <n v="218250"/>
        <n v="218500"/>
        <n v="218750"/>
        <n v="219000"/>
        <n v="219250"/>
        <n v="219500"/>
        <n v="219750"/>
        <n v="220000"/>
        <n v="220250"/>
        <n v="220500"/>
        <n v="220750"/>
        <n v="221000"/>
        <n v="221250"/>
        <n v="221500"/>
        <n v="221750"/>
        <n v="222000"/>
        <n v="222250"/>
        <n v="222500"/>
        <n v="222750"/>
        <n v="223000"/>
        <n v="223250"/>
        <n v="223500"/>
        <n v="223750"/>
        <n v="224000"/>
        <n v="224250"/>
        <n v="224500"/>
        <n v="224750"/>
        <n v="225000"/>
        <n v="225250"/>
        <n v="225500"/>
        <n v="225750"/>
        <n v="226000"/>
        <n v="226250"/>
        <n v="226500"/>
        <n v="226750"/>
        <n v="227000"/>
        <n v="227250"/>
        <n v="227500"/>
        <n v="227750"/>
        <n v="228000"/>
        <n v="228250"/>
        <n v="228500"/>
        <n v="228750"/>
        <n v="229000"/>
        <n v="229250"/>
        <n v="229500"/>
        <n v="229750"/>
        <n v="230000"/>
        <n v="230250"/>
        <n v="230500"/>
        <n v="230750"/>
        <n v="231000"/>
        <n v="231250"/>
        <n v="231500"/>
        <n v="231750"/>
        <n v="232000"/>
        <n v="232250"/>
        <n v="232500"/>
        <n v="232750"/>
        <n v="233000"/>
        <n v="233250"/>
        <n v="233500"/>
        <n v="233750"/>
        <n v="234000"/>
        <n v="234250"/>
        <n v="234500"/>
        <n v="234750"/>
        <n v="235000"/>
        <n v="235250"/>
        <n v="235500"/>
        <n v="235750"/>
        <n v="236000"/>
        <n v="236250"/>
        <n v="236500"/>
        <n v="236750"/>
        <n v="237000"/>
        <n v="237250"/>
        <n v="237500"/>
        <n v="237750"/>
        <n v="238000"/>
        <n v="238250"/>
        <n v="238500"/>
        <n v="238750"/>
        <n v="239000"/>
        <n v="239250"/>
        <n v="239500"/>
        <n v="239750"/>
        <n v="240000"/>
        <n v="240250"/>
        <n v="240500"/>
        <n v="240750"/>
        <n v="241000"/>
        <n v="241250"/>
        <n v="241500"/>
        <n v="241750"/>
        <n v="242000"/>
        <n v="242250"/>
        <n v="242500"/>
        <n v="242750"/>
        <n v="243000"/>
        <n v="243250"/>
        <n v="243500"/>
        <n v="243750"/>
        <n v="244000"/>
        <n v="244250"/>
        <n v="244500"/>
        <n v="244750"/>
        <n v="245000"/>
        <n v="245250"/>
        <n v="245500"/>
        <n v="245750"/>
        <n v="246000"/>
        <n v="246250"/>
        <n v="246500"/>
        <n v="246750"/>
        <n v="247000"/>
        <n v="247250"/>
        <n v="247500"/>
        <n v="247750"/>
        <n v="248000"/>
        <n v="248250"/>
        <n v="248500"/>
        <n v="248750"/>
        <n v="249000"/>
        <n v="249250"/>
        <n v="249500"/>
        <n v="249750"/>
        <n v="250000"/>
        <n v="250250"/>
        <n v="250500"/>
        <n v="250750"/>
        <n v="251000"/>
        <n v="251250"/>
        <n v="251500"/>
        <n v="251750"/>
        <n v="252000"/>
        <n v="252250"/>
        <n v="252500"/>
        <n v="252750"/>
        <n v="253000"/>
        <n v="253250"/>
        <n v="253500"/>
        <n v="253750"/>
        <n v="254000"/>
        <n v="254250"/>
        <n v="254500"/>
        <n v="254750"/>
        <n v="255000"/>
        <n v="255250"/>
        <n v="255500"/>
        <n v="255750"/>
        <n v="256000"/>
        <n v="256250"/>
        <n v="256500"/>
        <n v="256750"/>
        <n v="257000"/>
        <n v="257250"/>
        <n v="257500"/>
        <n v="257750"/>
        <n v="258000"/>
        <n v="258250"/>
        <n v="258500"/>
        <n v="258750"/>
        <n v="259000"/>
        <n v="259250"/>
        <n v="259500"/>
        <n v="259750"/>
        <n v="260000"/>
        <n v="260250"/>
        <n v="260500"/>
        <n v="260750"/>
        <n v="261000"/>
        <n v="261250"/>
        <n v="261500"/>
        <n v="261750"/>
        <n v="262000"/>
        <n v="262250"/>
        <n v="262500"/>
        <n v="262750"/>
        <n v="263000"/>
        <n v="263250"/>
        <n v="263500"/>
        <n v="263750"/>
        <n v="264000"/>
        <n v="264250"/>
        <n v="264500"/>
        <n v="264750"/>
        <n v="265000"/>
        <n v="265250"/>
        <n v="265500"/>
        <n v="265750"/>
        <n v="266000"/>
        <n v="266250"/>
        <n v="266500"/>
        <n v="266750"/>
        <n v="267000"/>
        <n v="267250"/>
        <n v="267500"/>
        <n v="267750"/>
        <n v="268000"/>
        <n v="268250"/>
        <n v="268500"/>
        <n v="268750"/>
        <n v="269000"/>
        <n v="269250"/>
        <n v="269500"/>
        <n v="269750"/>
        <n v="270000"/>
        <n v="270250"/>
        <n v="270500"/>
        <n v="270750"/>
        <n v="271000"/>
        <n v="271250"/>
        <n v="271500"/>
        <n v="271750"/>
        <n v="272000"/>
        <n v="272250"/>
        <n v="272500"/>
        <n v="272750"/>
        <n v="273000"/>
        <n v="273250"/>
        <n v="273500"/>
        <n v="273750"/>
        <n v="274000"/>
        <n v="274250"/>
        <n v="274500"/>
        <n v="274750"/>
        <n v="275000"/>
        <n v="275250"/>
        <n v="275500"/>
        <n v="275750"/>
        <n v="276000"/>
        <n v="276250"/>
        <n v="276500"/>
        <n v="276750"/>
        <n v="277000"/>
        <n v="277250"/>
        <n v="277500"/>
        <n v="277750"/>
        <n v="278000"/>
        <n v="278250"/>
        <n v="278500"/>
        <n v="278750"/>
        <n v="279000"/>
        <n v="279250"/>
        <n v="279500"/>
        <n v="279750"/>
        <n v="280000"/>
      </sharedItems>
    </cacheField>
    <cacheField name="S" numFmtId="165">
      <sharedItems containsSemiMixedTypes="0" containsString="0" containsNumber="1" minValue="124" maxValue="442"/>
    </cacheField>
    <cacheField name="cL" numFmtId="43">
      <sharedItems containsSemiMixedTypes="0" containsString="0" containsNumber="1" minValue="0.97665800000000003" maxValue="2.0849700000000002"/>
    </cacheField>
    <cacheField name="Vlof" numFmtId="164">
      <sharedItems containsSemiMixedTypes="0" containsString="0" containsNumber="1" minValue="72.517606395023748" maxValue="88.187392321016034"/>
    </cacheField>
    <cacheField name="Vtas1" numFmtId="164">
      <sharedItems containsSemiMixedTypes="0" containsString="0" containsNumber="1" containsInteger="1" minValue="0" maxValue="0"/>
    </cacheField>
    <cacheField name="Vtas2" numFmtId="164">
      <sharedItems containsSemiMixedTypes="0" containsString="0" containsNumber="1" minValue="8.0575118216693049" maxValue="9.7985991467795586"/>
    </cacheField>
    <cacheField name="Vtas3" numFmtId="164">
      <sharedItems containsSemiMixedTypes="0" containsString="0" containsNumber="1" minValue="16.11502364333861" maxValue="19.597198293559117"/>
    </cacheField>
    <cacheField name="Vtas4" numFmtId="164">
      <sharedItems containsSemiMixedTypes="0" containsString="0" containsNumber="1" minValue="24.172535465007915" maxValue="29.395797440338676"/>
    </cacheField>
    <cacheField name="Vtas5" numFmtId="164">
      <sharedItems containsSemiMixedTypes="0" containsString="0" containsNumber="1" minValue="32.23004728667722" maxValue="39.194396587118234"/>
    </cacheField>
    <cacheField name="Vtas6" numFmtId="164">
      <sharedItems containsSemiMixedTypes="0" containsString="0" containsNumber="1" minValue="40.287559108346528" maxValue="48.992995733897793"/>
    </cacheField>
    <cacheField name="Vtas7" numFmtId="164">
      <sharedItems containsSemiMixedTypes="0" containsString="0" containsNumber="1" minValue="48.345070930015837" maxValue="58.791594880677351"/>
    </cacheField>
    <cacheField name="Vtas8" numFmtId="164">
      <sharedItems containsSemiMixedTypes="0" containsString="0" containsNumber="1" minValue="56.402582751685145" maxValue="68.590194027456903"/>
    </cacheField>
    <cacheField name="Vtas9" numFmtId="164">
      <sharedItems containsSemiMixedTypes="0" containsString="0" containsNumber="1" minValue="64.460094573354453" maxValue="78.388793174236469"/>
    </cacheField>
    <cacheField name="Vtas10" numFmtId="164">
      <sharedItems containsSemiMixedTypes="0" containsString="0" containsNumber="1" minValue="72.517606395023762" maxValue="88.187392321016034"/>
    </cacheField>
    <cacheField name="Vgnd1" numFmtId="164">
      <sharedItems containsSemiMixedTypes="0" containsString="0" containsNumber="1" containsInteger="1" minValue="0" maxValue="0"/>
    </cacheField>
    <cacheField name="Vgnd2" numFmtId="164">
      <sharedItems containsSemiMixedTypes="0" containsString="0" containsNumber="1" minValue="8.0575118216693049" maxValue="9.7985991467795586"/>
    </cacheField>
    <cacheField name="Vgnd3" numFmtId="164">
      <sharedItems containsSemiMixedTypes="0" containsString="0" containsNumber="1" minValue="16.11502364333861" maxValue="19.597198293559117"/>
    </cacheField>
    <cacheField name="Vgnd4" numFmtId="164">
      <sharedItems containsSemiMixedTypes="0" containsString="0" containsNumber="1" minValue="24.172535465007915" maxValue="29.395797440338676"/>
    </cacheField>
    <cacheField name="Vgnd5" numFmtId="164">
      <sharedItems containsSemiMixedTypes="0" containsString="0" containsNumber="1" minValue="32.23004728667722" maxValue="39.194396587118234"/>
    </cacheField>
    <cacheField name="Vgnd6" numFmtId="164">
      <sharedItems containsSemiMixedTypes="0" containsString="0" containsNumber="1" minValue="40.287559108346528" maxValue="48.992995733897793"/>
    </cacheField>
    <cacheField name="Vgnd7" numFmtId="164">
      <sharedItems containsSemiMixedTypes="0" containsString="0" containsNumber="1" minValue="48.345070930015837" maxValue="58.791594880677351"/>
    </cacheField>
    <cacheField name="Vgnd8" numFmtId="164">
      <sharedItems containsSemiMixedTypes="0" containsString="0" containsNumber="1" minValue="56.402582751685145" maxValue="68.590194027456903"/>
    </cacheField>
    <cacheField name="Vgnd9" numFmtId="164">
      <sharedItems containsSemiMixedTypes="0" containsString="0" containsNumber="1" minValue="64.460094573354453" maxValue="78.388793174236469"/>
    </cacheField>
    <cacheField name="Vgnd10" numFmtId="164">
      <sharedItems containsSemiMixedTypes="0" containsString="0" containsNumber="1" minValue="72.517606395023762" maxValue="88.187392321016034"/>
    </cacheField>
    <cacheField name="q1" numFmtId="164">
      <sharedItems containsSemiMixedTypes="0" containsString="0" containsNumber="1" containsInteger="1" minValue="0" maxValue="0"/>
    </cacheField>
    <cacheField name="q2" numFmtId="164">
      <sharedItems containsSemiMixedTypes="0" containsString="0" containsNumber="1" minValue="39.765641763258621" maxValue="58.807683959052319"/>
    </cacheField>
    <cacheField name="q3" numFmtId="164">
      <sharedItems containsSemiMixedTypes="0" containsString="0" containsNumber="1" minValue="159.06256705303448" maxValue="235.23073583620928"/>
    </cacheField>
    <cacheField name="q4" numFmtId="164">
      <sharedItems containsSemiMixedTypes="0" containsString="0" containsNumber="1" minValue="357.89077586932757" maxValue="529.26915563147088"/>
    </cacheField>
    <cacheField name="q5" numFmtId="164">
      <sharedItems containsSemiMixedTypes="0" containsString="0" containsNumber="1" minValue="636.25026821213794" maxValue="940.92294334483711"/>
    </cacheField>
    <cacheField name="q6" numFmtId="164">
      <sharedItems containsSemiMixedTypes="0" containsString="0" containsNumber="1" minValue="994.14104408146568" maxValue="1470.192098976308"/>
    </cacheField>
    <cacheField name="q7" numFmtId="164">
      <sharedItems containsSemiMixedTypes="0" containsString="0" containsNumber="1" minValue="1431.5631034773107" maxValue="2117.0766225258835"/>
    </cacheField>
    <cacheField name="q8" numFmtId="164">
      <sharedItems containsSemiMixedTypes="0" containsString="0" containsNumber="1" minValue="1948.5164463996732" maxValue="2881.5765139935629"/>
    </cacheField>
    <cacheField name="q9" numFmtId="164">
      <sharedItems containsSemiMixedTypes="0" containsString="0" containsNumber="1" minValue="2545.0010728485527" maxValue="3763.6917733793484"/>
    </cacheField>
    <cacheField name="q10" numFmtId="164">
      <sharedItems containsSemiMixedTypes="0" containsString="0" containsNumber="1" minValue="3221.01698282395" maxValue="4763.4224006832392"/>
    </cacheField>
    <cacheField name="Vmach1" numFmtId="164">
      <sharedItems containsSemiMixedTypes="0" containsString="0" containsNumber="1" containsInteger="1" minValue="0" maxValue="0"/>
    </cacheField>
    <cacheField name="Vmach2" numFmtId="164">
      <sharedItems containsSemiMixedTypes="0" containsString="0" containsNumber="1" minValue="2.4310643454966047E-2" maxValue="2.9563748150498087E-2"/>
    </cacheField>
    <cacheField name="Vmach3" numFmtId="164">
      <sharedItems containsSemiMixedTypes="0" containsString="0" containsNumber="1" minValue="4.8621286909932095E-2" maxValue="5.9127496300996174E-2"/>
    </cacheField>
    <cacheField name="Vmach4" numFmtId="164">
      <sharedItems containsSemiMixedTypes="0" containsString="0" containsNumber="1" minValue="7.2931930364898145E-2" maxValue="8.8691244451494261E-2"/>
    </cacheField>
    <cacheField name="Vmach5" numFmtId="164">
      <sharedItems containsSemiMixedTypes="0" containsString="0" containsNumber="1" minValue="9.7242573819864189E-2" maxValue="0.11825499260199235"/>
    </cacheField>
    <cacheField name="Vmach6" numFmtId="164">
      <sharedItems containsSemiMixedTypes="0" containsString="0" containsNumber="1" minValue="0.12155321727483025" maxValue="0.14781874075249044"/>
    </cacheField>
    <cacheField name="Vmach7" numFmtId="164">
      <sharedItems containsSemiMixedTypes="0" containsString="0" containsNumber="1" minValue="0.14586386072979632" maxValue="0.17738248890298852"/>
    </cacheField>
    <cacheField name="Vmach8" numFmtId="164">
      <sharedItems containsSemiMixedTypes="0" containsString="0" containsNumber="1" minValue="0.17017450418476238" maxValue="0.20694623705348658"/>
    </cacheField>
    <cacheField name="Vmach9" numFmtId="164">
      <sharedItems containsSemiMixedTypes="0" containsString="0" containsNumber="1" minValue="0.19448514763972843" maxValue="0.2365099852039847"/>
    </cacheField>
    <cacheField name="Vmach10" numFmtId="164">
      <sharedItems containsSemiMixedTypes="0" containsString="0" containsNumber="1" minValue="0.21879579109469449" maxValue="0.26607373335448281"/>
    </cacheField>
    <cacheField name="bpr" numFmtId="164">
      <sharedItems containsSemiMixedTypes="0" containsString="0" containsNumber="1" minValue="8.3000000000000007" maxValue="10.7"/>
    </cacheField>
    <cacheField name="G0" numFmtId="164">
      <sharedItems containsSemiMixedTypes="0" containsString="0" containsNumber="1" minValue="1.1366800000000001" maxValue="1.2821199999999999"/>
    </cacheField>
    <cacheField name="A" numFmtId="164">
      <sharedItems containsSemiMixedTypes="0" containsString="0" containsNumber="1" containsInteger="1" minValue="1" maxValue="1"/>
    </cacheField>
    <cacheField name="X" numFmtId="164">
      <sharedItems containsSemiMixedTypes="0" containsString="0" containsNumber="1" minValue="1.0005999999999999" maxValue="1.0005999999999999"/>
    </cacheField>
    <cacheField name="Z" numFmtId="164">
      <sharedItems containsSemiMixedTypes="0" containsString="0" containsNumber="1" minValue="1.0066999999999999" maxValue="1.0066999999999999"/>
    </cacheField>
    <cacheField name="tr1" numFmtId="43">
      <sharedItems containsSemiMixedTypes="0" containsString="0" containsNumber="1" containsInteger="1" minValue="1" maxValue="1"/>
    </cacheField>
    <cacheField name="tr2" numFmtId="43">
      <sharedItems containsSemiMixedTypes="0" containsString="0" containsNumber="1" minValue="0.96539222543081415" maxValue="0.9709873656493937"/>
    </cacheField>
    <cacheField name="tr3" numFmtId="43">
      <sharedItems containsSemiMixedTypes="0" containsString="0" containsNumber="1" minValue="0.93214376409334521" maxValue="0.94293862462017208"/>
    </cacheField>
    <cacheField name="tr4" numFmtId="43">
      <sharedItems containsSemiMixedTypes="0" containsString="0" containsNumber="1" minValue="0.90025461598759282" maxValue="0.91585377691233505"/>
    </cacheField>
    <cacheField name="tr5" numFmtId="43">
      <sharedItems containsSemiMixedTypes="0" containsString="0" containsNumber="1" minValue="0.86972478111355711" maxValue="0.88973282252588282"/>
    </cacheField>
    <cacheField name="tr6" numFmtId="43">
      <sharedItems containsSemiMixedTypes="0" containsString="0" containsNumber="1" minValue="0.8405542594712383" maxValue="0.86457576146081516"/>
    </cacheField>
    <cacheField name="tr7" numFmtId="43">
      <sharedItems containsSemiMixedTypes="0" containsString="0" containsNumber="1" minValue="0.81274305106063616" maxValue="0.84038259371713231"/>
    </cacheField>
    <cacheField name="tr8" numFmtId="43">
      <sharedItems containsSemiMixedTypes="0" containsString="0" containsNumber="1" minValue="0.78629115588175069" maxValue="0.81715331929483404"/>
    </cacheField>
    <cacheField name="tr9" numFmtId="43">
      <sharedItems containsSemiMixedTypes="0" containsString="0" containsNumber="1" minValue="0.7611985739345819" maxValue="0.79488793819392045"/>
    </cacheField>
    <cacheField name="tr10" numFmtId="43">
      <sharedItems containsSemiMixedTypes="0" containsString="0" containsNumber="1" minValue="0.73746530521913001" maxValue="0.77358645041439156"/>
    </cacheField>
    <cacheField name="slst" numFmtId="165">
      <sharedItems containsSemiMixedTypes="0" containsString="0" containsNumber="1" containsInteger="1" minValue="130300" maxValue="375000"/>
    </cacheField>
    <cacheField name="Fmax1" numFmtId="165">
      <sharedItems containsSemiMixedTypes="0" containsString="0" containsNumber="1" containsInteger="1" minValue="260600" maxValue="750000"/>
    </cacheField>
    <cacheField name="Fmax2" numFmtId="165">
      <sharedItems containsSemiMixedTypes="0" containsString="0" containsNumber="1" minValue="251841.26430661578" maxValue="727387.77841105289"/>
    </cacheField>
    <cacheField name="Fmax3" numFmtId="165">
      <sharedItems containsSemiMixedTypes="0" containsString="0" containsNumber="1" minValue="243237.14030706903" maxValue="705545.33343742159"/>
    </cacheField>
    <cacheField name="Fmax4" numFmtId="165">
      <sharedItems containsSemiMixedTypes="0" containsString="0" containsNumber="1" minValue="234987.6280013599" maxValue="684472.66507910588"/>
    </cacheField>
    <cacheField name="Fmax5" numFmtId="165">
      <sharedItems containsSemiMixedTypes="0" containsString="0" containsNumber="1" minValue="227092.72738948828" maxValue="664169.77333610586"/>
    </cacheField>
    <cacheField name="Fmax6" numFmtId="165">
      <sharedItems containsSemiMixedTypes="0" containsString="0" containsNumber="1" minValue="219552.4384714542" maxValue="644636.65820842155"/>
    </cacheField>
    <cacheField name="Fmax7" numFmtId="165">
      <sharedItems containsSemiMixedTypes="0" containsString="0" containsNumber="1" minValue="212366.7612472577" maxValue="625873.31969605281"/>
    </cacheField>
    <cacheField name="Fmax8" numFmtId="165">
      <sharedItems containsSemiMixedTypes="0" containsString="0" containsNumber="1" minValue="205535.69571689877" maxValue="607879.7577989999"/>
    </cacheField>
    <cacheField name="Fmax9" numFmtId="165">
      <sharedItems containsSemiMixedTypes="0" containsString="0" containsNumber="1" minValue="199059.24188037735" maxValue="590655.97251726268"/>
    </cacheField>
    <cacheField name="Fmax10" numFmtId="165">
      <sharedItems containsSemiMixedTypes="0" containsString="0" containsNumber="1" minValue="192937.39973769349" maxValue="574201.96385084116"/>
    </cacheField>
    <cacheField name="Frto1" numFmtId="165">
      <sharedItems containsSemiMixedTypes="0" containsString="0" containsNumber="1" containsInteger="1" minValue="260600" maxValue="750000"/>
    </cacheField>
    <cacheField name="Frto2" numFmtId="165">
      <sharedItems containsSemiMixedTypes="0" containsString="0" containsNumber="1" minValue="251841.26430661578" maxValue="727387.77841105277"/>
    </cacheField>
    <cacheField name="Frto3" numFmtId="165">
      <sharedItems containsSemiMixedTypes="0" containsString="0" containsNumber="1" minValue="243237.140307069" maxValue="705545.33343742159"/>
    </cacheField>
    <cacheField name="Frto4" numFmtId="165">
      <sharedItems containsSemiMixedTypes="0" containsString="0" containsNumber="1" minValue="234987.62800135987" maxValue="684472.66507910599"/>
    </cacheField>
    <cacheField name="Frto5" numFmtId="165">
      <sharedItems containsSemiMixedTypes="0" containsString="0" containsNumber="1" minValue="227092.72738948828" maxValue="664169.77333610586"/>
    </cacheField>
    <cacheField name="Frto6" numFmtId="165">
      <sharedItems containsSemiMixedTypes="0" containsString="0" containsNumber="1" minValue="219552.4384714542" maxValue="644636.65820842155"/>
    </cacheField>
    <cacheField name="Frto7" numFmtId="165">
      <sharedItems containsSemiMixedTypes="0" containsString="0" containsNumber="1" minValue="212366.7612472577" maxValue="625873.31969605281"/>
    </cacheField>
    <cacheField name="Frto8" numFmtId="165">
      <sharedItems containsSemiMixedTypes="0" containsString="0" containsNumber="1" minValue="205535.69571689877" maxValue="607879.7577989999"/>
    </cacheField>
    <cacheField name="Frto9" numFmtId="165">
      <sharedItems containsSemiMixedTypes="0" containsString="0" containsNumber="1" minValue="199059.24188037735" maxValue="590655.97251726268"/>
    </cacheField>
    <cacheField name="Frto10" numFmtId="165">
      <sharedItems containsSemiMixedTypes="0" containsString="0" containsNumber="1" minValue="192937.39973769349" maxValue="574201.96385084116"/>
    </cacheField>
    <cacheField name="W" numFmtId="165">
      <sharedItems containsSemiMixedTypes="0" containsString="0" containsNumber="1" minValue="446203.25750000001" maxValue="2745866.2"/>
    </cacheField>
    <cacheField name="span" numFmtId="164">
      <sharedItems containsSemiMixedTypes="0" containsString="0" containsNumber="1" minValue="34.32" maxValue="64.75"/>
    </cacheField>
    <cacheField name="ar" numFmtId="164">
      <sharedItems containsSemiMixedTypes="0" containsString="0" containsNumber="1" minValue="9.4531492776886044" maxValue="10.335806451612902"/>
    </cacheField>
    <cacheField name="e_flap" numFmtId="43">
      <sharedItems containsSemiMixedTypes="0" containsString="0" containsNumber="1" minValue="1.2999999999999999E-2" maxValue="1.2999999999999999E-2"/>
    </cacheField>
    <cacheField name="e_clean" numFmtId="43">
      <sharedItems containsSemiMixedTypes="0" containsString="0" containsNumber="1" minValue="0.78300000000000003" maxValue="0.80700000000000005"/>
    </cacheField>
    <cacheField name="k" numFmtId="43">
      <sharedItems containsSemiMixedTypes="0" containsString="0" containsNumber="1" minValue="3.7557087571859195E-2" maxValue="4.2157979022656243E-2"/>
    </cacheField>
    <cacheField name="cDi" numFmtId="43">
      <sharedItems containsSemiMixedTypes="0" containsString="0" containsNumber="1" minValue="4.021284566115739E-2" maxValue="0.17749054944048387"/>
    </cacheField>
    <cacheField name="cD0" numFmtId="43">
      <sharedItems containsSemiMixedTypes="0" containsString="0" containsNumber="1" minValue="7.3999999999999996E-2" maxValue="0.08"/>
    </cacheField>
    <cacheField name="cD" numFmtId="43">
      <sharedItems containsSemiMixedTypes="0" containsString="0" containsNumber="1" minValue="0.11521284566115739" maxValue="0.25249054944048388"/>
    </cacheField>
    <cacheField name="a1" numFmtId="43">
      <sharedItems containsSemiMixedTypes="0" containsString="0" containsNumber="1" minValue="2.4824381285714283" maxValue="5.5357348318681323"/>
    </cacheField>
    <cacheField name="a2" numFmtId="43">
      <sharedItems containsSemiMixedTypes="0" containsString="0" containsNumber="1" minValue="2.3837382657945079" maxValue="5.3486385380147601"/>
    </cacheField>
    <cacheField name="a3" numFmtId="43">
      <sharedItems containsSemiMixedTypes="0" containsString="0" containsNumber="1" minValue="2.257794466708674" maxValue="5.1391717918752091"/>
    </cacheField>
    <cacheField name="a4" numFmtId="43">
      <sharedItems containsSemiMixedTypes="0" containsString="0" containsNumber="1" minValue="2.1046067313139281" maxValue="4.9073345934494759"/>
    </cacheField>
    <cacheField name="a5" numFmtId="43">
      <sharedItems containsSemiMixedTypes="0" containsString="0" containsNumber="1" minValue="1.9241750596102694" maxValue="4.653126942737563"/>
    </cacheField>
    <cacheField name="a6" numFmtId="43">
      <sharedItems containsSemiMixedTypes="0" containsString="0" containsNumber="1" minValue="1.7164994515976981" maxValue="4.3765488397394678"/>
    </cacheField>
    <cacheField name="a7" numFmtId="43">
      <sharedItems containsSemiMixedTypes="0" containsString="0" containsNumber="1" minValue="1.4815799072762137" maxValue="4.077600284455194"/>
    </cacheField>
    <cacheField name="a8" numFmtId="43">
      <sharedItems containsSemiMixedTypes="0" containsString="0" containsNumber="1" minValue="1.2194164266458172" maxValue="3.7562812768847369"/>
    </cacheField>
    <cacheField name="a9" numFmtId="43">
      <sharedItems containsSemiMixedTypes="0" containsString="0" containsNumber="1" minValue="0.93000900970650813" maxValue="3.4125918170281002"/>
    </cacheField>
    <cacheField name="a10" numFmtId="43">
      <sharedItems containsSemiMixedTypes="0" containsString="0" containsNumber="1" minValue="0.61335765645828544" maxValue="3.0465319048852821"/>
    </cacheField>
    <cacheField name="a_bar1" numFmtId="43">
      <sharedItems containsSemiMixedTypes="0" containsString="0" containsNumber="1" minValue="2.4824381285714283" maxValue="5.5357348318681323"/>
    </cacheField>
    <cacheField name="a_bar2" numFmtId="43">
      <sharedItems containsSemiMixedTypes="0" containsString="0" containsNumber="1" minValue="2.4330881971829683" maxValue="5.4421866849414462"/>
    </cacheField>
    <cacheField name="a_bar3" numFmtId="43">
      <sharedItems containsSemiMixedTypes="0" containsString="0" containsNumber="1" minValue="2.3207663662515907" maxValue="5.2439051649449846"/>
    </cacheField>
    <cacheField name="a_bar4" numFmtId="43">
      <sharedItems containsSemiMixedTypes="0" containsString="0" containsNumber="1" minValue="2.181200599011301" maxValue="5.0232531926623425"/>
    </cacheField>
    <cacheField name="a_bar5" numFmtId="43">
      <sharedItems containsSemiMixedTypes="0" containsString="0" containsNumber="1" minValue="2.0143908954620988" maxValue="4.780230768093519"/>
    </cacheField>
    <cacheField name="a_bar6" numFmtId="43">
      <sharedItems containsSemiMixedTypes="0" containsString="0" containsNumber="1" minValue="1.8203372556039836" maxValue="4.5148378912385159"/>
    </cacheField>
    <cacheField name="a_bar7" numFmtId="43">
      <sharedItems containsSemiMixedTypes="0" containsString="0" containsNumber="1" minValue="1.5990396794369559" maxValue="4.2270745620973305"/>
    </cacheField>
    <cacheField name="a_bar8" numFmtId="43">
      <sharedItems containsSemiMixedTypes="0" containsString="0" containsNumber="1" minValue="1.3504981669610154" maxValue="3.9169407806699654"/>
    </cacheField>
    <cacheField name="a_bar9" numFmtId="43">
      <sharedItems containsSemiMixedTypes="0" containsString="0" containsNumber="1" minValue="1.0747127181761627" maxValue="3.5844365469564186"/>
    </cacheField>
    <cacheField name="a_bar10" numFmtId="43">
      <sharedItems containsSemiMixedTypes="0" containsString="0" containsNumber="1" minValue="0.77168333308239678" maxValue="3.2295618609566912"/>
    </cacheField>
    <cacheField name="Vgnd_bar1" numFmtId="43">
      <sharedItems containsSemiMixedTypes="0" containsString="0" containsNumber="1" containsInteger="1" minValue="0" maxValue="0"/>
    </cacheField>
    <cacheField name="Vgnd_bar2" numFmtId="43">
      <sharedItems containsSemiMixedTypes="0" containsString="0" containsNumber="1" minValue="4.0287559108346525" maxValue="4.8992995733897793"/>
    </cacheField>
    <cacheField name="Vgnd_bar3" numFmtId="43">
      <sharedItems containsSemiMixedTypes="0" containsString="0" containsNumber="1" minValue="12.086267732503957" maxValue="14.697898720169338"/>
    </cacheField>
    <cacheField name="Vgnd_bar4" numFmtId="43">
      <sharedItems containsSemiMixedTypes="0" containsString="0" containsNumber="1" minValue="20.143779554173264" maxValue="24.496497866948896"/>
    </cacheField>
    <cacheField name="Vgnd_bar5" numFmtId="43">
      <sharedItems containsSemiMixedTypes="0" containsString="0" containsNumber="1" minValue="28.201291375842565" maxValue="34.295097013728451"/>
    </cacheField>
    <cacheField name="Vgnd_bar6" numFmtId="43">
      <sharedItems containsSemiMixedTypes="0" containsString="0" containsNumber="1" minValue="36.258803197511874" maxValue="44.093696160508017"/>
    </cacheField>
    <cacheField name="Vgnd_bar7" numFmtId="43">
      <sharedItems containsSemiMixedTypes="0" containsString="0" containsNumber="1" minValue="44.316315019181182" maxValue="53.892295307287569"/>
    </cacheField>
    <cacheField name="Vgnd_bar8" numFmtId="43">
      <sharedItems containsSemiMixedTypes="0" containsString="0" containsNumber="1" minValue="52.373826840850491" maxValue="63.690894454067127"/>
    </cacheField>
    <cacheField name="Vgnd_bar9" numFmtId="43">
      <sharedItems containsSemiMixedTypes="0" containsString="0" containsNumber="1" minValue="60.431338662519799" maxValue="73.489493600846686"/>
    </cacheField>
    <cacheField name="Vgnd_bar10" numFmtId="43">
      <sharedItems containsSemiMixedTypes="0" containsString="0" containsNumber="1" minValue="68.488850484189101" maxValue="83.288092747626251"/>
    </cacheField>
    <cacheField name="Vgnd_int" numFmtId="43">
      <sharedItems containsSemiMixedTypes="0" containsString="0" containsNumber="1" minValue="8.0575118216693049" maxValue="9.7985991467795586"/>
    </cacheField>
    <cacheField name="inc1" numFmtId="43">
      <sharedItems containsSemiMixedTypes="0" containsString="0" containsNumber="1" containsInteger="1" minValue="0" maxValue="0"/>
    </cacheField>
    <cacheField name="inc2" numFmtId="43">
      <sharedItems containsSemiMixedTypes="0" containsString="0" containsNumber="1" minValue="6.770450122617877" maxValue="17.718556451149531"/>
    </cacheField>
    <cacheField name="inc3" numFmtId="43">
      <sharedItems containsSemiMixedTypes="0" containsString="0" containsNumber="1" minValue="21.079359189035461" maxValue="55.806149858205337"/>
    </cacheField>
    <cacheField name="inc4" numFmtId="43">
      <sharedItems containsSemiMixedTypes="0" containsString="0" containsNumber="1" minValue="36.675489065725003" maxValue="98.894083658724469"/>
    </cacheField>
    <cacheField name="inc5" numFmtId="43">
      <sharedItems containsSemiMixedTypes="0" containsString="0" containsNumber="1" minValue="53.95605088359877" maxValue="149.4357199262904"/>
    </cacheField>
    <cacheField name="inc6" numFmtId="43">
      <sharedItems containsSemiMixedTypes="0" containsString="0" containsNumber="1" minValue="73.449919922677864" maxValue="211.22426603883505"/>
    </cacheField>
    <cacheField name="inc7" numFmtId="43">
      <sharedItems containsSemiMixedTypes="0" containsString="0" containsNumber="1" minValue="95.883472751184158" maxValue="290.5693288960631"/>
    </cacheField>
    <cacheField name="inc8" numFmtId="43">
      <sharedItems containsSemiMixedTypes="0" containsString="0" containsNumber="1" minValue="122.2889807200241" maxValue="398.93449875619365"/>
    </cacheField>
    <cacheField name="inc9" numFmtId="43">
      <sharedItems containsSemiMixedTypes="0" containsString="0" containsNumber="1" minValue="154.19182216933461" maxValue="559.72220664766678"/>
    </cacheField>
    <cacheField name="inc10" numFmtId="43">
      <sharedItems containsSemiMixedTypes="0" containsString="0" containsNumber="1" minValue="193.95290649634973" maxValue="836.07694257987964"/>
    </cacheField>
    <cacheField name="todr_sim_gnd" numFmtId="165">
      <sharedItems containsSemiMixedTypes="0" containsString="0" containsNumber="1" minValue="758.24845132054747" maxValue="2611.8430452077337"/>
    </cacheField>
    <cacheField name="todr_sim_air" numFmtId="165">
      <sharedItems containsSemiMixedTypes="0" containsString="0" containsNumber="1" minValue="69.555528290513578" maxValue="69.555528290513578"/>
    </cacheField>
    <cacheField name="todr_sim_reg" numFmtId="165">
      <sharedItems containsSemiMixedTypes="0" containsString="0" containsNumber="1" minValue="124.17059694165908" maxValue="402.20978602473684"/>
    </cacheField>
    <cacheField name="todr_sim" numFmtId="165">
      <sharedItems containsSemiMixedTypes="0" containsString="0" containsNumber="1" minValue="951.97457655272024" maxValue="3083.6083595229838"/>
    </cacheField>
    <cacheField name="todr_cal" numFmtId="0">
      <sharedItems containsSemiMixedTypes="0" containsString="0" containsNumber="1" minValue="951.98349529999996" maxValue="3083.5703779999999"/>
    </cacheField>
    <cacheField name="todr_cal_reg" numFmtId="165">
      <sharedItems containsSemiMixedTypes="0" containsString="0" containsNumber="1" minValue="124.17176025652168" maxValue="402.20483191304311"/>
    </cacheField>
    <cacheField name="todr_cal_air" numFmtId="165">
      <sharedItems containsSemiMixedTypes="0" containsString="0" containsNumber="1" minValue="69.555528290513578" maxValue="69.555528290513578"/>
    </cacheField>
    <cacheField name="todr_cal_gnd" numFmtId="165">
      <sharedItems containsSemiMixedTypes="0" containsString="0" containsNumber="1" minValue="758.25620675296466" maxValue="2611.8100177964434"/>
    </cacheField>
    <cacheField name="lift_drag_ratio" numFmtId="164">
      <sharedItems containsSemiMixedTypes="0" containsString="0" containsNumber="1" minValue="8.1264823754667166" maxValue="8.9832630001908811"/>
    </cacheField>
    <cacheField name="diff_m" numFmtId="164">
      <sharedItems containsSemiMixedTypes="0" containsString="0" containsNumber="1" minValue="1.5867185993556632E-5" maxValue="4.9003463312828899E-2"/>
    </cacheField>
    <cacheField name="diff_per" numFmtId="10">
      <sharedItems containsSemiMixedTypes="0" containsString="0" containsNumber="1" minValue="8.3533487726015438E-9" maxValue="3.0817850017501352E-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">
  <r>
    <x v="0"/>
    <x v="0"/>
    <n v="124"/>
    <n v="1.9385300000000001"/>
    <n v="72.517606395023748"/>
    <n v="0"/>
    <n v="8.0575118216693049"/>
    <n v="16.11502364333861"/>
    <n v="24.172535465007915"/>
    <n v="32.23004728667722"/>
    <n v="40.287559108346528"/>
    <n v="48.345070930015837"/>
    <n v="56.402582751685145"/>
    <n v="64.460094573354453"/>
    <n v="72.517606395023762"/>
    <n v="0"/>
    <n v="8.0575118216693049"/>
    <n v="16.11502364333861"/>
    <n v="24.172535465007915"/>
    <n v="32.23004728667722"/>
    <n v="40.287559108346528"/>
    <n v="48.345070930015837"/>
    <n v="56.402582751685145"/>
    <n v="64.460094573354453"/>
    <n v="72.517606395023762"/>
    <n v="0"/>
    <n v="39.765641763258621"/>
    <n v="159.06256705303448"/>
    <n v="357.89077586932757"/>
    <n v="636.25026821213794"/>
    <n v="994.14104408146568"/>
    <n v="1431.5631034773107"/>
    <n v="1948.5164463996732"/>
    <n v="2545.0010728485527"/>
    <n v="3221.01698282395"/>
    <n v="0"/>
    <n v="2.4310643454966047E-2"/>
    <n v="4.8621286909932095E-2"/>
    <n v="7.2931930364898145E-2"/>
    <n v="9.7242573819864189E-2"/>
    <n v="0.12155321727483025"/>
    <n v="0.14586386072979632"/>
    <n v="0.17017450418476238"/>
    <n v="0.19448514763972843"/>
    <n v="0.21879579109469449"/>
    <n v="10.7"/>
    <n v="1.2821199999999999"/>
    <n v="1"/>
    <n v="1.0005999999999999"/>
    <n v="1.0066999999999999"/>
    <n v="1"/>
    <n v="0.9700089281538109"/>
    <n v="0.94102495315010126"/>
    <n v="0.91304807498887119"/>
    <n v="0.88607829367012059"/>
    <n v="0.86011560919384933"/>
    <n v="0.83516002156005775"/>
    <n v="0.81121153076874575"/>
    <n v="0.78827013681991309"/>
    <n v="0.76633583971356001"/>
    <n v="130300"/>
    <n v="260600"/>
    <n v="252784.32667688312"/>
    <n v="245231.1027909164"/>
    <n v="237940.32834209982"/>
    <n v="230912.00333043342"/>
    <n v="224146.12775591714"/>
    <n v="217642.70161855104"/>
    <n v="211401.72491833515"/>
    <n v="205423.19765526935"/>
    <n v="199707.11982935373"/>
    <n v="260600"/>
    <n v="252784.32667688315"/>
    <n v="245231.10279091643"/>
    <n v="237940.32834209982"/>
    <n v="230912.00333043339"/>
    <n v="224146.12775591717"/>
    <n v="217642.70161855104"/>
    <n v="211401.72491833515"/>
    <n v="205423.19765526935"/>
    <n v="199707.11982935373"/>
    <n v="639884.89124999999"/>
    <n v="35.799999999999997"/>
    <n v="10.335806451612902"/>
    <n v="1.2999999999999999E-2"/>
    <n v="0.80700000000000005"/>
    <n v="3.7557087571859195E-2"/>
    <n v="0.14113572533788496"/>
    <n v="7.8E-2"/>
    <n v="0.21913572533788495"/>
    <n v="3.7977364318007667"/>
    <n v="3.6643258132834866"/>
    <n v="3.5076770394693297"/>
    <n v="3.3277901103582952"/>
    <n v="3.1246650259503848"/>
    <n v="2.8983017862455984"/>
    <n v="2.6487003912439349"/>
    <n v="2.3758608409453958"/>
    <n v="2.0797831353499792"/>
    <n v="1.7604672744576859"/>
    <n v="3.7977364318007667"/>
    <n v="3.7310311225421264"/>
    <n v="3.5860014263764084"/>
    <n v="3.4177335749138127"/>
    <n v="3.2262275681543402"/>
    <n v="3.0114834060979918"/>
    <n v="2.7735010887447666"/>
    <n v="2.5122806160946656"/>
    <n v="2.2278219881476877"/>
    <n v="1.9201252049038326"/>
    <n v="0"/>
    <n v="4.0287559108346525"/>
    <n v="12.086267732503957"/>
    <n v="20.143779554173264"/>
    <n v="28.201291375842565"/>
    <n v="36.258803197511874"/>
    <n v="44.316315019181182"/>
    <n v="52.373826840850491"/>
    <n v="60.431338662519799"/>
    <n v="68.488850484189101"/>
    <n v="8.0575118216693049"/>
    <n v="0"/>
    <n v="8.7004764398889787"/>
    <n v="27.157056998975314"/>
    <n v="47.49016806991591"/>
    <n v="70.432799251413954"/>
    <n v="97.013895149461163"/>
    <n v="128.74674309988484"/>
    <n v="167.9759522931862"/>
    <n v="218.56603815882397"/>
    <n v="287.40298862778269"/>
    <n v="1053.4861180893331"/>
    <n v="69.555528290513578"/>
    <n v="168.45624695697691"/>
    <n v="1291.4978933368236"/>
    <n v="1291.5"/>
    <n v="168.45652173913027"/>
    <n v="69.555528290513578"/>
    <n v="1053.4879499703561"/>
    <n v="8.8462526911619932"/>
    <n v="2.1066631763915211E-3"/>
    <n v="1.6311755140468611E-6"/>
  </r>
  <r>
    <x v="0"/>
    <x v="1"/>
    <n v="124"/>
    <n v="1.94408"/>
    <n v="72.552611579572471"/>
    <n v="0"/>
    <n v="8.061401286619164"/>
    <n v="16.122802573238328"/>
    <n v="24.18420385985749"/>
    <n v="32.245605146476656"/>
    <n v="40.307006433095822"/>
    <n v="48.368407719714988"/>
    <n v="56.429809006334153"/>
    <n v="64.491210292953312"/>
    <n v="72.552611579572471"/>
    <n v="0"/>
    <n v="8.061401286619164"/>
    <n v="16.122802573238328"/>
    <n v="24.18420385985749"/>
    <n v="32.245605146476656"/>
    <n v="40.307006433095822"/>
    <n v="48.368407719714988"/>
    <n v="56.429809006334153"/>
    <n v="64.491210292953312"/>
    <n v="72.552611579572471"/>
    <n v="0"/>
    <n v="39.804041806141882"/>
    <n v="159.21616722456753"/>
    <n v="358.23637625527692"/>
    <n v="636.86466889827011"/>
    <n v="995.10104515354726"/>
    <n v="1432.9455050211079"/>
    <n v="1950.3980485009529"/>
    <n v="2547.4586755930804"/>
    <n v="3224.1273862974922"/>
    <n v="0"/>
    <n v="2.4322378516324857E-2"/>
    <n v="4.8644757032649713E-2"/>
    <n v="7.2967135548974563E-2"/>
    <n v="9.7289514065299426E-2"/>
    <n v="0.12161189258162429"/>
    <n v="0.14593427109794915"/>
    <n v="0.170256649614274"/>
    <n v="0.19457902813059885"/>
    <n v="0.2189014066469237"/>
    <n v="10.7"/>
    <n v="1.2821199999999999"/>
    <n v="1"/>
    <n v="1.0005999999999999"/>
    <n v="1.0066999999999999"/>
    <n v="1"/>
    <n v="0.96999469426300822"/>
    <n v="0.94099745788044931"/>
    <n v="0.91300829085232282"/>
    <n v="0.8860271931786291"/>
    <n v="0.86005416485936803"/>
    <n v="0.8350892058945395"/>
    <n v="0.81113231628414362"/>
    <n v="0.7881834960281805"/>
    <n v="0.76624274512665003"/>
    <n v="130300"/>
    <n v="260600"/>
    <n v="252780.61732493993"/>
    <n v="245223.93752364509"/>
    <n v="237929.96059611533"/>
    <n v="230898.68654235074"/>
    <n v="224130.11536235129"/>
    <n v="217624.24705611699"/>
    <n v="211381.08162364783"/>
    <n v="205400.61906494384"/>
    <n v="199682.85938000499"/>
    <n v="260600"/>
    <n v="252780.61732493993"/>
    <n v="245223.93752364509"/>
    <n v="237929.96059611533"/>
    <n v="230898.68654235071"/>
    <n v="224130.11536235132"/>
    <n v="217624.24705611699"/>
    <n v="211381.0816236478"/>
    <n v="205400.61906494384"/>
    <n v="199682.85938000501"/>
    <n v="642336.5575"/>
    <n v="35.799999999999997"/>
    <n v="10.335806451612902"/>
    <n v="1.2999999999999999E-2"/>
    <n v="0.80700000000000005"/>
    <n v="3.7557087571859195E-2"/>
    <n v="0.14194502369484938"/>
    <n v="7.8E-2"/>
    <n v="0.21994502369484936"/>
    <n v="3.7824926541984736"/>
    <n v="3.6494688735914069"/>
    <n v="3.4931680390050976"/>
    <n v="3.3135901504395435"/>
    <n v="3.1107352078947454"/>
    <n v="2.8846032113707047"/>
    <n v="2.6351941608674188"/>
    <n v="2.3625080563848888"/>
    <n v="2.0665448979231171"/>
    <n v="1.747304685482101"/>
    <n v="3.7824926541984736"/>
    <n v="3.7159807638949403"/>
    <n v="3.5713184562982523"/>
    <n v="3.4033790947223208"/>
    <n v="3.2121626791671445"/>
    <n v="2.9976692096327251"/>
    <n v="2.7598986861190618"/>
    <n v="2.4988511086261536"/>
    <n v="2.2145264771540027"/>
    <n v="1.9069247917026091"/>
    <n v="0"/>
    <n v="4.030700643309582"/>
    <n v="12.092101929928745"/>
    <n v="20.153503216547911"/>
    <n v="28.214904503167073"/>
    <n v="36.276305789786235"/>
    <n v="44.337707076405408"/>
    <n v="52.399108363024567"/>
    <n v="60.460509649643733"/>
    <n v="68.521910936262884"/>
    <n v="8.061401286619164"/>
    <n v="0"/>
    <n v="8.7441505800193138"/>
    <n v="27.295041662819678"/>
    <n v="47.736520745426461"/>
    <n v="70.809510657362466"/>
    <n v="97.555079535744539"/>
    <n v="129.50622088743549"/>
    <n v="169.04178008733808"/>
    <n v="220.09058609480505"/>
    <n v="289.67194898651212"/>
    <n v="1060.4508392374632"/>
    <n v="69.555528290513578"/>
    <n v="169.50095512919643"/>
    <n v="1299.5073226571733"/>
    <n v="1299.5"/>
    <n v="169.5"/>
    <n v="69.555528290513578"/>
    <n v="1060.4444717094864"/>
    <n v="8.8389360547534235"/>
    <n v="7.3226571732902812E-3"/>
    <n v="5.6349805104196083E-6"/>
  </r>
  <r>
    <x v="0"/>
    <x v="2"/>
    <n v="124"/>
    <n v="1.94679"/>
    <n v="72.640327107520932"/>
    <n v="0"/>
    <n v="8.0711474563912144"/>
    <n v="16.142294912782429"/>
    <n v="24.213442369173642"/>
    <n v="32.284589825564858"/>
    <n v="40.355737281956074"/>
    <n v="48.42688473834729"/>
    <n v="56.498032194738506"/>
    <n v="64.569179651129716"/>
    <n v="72.640327107520932"/>
    <n v="0"/>
    <n v="8.0711474563912144"/>
    <n v="16.142294912782429"/>
    <n v="24.213442369173642"/>
    <n v="32.284589825564858"/>
    <n v="40.355737281956074"/>
    <n v="48.42688473834729"/>
    <n v="56.498032194738506"/>
    <n v="64.569179651129716"/>
    <n v="72.640327107520932"/>
    <n v="0"/>
    <n v="39.900345523471358"/>
    <n v="159.60138209388543"/>
    <n v="359.1031097112421"/>
    <n v="638.40552837554173"/>
    <n v="997.508638086784"/>
    <n v="1436.4124388449691"/>
    <n v="1955.1169306500969"/>
    <n v="2553.6221135021669"/>
    <n v="3231.92798740118"/>
    <n v="0"/>
    <n v="2.4351784077697128E-2"/>
    <n v="4.8703568155394256E-2"/>
    <n v="7.305535223309137E-2"/>
    <n v="9.7407136310788511E-2"/>
    <n v="0.12175892038848564"/>
    <n v="0.14611070446618277"/>
    <n v="0.17046248854387991"/>
    <n v="0.19481427262157702"/>
    <n v="0.21916605669927414"/>
    <n v="10.7"/>
    <n v="1.2821199999999999"/>
    <n v="1"/>
    <n v="1.0005999999999999"/>
    <n v="1.0066999999999999"/>
    <n v="1"/>
    <n v="0.9699590281986411"/>
    <n v="0.94092856472076813"/>
    <n v="0.91290860956638087"/>
    <n v="0.88589916273547964"/>
    <n v="0.85990022422806411"/>
    <n v="0.8349117940441344"/>
    <n v="0.81093387218369073"/>
    <n v="0.78796645864673276"/>
    <n v="0.7660095534332606"/>
    <n v="130300"/>
    <n v="260600"/>
    <n v="252771.32274856587"/>
    <n v="245205.98396623219"/>
    <n v="237903.98365299887"/>
    <n v="230865.32180886599"/>
    <n v="224089.99843383351"/>
    <n v="217578.01352790144"/>
    <n v="211329.36709106981"/>
    <n v="205344.05912333855"/>
    <n v="199622.0896247077"/>
    <n v="260600"/>
    <n v="252771.32274856587"/>
    <n v="245205.98396623219"/>
    <n v="237903.98365299887"/>
    <n v="230865.32180886599"/>
    <n v="224089.99843383351"/>
    <n v="217578.01352790144"/>
    <n v="211329.36709106981"/>
    <n v="205344.05912333855"/>
    <n v="199622.0896247077"/>
    <n v="644788.22375"/>
    <n v="35.799999999999997"/>
    <n v="10.335806451612902"/>
    <n v="1.2999999999999999E-2"/>
    <n v="0.80700000000000005"/>
    <n v="3.7557087571859195E-2"/>
    <n v="0.14234103530466852"/>
    <n v="7.8E-2"/>
    <n v="0.22034103530466853"/>
    <n v="3.7673647988593157"/>
    <n v="3.6346468434841288"/>
    <n v="3.4786327944227295"/>
    <n v="3.2993226516751171"/>
    <n v="3.0967164152412923"/>
    <n v="2.8708140851212551"/>
    <n v="2.6216156613150057"/>
    <n v="2.3491211438225443"/>
    <n v="2.0533305326438693"/>
    <n v="1.7342438277789827"/>
    <n v="3.7673647988593157"/>
    <n v="3.7010058211717221"/>
    <n v="3.5566398189534292"/>
    <n v="3.3889777230489235"/>
    <n v="3.1980195334582047"/>
    <n v="2.9837652501812739"/>
    <n v="2.7462148732181304"/>
    <n v="2.485368402568775"/>
    <n v="2.2012258382332068"/>
    <n v="1.8937871802114259"/>
    <n v="0"/>
    <n v="4.0355737281956072"/>
    <n v="12.106721184586821"/>
    <n v="20.177868640978033"/>
    <n v="28.24901609736925"/>
    <n v="36.320163553760466"/>
    <n v="44.391311010151682"/>
    <n v="52.462458466542898"/>
    <n v="60.533605922934115"/>
    <n v="68.604753379325331"/>
    <n v="8.0711474563912144"/>
    <n v="0"/>
    <n v="8.8007726021606558"/>
    <n v="27.474002673391041"/>
    <n v="48.05536255060089"/>
    <n v="71.294741021573586"/>
    <n v="98.246802648042461"/>
    <n v="130.4664177736388"/>
    <n v="170.37000944030078"/>
    <n v="221.95617141366489"/>
    <n v="292.3871734479003"/>
    <n v="1069.0514535712734"/>
    <n v="69.555528290513578"/>
    <n v="170.79104727926796"/>
    <n v="1309.3980291410551"/>
    <n v="1309.4000000000001"/>
    <n v="170.7913043478261"/>
    <n v="69.555528290513578"/>
    <n v="1069.0531673616604"/>
    <n v="8.8353492453557152"/>
    <n v="1.9708589450146974E-3"/>
    <n v="1.5051618642238409E-6"/>
  </r>
  <r>
    <x v="0"/>
    <x v="3"/>
    <n v="124"/>
    <n v="1.94939"/>
    <n v="72.729745324386585"/>
    <n v="0"/>
    <n v="8.081082813820732"/>
    <n v="16.162165627641464"/>
    <n v="24.243248441462196"/>
    <n v="32.324331255282928"/>
    <n v="40.405414069103657"/>
    <n v="48.486496882924385"/>
    <n v="56.567579696745113"/>
    <n v="64.648662510565842"/>
    <n v="72.72974532438657"/>
    <n v="0"/>
    <n v="8.081082813820732"/>
    <n v="16.162165627641464"/>
    <n v="24.243248441462196"/>
    <n v="32.324331255282928"/>
    <n v="40.405414069103657"/>
    <n v="48.486496882924385"/>
    <n v="56.567579696745113"/>
    <n v="64.648662510565842"/>
    <n v="72.72974532438657"/>
    <n v="0"/>
    <n v="39.998638409345141"/>
    <n v="159.99455363738056"/>
    <n v="359.9877456841063"/>
    <n v="639.97821454952225"/>
    <n v="999.96596023362838"/>
    <n v="1439.9509827364247"/>
    <n v="1959.9332820579114"/>
    <n v="2559.9128581980881"/>
    <n v="3239.8897111569554"/>
    <n v="0"/>
    <n v="2.4381760444770778E-2"/>
    <n v="4.8763520889541556E-2"/>
    <n v="7.3145281334312334E-2"/>
    <n v="9.7527041779083112E-2"/>
    <n v="0.12190880222385388"/>
    <n v="0.14629056266862464"/>
    <n v="0.17067232311339542"/>
    <n v="0.1950540835581662"/>
    <n v="0.21943584400293695"/>
    <n v="10.7"/>
    <n v="1.2821199999999999"/>
    <n v="1"/>
    <n v="1.0005999999999999"/>
    <n v="1.0066999999999999"/>
    <n v="1"/>
    <n v="0.9699226713195308"/>
    <n v="0.94085834030889293"/>
    <n v="0.91280700696808648"/>
    <n v="0.88576867129711145"/>
    <n v="0.85974333329596786"/>
    <n v="0.83473099296465558"/>
    <n v="0.81073165030317484"/>
    <n v="0.78774530531152542"/>
    <n v="0.76577195798970732"/>
    <n v="130300"/>
    <n v="260600"/>
    <n v="252761.84814586974"/>
    <n v="245187.68348449751"/>
    <n v="237877.50601588332"/>
    <n v="230831.31574002723"/>
    <n v="224049.11265692921"/>
    <n v="217530.89676658926"/>
    <n v="211276.66806900737"/>
    <n v="205286.42656418352"/>
    <n v="199560.17225211771"/>
    <n v="260600"/>
    <n v="252761.84814586974"/>
    <n v="245187.68348449751"/>
    <n v="237877.50601588332"/>
    <n v="230831.31574002723"/>
    <n v="224049.11265692918"/>
    <n v="217530.89676658926"/>
    <n v="211276.66806900737"/>
    <n v="205286.42656418352"/>
    <n v="199560.17225211774"/>
    <n v="647239.89"/>
    <n v="35.799999999999997"/>
    <n v="10.335806451612902"/>
    <n v="1.2999999999999999E-2"/>
    <n v="0.80700000000000005"/>
    <n v="3.7557087571859195E-2"/>
    <n v="0.14272149115565341"/>
    <n v="7.8E-2"/>
    <n v="0.22072149115565343"/>
    <n v="3.7523515484848486"/>
    <n v="3.6199345745629206"/>
    <n v="3.4642032119034782"/>
    <n v="3.2851574605065212"/>
    <n v="3.0827973203720509"/>
    <n v="2.8571227915000663"/>
    <n v="2.6081338738905688"/>
    <n v="2.3358305675435571"/>
    <n v="2.0402128724590307"/>
    <n v="1.7212807886369905"/>
    <n v="3.7523515484848486"/>
    <n v="3.6861430615238846"/>
    <n v="3.5420688932331994"/>
    <n v="3.3746803362049995"/>
    <n v="3.1839773904392858"/>
    <n v="2.9699600559360588"/>
    <n v="2.7326283326953176"/>
    <n v="2.471982220717063"/>
    <n v="2.1880217200012941"/>
    <n v="1.8807468305480106"/>
    <n v="0"/>
    <n v="4.040541406910366"/>
    <n v="12.121624220731098"/>
    <n v="20.202707034551828"/>
    <n v="28.283789848372564"/>
    <n v="36.364872662193292"/>
    <n v="44.445955476014021"/>
    <n v="52.527038289834749"/>
    <n v="60.608121103655478"/>
    <n v="68.689203917476206"/>
    <n v="8.081082813820732"/>
    <n v="0"/>
    <n v="8.8580256319231925"/>
    <n v="27.654981345190361"/>
    <n v="48.377840964091405"/>
    <n v="71.785575092248507"/>
    <n v="98.946632938674213"/>
    <n v="131.43808934557558"/>
    <n v="171.71456284250985"/>
    <n v="223.84569648075805"/>
    <n v="295.13974781539576"/>
    <n v="1077.761152456367"/>
    <n v="69.555528290513578"/>
    <n v="172.09750211203198"/>
    <n v="1319.4141828589127"/>
    <n v="1319.4"/>
    <n v="172.09565217391287"/>
    <n v="69.555528290513578"/>
    <n v="1077.7488195355736"/>
    <n v="8.8318993759664508"/>
    <n v="1.4182858912590746E-2"/>
    <n v="1.0749476210846403E-5"/>
  </r>
  <r>
    <x v="0"/>
    <x v="4"/>
    <n v="124"/>
    <n v="1.9522699999999999"/>
    <n v="72.813593846750706"/>
    <n v="0"/>
    <n v="8.0903993163056338"/>
    <n v="16.180798632611268"/>
    <n v="24.2711979489169"/>
    <n v="32.361597265222535"/>
    <n v="40.451996581528171"/>
    <n v="48.542395897833806"/>
    <n v="56.632795214139442"/>
    <n v="64.72319453044507"/>
    <n v="72.813593846750706"/>
    <n v="0"/>
    <n v="8.0903993163056338"/>
    <n v="16.180798632611268"/>
    <n v="24.2711979489169"/>
    <n v="32.361597265222535"/>
    <n v="40.451996581528171"/>
    <n v="48.542395897833806"/>
    <n v="56.632795214139442"/>
    <n v="64.72319453044507"/>
    <n v="72.813593846750706"/>
    <n v="0"/>
    <n v="40.090918672083191"/>
    <n v="160.36367468833276"/>
    <n v="360.81826804874862"/>
    <n v="641.45469875333106"/>
    <n v="1002.2729668020797"/>
    <n v="1443.2730721949949"/>
    <n v="1964.4550149320764"/>
    <n v="2565.8187950133242"/>
    <n v="3247.3644124387383"/>
    <n v="0"/>
    <n v="2.4409869639664995E-2"/>
    <n v="4.8819739279329991E-2"/>
    <n v="7.3229608918994979E-2"/>
    <n v="9.7639478558659981E-2"/>
    <n v="0.12204934819832498"/>
    <n v="0.14645921783798999"/>
    <n v="0.17086908747765497"/>
    <n v="0.19527895711731996"/>
    <n v="0.21968882675698495"/>
    <n v="10.7"/>
    <n v="1.2821199999999999"/>
    <n v="1"/>
    <n v="1.0005999999999999"/>
    <n v="1.0066999999999999"/>
    <n v="1"/>
    <n v="0.96988858043395443"/>
    <n v="0.9407924956095719"/>
    <n v="0.91271174552685197"/>
    <n v="0.88564633018579519"/>
    <n v="0.85959624958640135"/>
    <n v="0.83456150372867022"/>
    <n v="0.81054209261260213"/>
    <n v="0.78753801623819686"/>
    <n v="0.76554927460545463"/>
    <n v="130300"/>
    <n v="260600"/>
    <n v="252752.96406108851"/>
    <n v="245170.52435585443"/>
    <n v="237852.68088429762"/>
    <n v="230799.43364641824"/>
    <n v="224010.78264221619"/>
    <n v="217486.72787169146"/>
    <n v="211227.26933484411"/>
    <n v="205232.40703167411"/>
    <n v="199502.14096218147"/>
    <n v="260600"/>
    <n v="252752.96406108851"/>
    <n v="245170.52435585443"/>
    <n v="237852.68088429759"/>
    <n v="230799.43364641824"/>
    <n v="224010.78264221619"/>
    <n v="217486.72787169146"/>
    <n v="211227.26933484414"/>
    <n v="205232.40703167411"/>
    <n v="199502.14096218147"/>
    <n v="649691.55625000002"/>
    <n v="35.799999999999997"/>
    <n v="10.335806451612902"/>
    <n v="1.2999999999999999E-2"/>
    <n v="0.80700000000000005"/>
    <n v="3.7557087571859195E-2"/>
    <n v="0.1431435119161848"/>
    <n v="7.8E-2"/>
    <n v="0.22114351191618481"/>
    <n v="3.7374516056603775"/>
    <n v="3.6053414844118827"/>
    <n v="3.4498966770664041"/>
    <n v="3.2711171836239399"/>
    <n v="3.0690030040844927"/>
    <n v="2.8435541384480607"/>
    <n v="2.5947705867146436"/>
    <n v="2.322652348884243"/>
    <n v="2.0271994249568568"/>
    <n v="1.7084118149324867"/>
    <n v="3.7374516056603775"/>
    <n v="3.6713965450361301"/>
    <n v="3.5276190807391434"/>
    <n v="3.360506930345172"/>
    <n v="3.1700600938542163"/>
    <n v="2.9562785712662767"/>
    <n v="2.7191623625813524"/>
    <n v="2.4587114677994433"/>
    <n v="2.1749258869205499"/>
    <n v="1.8678056199446718"/>
    <n v="0"/>
    <n v="4.0451996581528169"/>
    <n v="12.13559897445845"/>
    <n v="20.225998290764082"/>
    <n v="28.316397607069717"/>
    <n v="36.406796923375353"/>
    <n v="44.497196239680989"/>
    <n v="52.587595555986624"/>
    <n v="60.67799487229226"/>
    <n v="68.768394188597881"/>
    <n v="8.0903993163056338"/>
    <n v="0"/>
    <n v="8.9141230447819328"/>
    <n v="27.832325259264081"/>
    <n v="48.693963778372222"/>
    <n v="72.267072881240679"/>
    <n v="99.633886941713328"/>
    <n v="132.39374411363863"/>
    <n v="173.03968062307652"/>
    <n v="225.71307426234287"/>
    <n v="297.87027268038162"/>
    <n v="1086.3581435848118"/>
    <n v="69.555528290513578"/>
    <n v="173.38705078129871"/>
    <n v="1329.3007226566242"/>
    <n v="1329.3"/>
    <n v="173.38695652173897"/>
    <n v="69.555528290513578"/>
    <n v="1086.3575151877474"/>
    <n v="8.8280681765600537"/>
    <n v="7.2265662424797483E-4"/>
    <n v="5.4363697002029251E-7"/>
  </r>
  <r>
    <x v="0"/>
    <x v="5"/>
    <n v="124"/>
    <n v="1.9550700000000001"/>
    <n v="72.898590758622618"/>
    <n v="0"/>
    <n v="8.0998434176247347"/>
    <n v="16.199686835249469"/>
    <n v="24.299530252874206"/>
    <n v="32.399373670498939"/>
    <n v="40.499217088123672"/>
    <n v="48.599060505748405"/>
    <n v="56.698903923373138"/>
    <n v="64.798747340997878"/>
    <n v="72.898590758622618"/>
    <n v="0"/>
    <n v="8.0998434176247347"/>
    <n v="16.199686835249469"/>
    <n v="24.299530252874206"/>
    <n v="32.399373670498939"/>
    <n v="40.499217088123672"/>
    <n v="48.599060505748405"/>
    <n v="56.698903923373138"/>
    <n v="64.798747340997878"/>
    <n v="72.898590758622618"/>
    <n v="0"/>
    <n v="40.184571326398732"/>
    <n v="160.73828530559493"/>
    <n v="361.66114193758864"/>
    <n v="642.95314122237971"/>
    <n v="1004.6142831599683"/>
    <n v="1446.6445677503543"/>
    <n v="1969.0439949935376"/>
    <n v="2571.8125648895189"/>
    <n v="3254.9502774382981"/>
    <n v="0"/>
    <n v="2.4438363818141257E-2"/>
    <n v="4.8876727636282515E-2"/>
    <n v="7.3315091454423775E-2"/>
    <n v="9.7753455272565029E-2"/>
    <n v="0.12219181909070628"/>
    <n v="0.14663018290884752"/>
    <n v="0.17106854672698879"/>
    <n v="0.19550691054513006"/>
    <n v="0.21994527436327133"/>
    <n v="10.7"/>
    <n v="1.2821199999999999"/>
    <n v="1"/>
    <n v="1.0005999999999999"/>
    <n v="1.0066999999999999"/>
    <n v="1"/>
    <n v="0.9698540240137401"/>
    <n v="0.94072575459789454"/>
    <n v="0.9126151917524632"/>
    <n v="0.88552233547744619"/>
    <n v="0.8594471857728434"/>
    <n v="0.83438974263865495"/>
    <n v="0.81035000607488072"/>
    <n v="0.78732797608152083"/>
    <n v="0.76532365265857505"/>
    <n v="130300"/>
    <n v="260600"/>
    <n v="252743.95865798066"/>
    <n v="245153.1316482113"/>
    <n v="237827.51897069192"/>
    <n v="230767.12062542248"/>
    <n v="223971.93661240299"/>
    <n v="217441.96693163348"/>
    <n v="211177.21158311391"/>
    <n v="205177.67056684432"/>
    <n v="199443.34388282464"/>
    <n v="260600"/>
    <n v="252743.95865798066"/>
    <n v="245153.1316482113"/>
    <n v="237827.51897069195"/>
    <n v="230767.12062542248"/>
    <n v="223971.93661240299"/>
    <n v="217441.96693163348"/>
    <n v="211177.21158311388"/>
    <n v="205177.67056684432"/>
    <n v="199443.34388282464"/>
    <n v="652143.22250000003"/>
    <n v="35.799999999999997"/>
    <n v="10.335806451612902"/>
    <n v="1.2999999999999999E-2"/>
    <n v="0.80700000000000005"/>
    <n v="3.7557087571859195E-2"/>
    <n v="0.14355440718573328"/>
    <n v="7.8E-2"/>
    <n v="0.22155440718573327"/>
    <n v="3.7226636924812029"/>
    <n v="3.5908564138156431"/>
    <n v="3.4356946833270627"/>
    <n v="3.257178501015463"/>
    <n v="3.0553078668808413"/>
    <n v="2.8300827809231999"/>
    <n v="2.5815032431425378"/>
    <n v="2.309569253538855"/>
    <n v="2.0142808121121529"/>
    <n v="1.6956379188624289"/>
    <n v="3.7226636924812029"/>
    <n v="3.6567600531484228"/>
    <n v="3.5132755485713529"/>
    <n v="3.3464365921712629"/>
    <n v="3.1562431839481522"/>
    <n v="2.9426953239020204"/>
    <n v="2.7057930120328688"/>
    <n v="2.4455362483406962"/>
    <n v="2.1619250328255042"/>
    <n v="1.8549593654872909"/>
    <n v="0"/>
    <n v="4.0499217088123673"/>
    <n v="12.149765126437103"/>
    <n v="20.249608544061836"/>
    <n v="28.349451961686572"/>
    <n v="36.449295379311309"/>
    <n v="44.549138796936035"/>
    <n v="52.648982214560775"/>
    <n v="60.748825632185508"/>
    <n v="68.84866904981024"/>
    <n v="8.0998434176247347"/>
    <n v="0"/>
    <n v="8.9707093761254004"/>
    <n v="28.011237298217697"/>
    <n v="49.012928814729733"/>
    <n v="72.752987803017049"/>
    <n v="100.32760879359199"/>
    <n v="133.35870372956293"/>
    <n v="174.37832390527782"/>
    <n v="227.6008501470578"/>
    <n v="300.63377623845315"/>
    <n v="1095.0471261060336"/>
    <n v="69.555528290513578"/>
    <n v="174.69039815948199"/>
    <n v="1339.2930525560291"/>
    <n v="1339.3"/>
    <n v="174.69130434782596"/>
    <n v="69.555528290513578"/>
    <n v="1095.0531673616604"/>
    <n v="8.824333601998843"/>
    <n v="6.9474439708301361E-3"/>
    <n v="5.1873694996118391E-6"/>
  </r>
  <r>
    <x v="0"/>
    <x v="6"/>
    <n v="124"/>
    <n v="1.95509"/>
    <n v="73.035116074370492"/>
    <n v="0"/>
    <n v="8.1150128971522761"/>
    <n v="16.230025794304552"/>
    <n v="24.345038691456828"/>
    <n v="32.460051588609105"/>
    <n v="40.575064485761381"/>
    <n v="48.690077382913657"/>
    <n v="56.805090280065933"/>
    <n v="64.920103177218209"/>
    <n v="73.035116074370478"/>
    <n v="0"/>
    <n v="8.1150128971522761"/>
    <n v="16.230025794304552"/>
    <n v="24.345038691456828"/>
    <n v="32.460051588609105"/>
    <n v="40.575064485761381"/>
    <n v="48.690077382913657"/>
    <n v="56.805090280065933"/>
    <n v="64.920103177218209"/>
    <n v="73.035116074370478"/>
    <n v="0"/>
    <n v="40.335228521580518"/>
    <n v="161.34091408632207"/>
    <n v="363.01705669422466"/>
    <n v="645.36365634528829"/>
    <n v="1008.380713039513"/>
    <n v="1452.0682267768987"/>
    <n v="1976.4261975574452"/>
    <n v="2581.4546253811532"/>
    <n v="3267.1535102480216"/>
    <n v="0"/>
    <n v="2.4484132265815101E-2"/>
    <n v="4.8968264531630203E-2"/>
    <n v="7.3452396797445307E-2"/>
    <n v="9.7936529063260405E-2"/>
    <n v="0.12242066132907552"/>
    <n v="0.14690479359489061"/>
    <n v="0.17138892586070573"/>
    <n v="0.19587305812652081"/>
    <n v="0.22035719039233589"/>
    <n v="10.7"/>
    <n v="1.2821199999999999"/>
    <n v="1"/>
    <n v="1.0005999999999999"/>
    <n v="1.0066999999999999"/>
    <n v="1"/>
    <n v="0.96979852105564768"/>
    <n v="0.94061856419628054"/>
    <n v="0.91246012942189836"/>
    <n v="0.88532321673250136"/>
    <n v="0.85920782612808932"/>
    <n v="0.83411395760866236"/>
    <n v="0.81004161117422058"/>
    <n v="0.78699078682476376"/>
    <n v="0.76496148456029212"/>
    <n v="130300"/>
    <n v="260600"/>
    <n v="252729.4945871018"/>
    <n v="245125.19782955071"/>
    <n v="237787.10972734672"/>
    <n v="230715.23028048986"/>
    <n v="223909.55948898007"/>
    <n v="217370.09735281742"/>
    <n v="211096.84387200189"/>
    <n v="205089.79904653344"/>
    <n v="199348.96287641212"/>
    <n v="260600"/>
    <n v="252729.4945871018"/>
    <n v="245125.19782955071"/>
    <n v="237787.10972734672"/>
    <n v="230715.23028048984"/>
    <n v="223909.55948898007"/>
    <n v="217370.09735281742"/>
    <n v="211096.84387200189"/>
    <n v="205089.79904653344"/>
    <n v="199348.96287641212"/>
    <n v="654594.88875000004"/>
    <n v="35.799999999999997"/>
    <n v="10.335806451612902"/>
    <n v="1.2999999999999999E-2"/>
    <n v="0.80700000000000005"/>
    <n v="3.7557087571859195E-2"/>
    <n v="0.14355734427016409"/>
    <n v="7.8E-2"/>
    <n v="0.2215573442701641"/>
    <n v="3.707986550187266"/>
    <n v="3.5764049878506241"/>
    <n v="3.421468832393411"/>
    <n v="3.2431780838156254"/>
    <n v="3.0415327421172682"/>
    <n v="2.8165328072983393"/>
    <n v="2.5681782793588397"/>
    <n v="2.2964691582987675"/>
    <n v="2.0014054441181237"/>
    <n v="1.682987136816908"/>
    <n v="3.707986550187266"/>
    <n v="3.642195769018945"/>
    <n v="3.4989369101220174"/>
    <n v="3.3323234581045185"/>
    <n v="3.142355412966447"/>
    <n v="2.929032774707804"/>
    <n v="2.6923555433285893"/>
    <n v="2.4323237188288038"/>
    <n v="2.1489373012084458"/>
    <n v="1.8421962904675158"/>
    <n v="0"/>
    <n v="4.0575064485761381"/>
    <n v="12.172519345728414"/>
    <n v="20.28753224288069"/>
    <n v="28.402545140032966"/>
    <n v="36.517558037185239"/>
    <n v="44.632570934337522"/>
    <n v="52.747583831489791"/>
    <n v="60.862596728642075"/>
    <n v="68.977609625794344"/>
    <n v="8.1150128971522761"/>
    <n v="0"/>
    <n v="9.0403479792474108"/>
    <n v="28.231475450632502"/>
    <n v="49.405043619629829"/>
    <n v="73.348488580333068"/>
    <n v="101.17348532360738"/>
    <n v="134.5267677081863"/>
    <n v="175.98287586994013"/>
    <n v="229.83488495888892"/>
    <n v="303.85154645274019"/>
    <n v="1105.3949159432059"/>
    <n v="69.555528290513578"/>
    <n v="176.24256663505781"/>
    <n v="1351.1930108687773"/>
    <n v="1351.2"/>
    <n v="176.24347826086955"/>
    <n v="69.555528290513578"/>
    <n v="1105.4009934486169"/>
    <n v="8.8243068919258629"/>
    <n v="6.9891312227809976E-3"/>
    <n v="5.1725364289379793E-6"/>
  </r>
  <r>
    <x v="0"/>
    <x v="7"/>
    <n v="124"/>
    <n v="1.9550799999999999"/>
    <n v="73.171945264379403"/>
    <n v="0"/>
    <n v="8.1302161404866009"/>
    <n v="16.260432280973202"/>
    <n v="24.390648421459801"/>
    <n v="32.520864561946404"/>
    <n v="40.651080702433006"/>
    <n v="48.781296842919609"/>
    <n v="56.911512983406212"/>
    <n v="65.041729123892807"/>
    <n v="73.171945264379403"/>
    <n v="0"/>
    <n v="8.1302161404866009"/>
    <n v="16.260432280973202"/>
    <n v="24.390648421459801"/>
    <n v="32.520864561946404"/>
    <n v="40.651080702433006"/>
    <n v="48.781296842919609"/>
    <n v="56.911512983406212"/>
    <n v="65.041729123892807"/>
    <n v="73.171945264379403"/>
    <n v="0"/>
    <n v="40.486503875755169"/>
    <n v="161.94601550302067"/>
    <n v="364.37853488179644"/>
    <n v="647.7840620120827"/>
    <n v="1012.1625968938794"/>
    <n v="1457.5141395271862"/>
    <n v="1983.8386899120035"/>
    <n v="2591.1362480483308"/>
    <n v="3279.406813936168"/>
    <n v="0"/>
    <n v="2.4530002583630323E-2"/>
    <n v="4.9060005167260647E-2"/>
    <n v="7.3590007750890959E-2"/>
    <n v="9.8120010334521293E-2"/>
    <n v="0.12265001291815161"/>
    <n v="0.14718001550178195"/>
    <n v="0.17171001808541228"/>
    <n v="0.19624002066904259"/>
    <n v="0.22077002325267289"/>
    <n v="10.7"/>
    <n v="1.2821199999999999"/>
    <n v="1"/>
    <n v="1.0005999999999999"/>
    <n v="1.0066999999999999"/>
    <n v="1"/>
    <n v="0.96974289814206405"/>
    <n v="0.94051114953905757"/>
    <n v="0.91230475419098012"/>
    <n v="0.88512371209783192"/>
    <n v="0.85896802325961308"/>
    <n v="0.83383768767632349"/>
    <n v="0.80973270534796304"/>
    <n v="0.78665307627453185"/>
    <n v="0.76459880045603001"/>
    <n v="130300"/>
    <n v="260600"/>
    <n v="252714.99925582189"/>
    <n v="245097.2055698784"/>
    <n v="237746.61894216941"/>
    <n v="230663.23937269501"/>
    <n v="223847.06686145515"/>
    <n v="217298.1014084499"/>
    <n v="211016.34301367917"/>
    <n v="205001.79167714299"/>
    <n v="199254.44739884141"/>
    <n v="260600"/>
    <n v="252714.99925582189"/>
    <n v="245097.2055698784"/>
    <n v="237746.61894216939"/>
    <n v="230663.23937269501"/>
    <n v="223847.06686145515"/>
    <n v="217298.1014084499"/>
    <n v="211016.34301367917"/>
    <n v="205001.79167714299"/>
    <n v="199254.44739884141"/>
    <n v="657046.55500000005"/>
    <n v="35.799999999999997"/>
    <n v="10.335806451612902"/>
    <n v="1.2999999999999999E-2"/>
    <n v="0.80700000000000005"/>
    <n v="3.7557087571859195E-2"/>
    <n v="0.14355587572419296"/>
    <n v="7.8E-2"/>
    <n v="0.22155587572419294"/>
    <n v="3.6934189388059706"/>
    <n v="3.5620610167747189"/>
    <n v="3.407348572271875"/>
    <n v="3.2292816052974342"/>
    <n v="3.0278601158514005"/>
    <n v="2.8030841039337715"/>
    <n v="2.5549535695445478"/>
    <n v="2.2834685126837297"/>
    <n v="1.9886289333513167"/>
    <n v="1.6704348315473101"/>
    <n v="3.6934189388059706"/>
    <n v="3.6277399777903447"/>
    <n v="3.4847047945232967"/>
    <n v="3.3183150887846544"/>
    <n v="3.1285708605744174"/>
    <n v="2.915472109892586"/>
    <n v="2.6790188367391599"/>
    <n v="2.4192110411141385"/>
    <n v="2.1360487230175234"/>
    <n v="1.8295318824493134"/>
    <n v="0"/>
    <n v="4.0651080702433005"/>
    <n v="12.1953242107299"/>
    <n v="20.325540351216503"/>
    <n v="28.455756491703102"/>
    <n v="36.585972632189709"/>
    <n v="44.716188772676304"/>
    <n v="52.846404913162914"/>
    <n v="60.976621053649509"/>
    <n v="69.106837194136105"/>
    <n v="8.1302161404866009"/>
    <n v="0"/>
    <n v="9.1104123911453243"/>
    <n v="28.453090744550984"/>
    <n v="49.799682009129498"/>
    <n v="73.947965709852568"/>
    <n v="102.02528235490092"/>
    <n v="135.70351753971468"/>
    <n v="177.60033617977214"/>
    <n v="232.08885796499192"/>
    <n v="307.10234052961965"/>
    <n v="1115.8314854236778"/>
    <n v="69.555528290513578"/>
    <n v="177.80805205712861"/>
    <n v="1363.1950657713201"/>
    <n v="1363.2"/>
    <n v="177.80869565217381"/>
    <n v="69.555528290513578"/>
    <n v="1115.8357760573126"/>
    <n v="8.8243202470234188"/>
    <n v="4.9342286799856083E-3"/>
    <n v="3.6195926349659684E-6"/>
  </r>
  <r>
    <x v="0"/>
    <x v="8"/>
    <n v="124"/>
    <n v="1.95814"/>
    <n v="73.251030843698061"/>
    <n v="0"/>
    <n v="8.1390034270775615"/>
    <n v="16.278006854155123"/>
    <n v="24.417010281232685"/>
    <n v="32.556013708310246"/>
    <n v="40.695017135387808"/>
    <n v="48.834020562465369"/>
    <n v="56.973023989542931"/>
    <n v="65.112027416620492"/>
    <n v="73.251030843698061"/>
    <n v="0"/>
    <n v="8.1390034270775615"/>
    <n v="16.278006854155123"/>
    <n v="24.417010281232685"/>
    <n v="32.556013708310246"/>
    <n v="40.695017135387808"/>
    <n v="48.834020562465369"/>
    <n v="56.973023989542931"/>
    <n v="65.112027416620492"/>
    <n v="73.251030843698061"/>
    <n v="0"/>
    <n v="40.574068281412927"/>
    <n v="162.29627312565171"/>
    <n v="365.16661453271638"/>
    <n v="649.18509250260684"/>
    <n v="1014.3517070353232"/>
    <n v="1460.6664581308655"/>
    <n v="1988.1293457892336"/>
    <n v="2596.7403700104273"/>
    <n v="3286.4995307944482"/>
    <n v="0"/>
    <n v="2.4556515059935346E-2"/>
    <n v="4.9113030119870692E-2"/>
    <n v="7.3669545179806034E-2"/>
    <n v="9.8226060239741383E-2"/>
    <n v="0.12278257529967672"/>
    <n v="0.14733909035961207"/>
    <n v="0.1718956054195474"/>
    <n v="0.19645212047948277"/>
    <n v="0.22100863553941813"/>
    <n v="10.7"/>
    <n v="1.2821199999999999"/>
    <n v="1"/>
    <n v="1.0005999999999999"/>
    <n v="1.0066999999999999"/>
    <n v="1"/>
    <n v="0.96971075042110055"/>
    <n v="0.9404490717360906"/>
    <n v="0.91221496394497004"/>
    <n v="0.88500842704773897"/>
    <n v="0.8588294610443975"/>
    <n v="0.8336780659349452"/>
    <n v="0.80955424171938251"/>
    <n v="0.7864579883977092"/>
    <n v="0.76438930596992538"/>
    <n v="130300"/>
    <n v="260600"/>
    <n v="252706.62155973879"/>
    <n v="245081.02809442522"/>
    <n v="237723.21960405918"/>
    <n v="230633.19608864078"/>
    <n v="223810.95754817"/>
    <n v="217256.50398264671"/>
    <n v="210969.83539207108"/>
    <n v="204950.95177644302"/>
    <n v="199199.85313576256"/>
    <n v="260600"/>
    <n v="252706.62155973876"/>
    <n v="245081.02809442522"/>
    <n v="237723.21960405921"/>
    <n v="230633.19608864078"/>
    <n v="223810.95754817"/>
    <n v="217256.50398264674"/>
    <n v="210969.83539207108"/>
    <n v="204950.95177644302"/>
    <n v="199199.85313576256"/>
    <n v="659498.22125000006"/>
    <n v="35.799999999999997"/>
    <n v="10.335806451612902"/>
    <n v="1.2999999999999999E-2"/>
    <n v="0.80700000000000005"/>
    <n v="3.7557087571859195E-2"/>
    <n v="0.14400560131165049"/>
    <n v="7.8E-2"/>
    <n v="0.22200560131165048"/>
    <n v="3.6789596368029733"/>
    <n v="3.5479069334259621"/>
    <n v="3.3934780702164171"/>
    <n v="3.2156730471743367"/>
    <n v="3.0144918642997212"/>
    <n v="2.7899345215925715"/>
    <n v="2.5420010190528859"/>
    <n v="2.2706913566806652"/>
    <n v="1.9760055344759102"/>
    <n v="1.6579435524386199"/>
    <n v="3.6789596368029733"/>
    <n v="3.6134332851144677"/>
    <n v="3.4706925018211896"/>
    <n v="3.3045755586953769"/>
    <n v="3.1150824557370287"/>
    <n v="2.9022131929461463"/>
    <n v="2.6659677703227285"/>
    <n v="2.4063461878667756"/>
    <n v="2.1233484455782876"/>
    <n v="1.8169745434572651"/>
    <n v="0"/>
    <n v="4.0695017135387808"/>
    <n v="12.208505140616342"/>
    <n v="20.347508567693904"/>
    <n v="28.486511994771465"/>
    <n v="36.62551542184903"/>
    <n v="44.764518848926585"/>
    <n v="52.903522276004153"/>
    <n v="61.042525703081708"/>
    <n v="69.181529130159277"/>
    <n v="8.1390034270775615"/>
    <n v="0"/>
    <n v="9.1662653713394633"/>
    <n v="28.629751880015366"/>
    <n v="50.114890406782465"/>
    <n v="74.42879026329814"/>
    <n v="102.71305921337351"/>
    <n v="136.66278204060458"/>
    <n v="178.93599486222826"/>
    <n v="233.98200466317871"/>
    <n v="309.89355613615169"/>
    <n v="1124.5270948369721"/>
    <n v="69.555528290513578"/>
    <n v="179.11239346912274"/>
    <n v="1373.1950165966084"/>
    <n v="1373.2"/>
    <n v="179.11304347826081"/>
    <n v="69.555528290513578"/>
    <n v="1124.5314282312256"/>
    <n v="8.8202279061021152"/>
    <n v="4.9834033916340559E-3"/>
    <n v="3.6290441244058083E-6"/>
  </r>
  <r>
    <x v="0"/>
    <x v="9"/>
    <n v="124"/>
    <n v="1.96143"/>
    <n v="73.325485237007982"/>
    <n v="0"/>
    <n v="8.1472761374453313"/>
    <n v="16.294552274890663"/>
    <n v="24.441828412335994"/>
    <n v="32.589104549781325"/>
    <n v="40.736380687226657"/>
    <n v="48.883656824671988"/>
    <n v="57.030932962117319"/>
    <n v="65.17820909956265"/>
    <n v="73.325485237007982"/>
    <n v="0"/>
    <n v="8.1472761374453313"/>
    <n v="16.294552274890663"/>
    <n v="24.441828412335994"/>
    <n v="32.589104549781325"/>
    <n v="40.736380687226657"/>
    <n v="48.883656824671988"/>
    <n v="57.030932962117319"/>
    <n v="65.17820909956265"/>
    <n v="73.325485237007982"/>
    <n v="0"/>
    <n v="40.656591431618999"/>
    <n v="162.626365726476"/>
    <n v="365.909322884571"/>
    <n v="650.50546290590398"/>
    <n v="1016.414785790475"/>
    <n v="1463.637291538284"/>
    <n v="1992.1729801493309"/>
    <n v="2602.0218516236159"/>
    <n v="3293.1839059611389"/>
    <n v="0"/>
    <n v="2.4581474987591445E-2"/>
    <n v="4.916294997518289E-2"/>
    <n v="7.3744424962774335E-2"/>
    <n v="9.832589995036578E-2"/>
    <n v="0.12290737493795724"/>
    <n v="0.14748884992554867"/>
    <n v="0.17207032491314012"/>
    <n v="0.19665179990073156"/>
    <n v="0.22123327488832303"/>
    <n v="10.7"/>
    <n v="1.2821199999999999"/>
    <n v="1"/>
    <n v="1.0005999999999999"/>
    <n v="1.0066999999999999"/>
    <n v="1"/>
    <n v="0.96968048633867165"/>
    <n v="0.94039063353634644"/>
    <n v="0.91213044159302425"/>
    <n v="0.88489991050870487"/>
    <n v="0.85869904028338861"/>
    <n v="0.8335278309170755"/>
    <n v="0.80938628240976518"/>
    <n v="0.78627439476145811"/>
    <n v="0.76419216797215384"/>
    <n v="130300"/>
    <n v="260600"/>
    <n v="252698.73473985784"/>
    <n v="245065.79909957189"/>
    <n v="237701.19307914213"/>
    <n v="230604.91667856849"/>
    <n v="223776.96989785109"/>
    <n v="217217.35273698988"/>
    <n v="210926.06519598482"/>
    <n v="204903.10727483599"/>
    <n v="199148.4789735433"/>
    <n v="260600"/>
    <n v="252698.73473985784"/>
    <n v="245065.79909957189"/>
    <n v="237701.19307914213"/>
    <n v="230604.91667856849"/>
    <n v="223776.96989785109"/>
    <n v="217217.35273698988"/>
    <n v="210926.06519598479"/>
    <n v="204903.10727483602"/>
    <n v="199148.4789735433"/>
    <n v="661949.88750000007"/>
    <n v="35.799999999999997"/>
    <n v="10.335806451612902"/>
    <n v="1.2999999999999999E-2"/>
    <n v="0.80700000000000005"/>
    <n v="3.7557087571859195E-2"/>
    <n v="0.14448991442663547"/>
    <n v="7.8E-2"/>
    <n v="0.22248991442663546"/>
    <n v="3.6646074407407405"/>
    <n v="3.5338642995853418"/>
    <n v="3.3797216930101146"/>
    <n v="3.2021796210150604"/>
    <n v="3.0012380836001773"/>
    <n v="2.7768970807654667"/>
    <n v="2.5291566125109286"/>
    <n v="2.2580166788365621"/>
    <n v="1.9634772797423692"/>
    <n v="1.6455384152283468"/>
    <n v="3.6646074407407405"/>
    <n v="3.5992358701630414"/>
    <n v="3.456792996297728"/>
    <n v="3.2909506570125875"/>
    <n v="3.1017088523076186"/>
    <n v="2.8890675821828218"/>
    <n v="2.6530268466381974"/>
    <n v="2.3935866456737456"/>
    <n v="2.1107469792894658"/>
    <n v="1.804507847485358"/>
    <n v="0"/>
    <n v="4.0736380687226657"/>
    <n v="12.220914206167997"/>
    <n v="20.368190343613328"/>
    <n v="28.51546648105866"/>
    <n v="36.662742618503991"/>
    <n v="44.810018755949322"/>
    <n v="52.957294893394653"/>
    <n v="61.104571030839985"/>
    <n v="69.251847168285309"/>
    <n v="8.1472761374453313"/>
    <n v="0"/>
    <n v="9.2211389937024695"/>
    <n v="28.80333384044603"/>
    <n v="50.424721742897461"/>
    <n v="74.901736646367297"/>
    <n v="103.39027370323922"/>
    <n v="137.60870795236653"/>
    <n v="180.25572868583717"/>
    <n v="235.85764581597593"/>
    <n v="312.66914283273024"/>
    <n v="1133.1324302135624"/>
    <n v="69.555528290513578"/>
    <n v="180.4031937756113"/>
    <n v="1383.0911522796873"/>
    <n v="1383.1"/>
    <n v="180.40434782608691"/>
    <n v="69.555528290513578"/>
    <n v="1133.1401238833994"/>
    <n v="8.8158153373139445"/>
    <n v="8.8477203125876258E-3"/>
    <n v="6.3970214103012264E-6"/>
  </r>
  <r>
    <x v="0"/>
    <x v="10"/>
    <n v="124"/>
    <n v="1.96461"/>
    <n v="73.401669952682724"/>
    <n v="0"/>
    <n v="8.155741105853636"/>
    <n v="16.311482211707272"/>
    <n v="24.467223317560908"/>
    <n v="32.622964423414544"/>
    <n v="40.77870552926818"/>
    <n v="48.934446635121816"/>
    <n v="57.090187740975452"/>
    <n v="65.245928846829088"/>
    <n v="73.401669952682724"/>
    <n v="0"/>
    <n v="8.155741105853636"/>
    <n v="16.311482211707272"/>
    <n v="24.467223317560908"/>
    <n v="32.622964423414544"/>
    <n v="40.77870552926818"/>
    <n v="48.934446635121816"/>
    <n v="57.090187740975452"/>
    <n v="65.245928846829088"/>
    <n v="73.401669952682724"/>
    <n v="0"/>
    <n v="40.7411192037478"/>
    <n v="162.9644768149912"/>
    <n v="366.67007283373022"/>
    <n v="651.8579072599648"/>
    <n v="1018.527980093695"/>
    <n v="1466.6802913349209"/>
    <n v="1996.3148409836422"/>
    <n v="2607.4316290398592"/>
    <n v="3300.0306555035718"/>
    <n v="0"/>
    <n v="2.4607014984725353E-2"/>
    <n v="4.9214029969450707E-2"/>
    <n v="7.382104495417606E-2"/>
    <n v="9.8428059938901413E-2"/>
    <n v="0.12303507492362677"/>
    <n v="0.14764208990835212"/>
    <n v="0.17224910489307746"/>
    <n v="0.19685611987780283"/>
    <n v="0.22146313486252817"/>
    <n v="10.7"/>
    <n v="1.2821199999999999"/>
    <n v="1"/>
    <n v="1.0005999999999999"/>
    <n v="1.0066999999999999"/>
    <n v="1"/>
    <n v="0.96964952001695115"/>
    <n v="0.94033084162668046"/>
    <n v="0.91204396482918793"/>
    <n v="0.88478888962447355"/>
    <n v="0.85856561601253734"/>
    <n v="0.83337414399337917"/>
    <n v="0.80921447356699938"/>
    <n v="0.78608660473339753"/>
    <n v="0.76399053749257406"/>
    <n v="130300"/>
    <n v="260600"/>
    <n v="252690.66491641747"/>
    <n v="245050.21732791292"/>
    <n v="237678.65723448637"/>
    <n v="230575.98463613781"/>
    <n v="223742.19953286723"/>
    <n v="217177.3019246746"/>
    <n v="210881.29181156005"/>
    <n v="204854.16919352338"/>
    <n v="199095.93407056481"/>
    <n v="260600"/>
    <n v="252690.66491641747"/>
    <n v="245050.21732791292"/>
    <n v="237678.65723448637"/>
    <n v="230575.98463613781"/>
    <n v="223742.19953286723"/>
    <n v="217177.3019246746"/>
    <n v="210881.29181156005"/>
    <n v="204854.16919352338"/>
    <n v="199095.93407056481"/>
    <n v="664401.55375000008"/>
    <n v="35.799999999999997"/>
    <n v="10.335806451612902"/>
    <n v="1.2999999999999999E-2"/>
    <n v="0.80700000000000005"/>
    <n v="3.7557087571859195E-2"/>
    <n v="0.14495880742396364"/>
    <n v="7.8E-2"/>
    <n v="0.22295880742396362"/>
    <n v="3.6503611649446492"/>
    <n v="3.5199227857005653"/>
    <n v="3.3660623736102777"/>
    <n v="3.1887799286737861"/>
    <n v="2.9880754508910909"/>
    <n v="2.7639489402621917"/>
    <n v="2.516400396787088"/>
    <n v="2.2454298204657821"/>
    <n v="1.9510372112982706"/>
    <n v="1.633222569284557"/>
    <n v="3.6503611649446492"/>
    <n v="3.5851419753226073"/>
    <n v="3.4429925796554217"/>
    <n v="3.2774211511420317"/>
    <n v="3.0884276897824385"/>
    <n v="2.8760121955766413"/>
    <n v="2.6401746685246401"/>
    <n v="2.3809151086264349"/>
    <n v="2.0982335158820264"/>
    <n v="1.7921298902914138"/>
    <n v="0"/>
    <n v="4.077870552926818"/>
    <n v="12.233611658780454"/>
    <n v="20.38935276463409"/>
    <n v="28.545093870487726"/>
    <n v="36.700834976341362"/>
    <n v="44.856576082194998"/>
    <n v="53.012317188048634"/>
    <n v="61.16805829390227"/>
    <n v="69.323799399755899"/>
    <n v="8.155741105853636"/>
    <n v="0"/>
    <n v="9.276635826915232"/>
    <n v="28.978909239633488"/>
    <n v="50.738148927345556"/>
    <n v="75.380231896051683"/>
    <n v="104.07553517890555"/>
    <n v="138.56606753440431"/>
    <n v="181.59183115795659"/>
    <n v="237.7575439610313"/>
    <n v="315.48324897734096"/>
    <n v="1141.8481526995847"/>
    <n v="69.555528290513578"/>
    <n v="181.71055214851464"/>
    <n v="1393.1142331386129"/>
    <n v="1393.1"/>
    <n v="181.7086956521739"/>
    <n v="69.555528290513578"/>
    <n v="1141.8357760573124"/>
    <n v="8.8115379818310036"/>
    <n v="1.4233138613008123E-2"/>
    <n v="1.0216882214491512E-5"/>
  </r>
  <r>
    <x v="0"/>
    <x v="11"/>
    <n v="124"/>
    <n v="1.9680800000000001"/>
    <n v="73.4721161061819"/>
    <n v="0"/>
    <n v="8.1635684562424338"/>
    <n v="16.327136912484868"/>
    <n v="24.490705368727301"/>
    <n v="32.654273824969735"/>
    <n v="40.817842281212165"/>
    <n v="48.981410737454596"/>
    <n v="57.144979193697026"/>
    <n v="65.308547649939456"/>
    <n v="73.472116106181886"/>
    <n v="0"/>
    <n v="8.1635684562424338"/>
    <n v="16.327136912484868"/>
    <n v="24.490705368727301"/>
    <n v="32.654273824969735"/>
    <n v="40.817842281212165"/>
    <n v="48.981410737454596"/>
    <n v="57.144979193697026"/>
    <n v="65.308547649939456"/>
    <n v="73.472116106181886"/>
    <n v="0"/>
    <n v="40.819358088100849"/>
    <n v="163.27743235240339"/>
    <n v="367.37422279290763"/>
    <n v="653.10972940961358"/>
    <n v="1020.483952202521"/>
    <n v="1469.4968911716298"/>
    <n v="2000.1485463169406"/>
    <n v="2612.4389176384529"/>
    <n v="3306.3680051361666"/>
    <n v="0"/>
    <n v="2.4630631198850835E-2"/>
    <n v="4.926126239770167E-2"/>
    <n v="7.3891893596552502E-2"/>
    <n v="9.8522524795403341E-2"/>
    <n v="0.12315315599425417"/>
    <n v="0.147783787193105"/>
    <n v="0.17241441839195581"/>
    <n v="0.19704504959080665"/>
    <n v="0.22167568078965746"/>
    <n v="10.7"/>
    <n v="1.2821199999999999"/>
    <n v="1"/>
    <n v="1.0005999999999999"/>
    <n v="1.0066999999999999"/>
    <n v="1"/>
    <n v="0.96962088720156081"/>
    <n v="0.94027555745853675"/>
    <n v="0.91196401077092781"/>
    <n v="0.88468624713873434"/>
    <n v="0.85844226656195577"/>
    <n v="0.83323206904059244"/>
    <n v="0.80905565457464435"/>
    <n v="0.78591302316411138"/>
    <n v="0.76380417480899354"/>
    <n v="130300"/>
    <n v="260600"/>
    <n v="252683.20320472674"/>
    <n v="245035.81027369469"/>
    <n v="237657.82120690378"/>
    <n v="230549.23600435417"/>
    <n v="223710.05466604567"/>
    <n v="217140.27719197838"/>
    <n v="210839.90358215233"/>
    <n v="204808.93383656742"/>
    <n v="199047.36795522372"/>
    <n v="260600"/>
    <n v="252683.20320472671"/>
    <n v="245035.81027369469"/>
    <n v="237657.82120690378"/>
    <n v="230549.23600435417"/>
    <n v="223710.05466604567"/>
    <n v="217140.27719197838"/>
    <n v="210839.90358215233"/>
    <n v="204808.93383656739"/>
    <n v="199047.36795522374"/>
    <n v="666853.22000000009"/>
    <n v="35.799999999999997"/>
    <n v="10.335806451612902"/>
    <n v="1.2999999999999999E-2"/>
    <n v="0.80700000000000005"/>
    <n v="3.7557087571859195E-2"/>
    <n v="0.14547132775201238"/>
    <n v="7.8E-2"/>
    <n v="0.22347132775201239"/>
    <n v="3.6362196411764702"/>
    <n v="3.506091896066982"/>
    <n v="3.3525174468383385"/>
    <n v="3.1754962934905384"/>
    <n v="2.975028436023583"/>
    <n v="2.7511138744374706"/>
    <n v="2.503752608732202"/>
    <n v="2.2329446389077776"/>
    <n v="1.9386899649641964"/>
    <n v="1.6209885869014606"/>
    <n v="3.6362196411764702"/>
    <n v="3.5711557686217263"/>
    <n v="3.4293046714526603"/>
    <n v="3.2640068701644385"/>
    <n v="3.0752623647570605"/>
    <n v="2.8630711552305268"/>
    <n v="2.6274332415848365"/>
    <n v="2.3683486238199896"/>
    <n v="2.0858173019359869"/>
    <n v="1.7798392759328285"/>
    <n v="0"/>
    <n v="4.0817842281212169"/>
    <n v="12.245352684363651"/>
    <n v="20.408921140606083"/>
    <n v="28.57248959684852"/>
    <n v="36.73605805309095"/>
    <n v="44.89962650933338"/>
    <n v="53.063194965575811"/>
    <n v="61.226763421818241"/>
    <n v="69.390331878060664"/>
    <n v="8.1635684562424338"/>
    <n v="0"/>
    <n v="9.3308517266774693"/>
    <n v="29.150450160291243"/>
    <n v="51.044508016307418"/>
    <n v="75.848317028903068"/>
    <n v="104.74672422340029"/>
    <n v="139.50541877424345"/>
    <n v="182.90593717985581"/>
    <n v="239.6321451951946"/>
    <n v="318.27184181618685"/>
    <n v="1150.4361941210602"/>
    <n v="69.555528290513578"/>
    <n v="182.99875836173598"/>
    <n v="1402.9904807733099"/>
    <n v="1403"/>
    <n v="183"/>
    <n v="69.555528290513578"/>
    <n v="1150.4444717094864"/>
    <n v="8.8068568786774808"/>
    <n v="9.5192266901449329E-3"/>
    <n v="6.7849085460762172E-6"/>
  </r>
  <r>
    <x v="0"/>
    <x v="12"/>
    <n v="124"/>
    <n v="1.9714400000000001"/>
    <n v="73.544298841187924"/>
    <n v="0"/>
    <n v="8.171588760131991"/>
    <n v="16.343177520263982"/>
    <n v="24.514766280395975"/>
    <n v="32.686355040527964"/>
    <n v="40.857943800659953"/>
    <n v="49.029532560791942"/>
    <n v="57.201121320923932"/>
    <n v="65.372710081055928"/>
    <n v="73.544298841187924"/>
    <n v="0"/>
    <n v="8.171588760131991"/>
    <n v="16.343177520263982"/>
    <n v="24.514766280395975"/>
    <n v="32.686355040527964"/>
    <n v="40.857943800659953"/>
    <n v="49.029532560791942"/>
    <n v="57.201121320923932"/>
    <n v="65.372710081055928"/>
    <n v="73.544298841187924"/>
    <n v="0"/>
    <n v="40.899603504638236"/>
    <n v="163.59841401855294"/>
    <n v="368.09643154174421"/>
    <n v="654.39365607421178"/>
    <n v="1022.490087615956"/>
    <n v="1472.3857261669764"/>
    <n v="2004.0805717272735"/>
    <n v="2617.5746242968471"/>
    <n v="3312.8678838756982"/>
    <n v="0"/>
    <n v="2.4654829580755176E-2"/>
    <n v="4.9309659161510352E-2"/>
    <n v="7.3964488742265536E-2"/>
    <n v="9.8619318323020705E-2"/>
    <n v="0.12327414790377589"/>
    <n v="0.14792897748453104"/>
    <n v="0.17258380706528623"/>
    <n v="0.19723863664604141"/>
    <n v="0.22189346622679662"/>
    <n v="10.7"/>
    <n v="1.2821199999999999"/>
    <n v="1"/>
    <n v="1.0005999999999999"/>
    <n v="1.0066999999999999"/>
    <n v="1"/>
    <n v="0.96959154953901561"/>
    <n v="0.94021891441312377"/>
    <n v="0.91188209462232472"/>
    <n v="0.88458109016661834"/>
    <n v="0.85831590104600475"/>
    <n v="0.8330865272604836"/>
    <n v="0.80889296881005524"/>
    <n v="0.78573522569471965"/>
    <n v="0.76361329791447652"/>
    <n v="130300"/>
    <n v="260600"/>
    <n v="252675.55780986746"/>
    <n v="245021.04909606004"/>
    <n v="237636.47385857781"/>
    <n v="230521.83209742073"/>
    <n v="223677.12381258883"/>
    <n v="217102.34900408203"/>
    <n v="210797.50767190038"/>
    <n v="204762.59981604395"/>
    <n v="198997.62543651258"/>
    <n v="260600"/>
    <n v="252675.55780986746"/>
    <n v="245021.04909606007"/>
    <n v="237636.47385857778"/>
    <n v="230521.83209742073"/>
    <n v="223677.12381258883"/>
    <n v="217102.34900408203"/>
    <n v="210797.50767190038"/>
    <n v="204762.59981604395"/>
    <n v="198997.62543651258"/>
    <n v="669304.8862500001"/>
    <n v="35.799999999999997"/>
    <n v="10.335806451612902"/>
    <n v="1.2999999999999999E-2"/>
    <n v="0.80700000000000005"/>
    <n v="3.7557087571859195E-2"/>
    <n v="0.14596846292805285"/>
    <n v="7.8E-2"/>
    <n v="0.22396846292805284"/>
    <n v="3.622181718315018"/>
    <n v="3.4923598212942486"/>
    <n v="3.3390672856398553"/>
    <n v="3.1623041113518378"/>
    <n v="2.9620702984301981"/>
    <n v="2.7383658468749346"/>
    <n v="2.4911907566860467"/>
    <n v="2.220545027863535"/>
    <n v="1.9264286604074008"/>
    <n v="1.6088416543176414"/>
    <n v="3.622181718315018"/>
    <n v="3.5572707698046333"/>
    <n v="3.415713553467052"/>
    <n v="3.2506856984958468"/>
    <n v="3.0621872048910177"/>
    <n v="2.8502180726525665"/>
    <n v="2.6147783017804906"/>
    <n v="2.3558678922747909"/>
    <n v="2.0734868441354681"/>
    <n v="1.7676351573625211"/>
    <n v="0"/>
    <n v="4.0857943800659955"/>
    <n v="12.257383140197987"/>
    <n v="20.428971900329977"/>
    <n v="28.600560660461969"/>
    <n v="36.772149420593962"/>
    <n v="44.943738180725944"/>
    <n v="53.11532694085794"/>
    <n v="61.28691570098993"/>
    <n v="69.458504461121919"/>
    <n v="8.171588760131991"/>
    <n v="0"/>
    <n v="9.3856873971365964"/>
    <n v="29.323973667348511"/>
    <n v="51.354444152824023"/>
    <n v="76.321924294247054"/>
    <n v="105.42592715074971"/>
    <n v="140.45617003393909"/>
    <n v="184.23639544641503"/>
    <n v="241.53105813129838"/>
    <n v="321.09925624978752"/>
    <n v="1159.1348365237459"/>
    <n v="69.555528290513578"/>
    <n v="184.30355472213881"/>
    <n v="1412.9939195363984"/>
    <n v="1413"/>
    <n v="184.30434782608677"/>
    <n v="69.555528290513578"/>
    <n v="1159.1401238833996"/>
    <n v="8.8023107102954103"/>
    <n v="6.0804636016200675E-3"/>
    <n v="4.3032297251380518E-6"/>
  </r>
  <r>
    <x v="0"/>
    <x v="13"/>
    <n v="124"/>
    <n v="1.97214"/>
    <n v="73.665795125000997"/>
    <n v="0"/>
    <n v="8.185088347222333"/>
    <n v="16.370176694444666"/>
    <n v="24.555265041666999"/>
    <n v="32.740353388889332"/>
    <n v="40.925441736111665"/>
    <n v="49.110530083333998"/>
    <n v="57.295618430556331"/>
    <n v="65.480706777778664"/>
    <n v="73.665795125000997"/>
    <n v="0"/>
    <n v="8.185088347222333"/>
    <n v="16.370176694444666"/>
    <n v="24.555265041666999"/>
    <n v="32.740353388889332"/>
    <n v="40.925441736111665"/>
    <n v="49.110530083333998"/>
    <n v="57.295618430556331"/>
    <n v="65.480706777778664"/>
    <n v="73.665795125000997"/>
    <n v="0"/>
    <n v="41.03484864174883"/>
    <n v="164.13939456699532"/>
    <n v="369.31363777573949"/>
    <n v="656.55757826798128"/>
    <n v="1025.8712160437208"/>
    <n v="1477.254551102958"/>
    <n v="2010.7075834456928"/>
    <n v="2626.2303130719251"/>
    <n v="3323.8227399816556"/>
    <n v="0"/>
    <n v="2.4695559728697372E-2"/>
    <n v="4.9391119457394744E-2"/>
    <n v="7.4086679186092116E-2"/>
    <n v="9.8782238914789489E-2"/>
    <n v="0.12347779864348686"/>
    <n v="0.14817335837218423"/>
    <n v="0.17286891810088159"/>
    <n v="0.19756447782957898"/>
    <n v="0.22226003755827634"/>
    <n v="10.7"/>
    <n v="1.2821199999999999"/>
    <n v="1"/>
    <n v="1.0005999999999999"/>
    <n v="1.0066999999999999"/>
    <n v="1"/>
    <n v="0.96954217132783371"/>
    <n v="0.9401235831825715"/>
    <n v="0.91174423556421347"/>
    <n v="0.88440412847275951"/>
    <n v="0.85810326190820974"/>
    <n v="0.83284163587056415"/>
    <n v="0.80861925035982274"/>
    <n v="0.78543610537598518"/>
    <n v="0.76329220091905214"/>
    <n v="130300"/>
    <n v="260600"/>
    <n v="252662.68984803348"/>
    <n v="244996.20577737814"/>
    <n v="237600.54778803402"/>
    <n v="230475.71588000114"/>
    <n v="223621.71005327944"/>
    <n v="217038.53030786902"/>
    <n v="210726.17664376981"/>
    <n v="204684.64906098173"/>
    <n v="198913.947559505"/>
    <n v="260600"/>
    <n v="252662.68984803348"/>
    <n v="244996.20577737817"/>
    <n v="237600.54778803402"/>
    <n v="230475.71588000114"/>
    <n v="223621.71005327944"/>
    <n v="217038.53030786902"/>
    <n v="210726.17664376981"/>
    <n v="204684.64906098173"/>
    <n v="198913.947559505"/>
    <n v="671756.55249999999"/>
    <n v="35.799999999999997"/>
    <n v="10.335806451612902"/>
    <n v="1.2999999999999999E-2"/>
    <n v="0.80700000000000005"/>
    <n v="3.7557087571859195E-2"/>
    <n v="0.14607213949363748"/>
    <n v="7.8E-2"/>
    <n v="0.22407213949363747"/>
    <n v="3.6082462620437958"/>
    <n v="3.4786584731374601"/>
    <n v="3.3255950536482954"/>
    <n v="3.1490560035763013"/>
    <n v="2.9490413229214796"/>
    <n v="2.7255510116838289"/>
    <n v="2.4785850698633505"/>
    <n v="2.2081434974600436"/>
    <n v="1.9142262944739064"/>
    <n v="1.5968334609049428"/>
    <n v="3.6082462620437958"/>
    <n v="3.543452367590628"/>
    <n v="3.4021267633928778"/>
    <n v="3.2373255286122982"/>
    <n v="3.0490486632488905"/>
    <n v="2.8372961673026542"/>
    <n v="2.6020680407735899"/>
    <n v="2.343364283661697"/>
    <n v="2.0611848959669752"/>
    <n v="1.7555298776894246"/>
    <n v="0"/>
    <n v="4.0925441736111665"/>
    <n v="12.2776325208335"/>
    <n v="20.462720868055833"/>
    <n v="28.647809215278166"/>
    <n v="36.832897562500499"/>
    <n v="45.017985909722832"/>
    <n v="53.203074256945165"/>
    <n v="61.388162604167498"/>
    <n v="69.573250951389838"/>
    <n v="8.185088347222333"/>
    <n v="0"/>
    <n v="9.4534460043255155"/>
    <n v="29.538436944522296"/>
    <n v="51.736897216321168"/>
    <n v="76.904265979004862"/>
    <n v="106.2562745854856"/>
    <n v="141.6089764415016"/>
    <n v="185.83191105757837"/>
    <n v="243.77606073667437"/>
    <n v="324.38251998884022"/>
    <n v="1169.488788954254"/>
    <n v="69.555528290513578"/>
    <n v="185.85664758671504"/>
    <n v="1424.9009648314827"/>
    <n v="1424.9"/>
    <n v="185.85652173913036"/>
    <n v="69.555528290513578"/>
    <n v="1169.4879499703561"/>
    <n v="8.8013619384216177"/>
    <n v="9.6483148263359908E-4"/>
    <n v="6.7712224200547337E-7"/>
  </r>
  <r>
    <x v="0"/>
    <x v="14"/>
    <n v="124"/>
    <n v="1.97567"/>
    <n v="73.734139219399921"/>
    <n v="0"/>
    <n v="8.1926821354888801"/>
    <n v="16.38536427097776"/>
    <n v="24.57804640646664"/>
    <n v="32.770728541955521"/>
    <n v="40.963410677444401"/>
    <n v="49.156092812933281"/>
    <n v="57.348774948422161"/>
    <n v="65.541457083911041"/>
    <n v="73.734139219399921"/>
    <n v="0"/>
    <n v="8.1926821354888801"/>
    <n v="16.38536427097776"/>
    <n v="24.57804640646664"/>
    <n v="32.770728541955521"/>
    <n v="40.963410677444401"/>
    <n v="49.156092812933281"/>
    <n v="57.348774948422161"/>
    <n v="65.541457083911041"/>
    <n v="73.734139219399921"/>
    <n v="0"/>
    <n v="41.111024851059668"/>
    <n v="164.44409940423867"/>
    <n v="369.99922365953705"/>
    <n v="657.77639761695468"/>
    <n v="1027.7756212764918"/>
    <n v="1479.9968946381482"/>
    <n v="2014.4402177019238"/>
    <n v="2631.1055904678187"/>
    <n v="3329.9930129358331"/>
    <n v="0"/>
    <n v="2.4718471253136472E-2"/>
    <n v="4.9436942506272945E-2"/>
    <n v="7.4155413759409428E-2"/>
    <n v="9.887388501254589E-2"/>
    <n v="0.12359235626568237"/>
    <n v="0.14831082751881886"/>
    <n v="0.1730292987719553"/>
    <n v="0.19774777002509178"/>
    <n v="0.22246624127822826"/>
    <n v="10.7"/>
    <n v="1.2821199999999999"/>
    <n v="1"/>
    <n v="1.0005999999999999"/>
    <n v="1.0066999999999999"/>
    <n v="1"/>
    <n v="0.96951439633686709"/>
    <n v="0.94006996242437191"/>
    <n v="0.91166669826251434"/>
    <n v="0.88430460385129461"/>
    <n v="0.85798367919071239"/>
    <n v="0.83270392428076789"/>
    <n v="0.80846533912146101"/>
    <n v="0.78526792371279197"/>
    <n v="0.76311167805476032"/>
    <n v="130300"/>
    <n v="260600"/>
    <n v="252655.45168538755"/>
    <n v="244982.23220779133"/>
    <n v="237580.34156721123"/>
    <n v="230449.77976364738"/>
    <n v="223590.54679709964"/>
    <n v="217002.64266756811"/>
    <n v="210686.06737505275"/>
    <n v="204640.82091955357"/>
    <n v="198866.90330107053"/>
    <n v="260600"/>
    <n v="252655.45168538755"/>
    <n v="244982.23220779133"/>
    <n v="237580.34156721123"/>
    <n v="230449.77976364738"/>
    <n v="223590.54679709964"/>
    <n v="217002.64266756811"/>
    <n v="210686.06737505275"/>
    <n v="204640.82091955357"/>
    <n v="198866.90330107053"/>
    <n v="674208.21875"/>
    <n v="35.799999999999997"/>
    <n v="10.335806451612902"/>
    <n v="1.2999999999999999E-2"/>
    <n v="0.80700000000000005"/>
    <n v="3.7557087571859195E-2"/>
    <n v="0.1465955264016188"/>
    <n v="7.8E-2"/>
    <n v="0.22459552640161878"/>
    <n v="3.5944121545454548"/>
    <n v="3.4651313707496372"/>
    <n v="3.3123497534166013"/>
    <n v="3.1360673025463446"/>
    <n v="2.9362840181388701"/>
    <n v="2.7129999001941747"/>
    <n v="2.4662149487122607"/>
    <n v="2.1959291636931271"/>
    <n v="1.9021425451367744"/>
    <n v="1.5848550930432013"/>
    <n v="3.5944121545454548"/>
    <n v="3.5297717626475462"/>
    <n v="3.388740562083119"/>
    <n v="3.2242085279814727"/>
    <n v="3.0361756603426073"/>
    <n v="2.8246419591665224"/>
    <n v="2.5896074244532175"/>
    <n v="2.3310720562026939"/>
    <n v="2.0490358544149507"/>
    <n v="1.7434988190899878"/>
    <n v="0"/>
    <n v="4.0963410677444401"/>
    <n v="12.28902320323332"/>
    <n v="20.4817053387222"/>
    <n v="28.67438747421108"/>
    <n v="36.867069609699961"/>
    <n v="45.059751745188841"/>
    <n v="53.252433880677721"/>
    <n v="61.445116016166601"/>
    <n v="69.637798151655488"/>
    <n v="8.1926821354888801"/>
    <n v="0"/>
    <n v="9.5077026344069431"/>
    <n v="29.710170789187863"/>
    <n v="52.043811675527216"/>
    <n v="77.373699115797024"/>
    <n v="106.93043116457068"/>
    <n v="142.55451218839428"/>
    <n v="187.15863482840157"/>
    <n v="245.67666945116622"/>
    <n v="327.22726200045793"/>
    <n v="1178.1828938479098"/>
    <n v="69.555528290513578"/>
    <n v="187.16076332076341"/>
    <n v="1434.8991854591868"/>
    <n v="1434.9"/>
    <n v="187.16086956521735"/>
    <n v="69.555528290513578"/>
    <n v="1178.1836021442691"/>
    <n v="8.7965687992695489"/>
    <n v="8.1454081328047323E-4"/>
    <n v="5.6766381858002171E-7"/>
  </r>
  <r>
    <x v="0"/>
    <x v="15"/>
    <n v="124"/>
    <n v="1.97729"/>
    <n v="73.8378132600225"/>
    <n v="0"/>
    <n v="8.2042014733358339"/>
    <n v="16.408402946671668"/>
    <n v="24.6126044200075"/>
    <n v="32.816805893343336"/>
    <n v="41.021007366679171"/>
    <n v="49.225208840015007"/>
    <n v="57.429410313350843"/>
    <n v="65.633611786686672"/>
    <n v="73.8378132600225"/>
    <n v="0"/>
    <n v="8.2042014733358339"/>
    <n v="16.408402946671668"/>
    <n v="24.6126044200075"/>
    <n v="32.816805893343336"/>
    <n v="41.021007366679171"/>
    <n v="49.225208840015007"/>
    <n v="57.429410313350843"/>
    <n v="65.633611786686672"/>
    <n v="73.8378132600225"/>
    <n v="0"/>
    <n v="41.2267146117401"/>
    <n v="164.9068584469604"/>
    <n v="371.04043150566082"/>
    <n v="659.6274337878416"/>
    <n v="1030.6678652935025"/>
    <n v="1484.1617260226435"/>
    <n v="2020.109015975265"/>
    <n v="2638.5097351513664"/>
    <n v="3339.3638835509473"/>
    <n v="0"/>
    <n v="2.4753226711326615E-2"/>
    <n v="4.9506453422653231E-2"/>
    <n v="7.4259680133979836E-2"/>
    <n v="9.9012906845306461E-2"/>
    <n v="0.12376613355663307"/>
    <n v="0.1485193602679597"/>
    <n v="0.17327258697928632"/>
    <n v="0.19802581369061292"/>
    <n v="0.22277904040193952"/>
    <n v="10.7"/>
    <n v="1.2821199999999999"/>
    <n v="1"/>
    <n v="1.0005999999999999"/>
    <n v="1.0066999999999999"/>
    <n v="1"/>
    <n v="0.96947226498873285"/>
    <n v="0.93998862966428753"/>
    <n v="0.91154909402666406"/>
    <n v="0.88415365807586244"/>
    <n v="0.85780232181188254"/>
    <n v="0.8324950852347246"/>
    <n v="0.8082319483443885"/>
    <n v="0.78501291114087413"/>
    <n v="0.76283797362418171"/>
    <n v="130300"/>
    <n v="260600"/>
    <n v="252644.47225606377"/>
    <n v="244961.03689051332"/>
    <n v="237549.69390334864"/>
    <n v="230410.44329456976"/>
    <n v="223543.2850641766"/>
    <n v="216948.21921216924"/>
    <n v="210625.24573854764"/>
    <n v="204574.3646433118"/>
    <n v="198795.57592646175"/>
    <n v="260600"/>
    <n v="252644.47225606377"/>
    <n v="244961.03689051335"/>
    <n v="237549.69390334864"/>
    <n v="230410.44329456976"/>
    <n v="223543.28506417657"/>
    <n v="216948.21921216924"/>
    <n v="210625.24573854764"/>
    <n v="204574.3646433118"/>
    <n v="198795.57592646175"/>
    <n v="676659.88500000001"/>
    <n v="35.799999999999997"/>
    <n v="10.335806451612902"/>
    <n v="1.2999999999999999E-2"/>
    <n v="0.80700000000000005"/>
    <n v="3.7557087571859195E-2"/>
    <n v="0.14683603429873746"/>
    <n v="7.8E-2"/>
    <n v="0.22483603429873744"/>
    <n v="3.5806782942028987"/>
    <n v="3.4516528987311816"/>
    <n v="3.2991150871893367"/>
    <n v="3.1230648595773638"/>
    <n v="2.9235022158952639"/>
    <n v="2.7004271561430349"/>
    <n v="2.4538396803206806"/>
    <n v="2.183739788428197"/>
    <n v="1.8901274804655865"/>
    <n v="1.5730027564328488"/>
    <n v="3.5806782942028987"/>
    <n v="3.5161655964670402"/>
    <n v="3.3753839929602591"/>
    <n v="3.2110899733833502"/>
    <n v="3.0232835377363139"/>
    <n v="2.8119646860191496"/>
    <n v="2.5771334182318579"/>
    <n v="2.3187897343744388"/>
    <n v="2.0369336344468918"/>
    <n v="1.7315651184492178"/>
    <n v="0"/>
    <n v="4.102100736667917"/>
    <n v="12.30630221000375"/>
    <n v="20.510503683339586"/>
    <n v="28.714705156675418"/>
    <n v="36.91890663001125"/>
    <n v="45.123108103347093"/>
    <n v="53.327309576682921"/>
    <n v="61.531511050018757"/>
    <n v="69.735712523354579"/>
    <n v="8.2042014733358339"/>
    <n v="0"/>
    <n v="9.5713526522636307"/>
    <n v="29.911673140952029"/>
    <n v="52.403484776982239"/>
    <n v="77.922306463254245"/>
    <n v="107.71477667334534"/>
    <n v="143.64761535588707"/>
    <n v="188.67945864702935"/>
    <n v="247.83179239426809"/>
    <n v="330.40965617315231"/>
    <n v="1188.0921162771342"/>
    <n v="69.555528290513578"/>
    <n v="188.64714668514705"/>
    <n v="1446.2947912527948"/>
    <n v="1446.3"/>
    <n v="188.64782608695646"/>
    <n v="69.555528290513578"/>
    <n v="1188.0966456225299"/>
    <n v="8.7943643293974585"/>
    <n v="5.2087472051880468E-3"/>
    <n v="3.601429305944857E-6"/>
  </r>
  <r>
    <x v="0"/>
    <x v="16"/>
    <n v="124"/>
    <n v="1.9788600000000001"/>
    <n v="73.942106685368913"/>
    <n v="0"/>
    <n v="8.2157896317076577"/>
    <n v="16.431579263415315"/>
    <n v="24.647368895122973"/>
    <n v="32.863158526830631"/>
    <n v="41.078948158538289"/>
    <n v="49.294737790245946"/>
    <n v="57.510527421953604"/>
    <n v="65.726317053661262"/>
    <n v="73.942106685368913"/>
    <n v="0"/>
    <n v="8.2157896317076577"/>
    <n v="16.431579263415315"/>
    <n v="24.647368895122973"/>
    <n v="32.863158526830631"/>
    <n v="41.078948158538289"/>
    <n v="49.294737790245946"/>
    <n v="57.510527421953604"/>
    <n v="65.726317053661262"/>
    <n v="73.942106685368913"/>
    <n v="0"/>
    <n v="41.343259554390976"/>
    <n v="165.3730382175639"/>
    <n v="372.08933598951876"/>
    <n v="661.49215287025561"/>
    <n v="1033.5814888597743"/>
    <n v="1488.357343958075"/>
    <n v="2025.8197181651578"/>
    <n v="2645.9686114810224"/>
    <n v="3348.8040239056681"/>
    <n v="0"/>
    <n v="2.4788189810694271E-2"/>
    <n v="4.9576379621388542E-2"/>
    <n v="7.4364569432082805E-2"/>
    <n v="9.9152759242777083E-2"/>
    <n v="0.12394094905347135"/>
    <n v="0.14872913886416561"/>
    <n v="0.17351732867485989"/>
    <n v="0.19830551848555417"/>
    <n v="0.22309370829624842"/>
    <n v="10.7"/>
    <n v="1.2821199999999999"/>
    <n v="1"/>
    <n v="1.0005999999999999"/>
    <n v="1.0066999999999999"/>
    <n v="1"/>
    <n v="0.96942988401015029"/>
    <n v="0.93990681930147724"/>
    <n v="0.91143080587398106"/>
    <n v="0.88400184372766177"/>
    <n v="0.85761993286251914"/>
    <n v="0.8322850732785535"/>
    <n v="0.80799726497576452"/>
    <n v="0.78475650795415242"/>
    <n v="0.76256280221371708"/>
    <n v="130300"/>
    <n v="260600"/>
    <n v="252633.42777304517"/>
    <n v="244939.71710996496"/>
    <n v="237518.86801075947"/>
    <n v="230370.88047542865"/>
    <n v="223495.75450397248"/>
    <n v="216893.49009639103"/>
    <n v="210564.08725268423"/>
    <n v="204507.54597285212"/>
    <n v="198723.86625689466"/>
    <n v="260600"/>
    <n v="252633.4277730452"/>
    <n v="244939.71710996499"/>
    <n v="237518.86801075947"/>
    <n v="230370.88047542865"/>
    <n v="223495.75450397248"/>
    <n v="216893.49009639103"/>
    <n v="210564.08725268423"/>
    <n v="204507.54597285212"/>
    <n v="198723.86625689466"/>
    <n v="679111.55125000002"/>
    <n v="35.799999999999997"/>
    <n v="10.335806451612902"/>
    <n v="1.2999999999999999E-2"/>
    <n v="0.80700000000000005"/>
    <n v="3.7557087571859195E-2"/>
    <n v="0.1470693072097734"/>
    <n v="7.8E-2"/>
    <n v="0.22506930720977342"/>
    <n v="3.5670435953068598"/>
    <n v="3.4382708960963293"/>
    <n v="3.2859745460139691"/>
    <n v="3.110154545059781"/>
    <n v="2.910810893233764"/>
    <n v="2.6879435905359177"/>
    <n v="2.441552636966243"/>
    <n v="2.1716380325247404"/>
    <n v="1.8781997772114081"/>
    <n v="1.5612378710262478"/>
    <n v="3.5670435953068598"/>
    <n v="3.5026572457015943"/>
    <n v="3.3621227210551492"/>
    <n v="3.1980645455368748"/>
    <n v="3.0104827191467725"/>
    <n v="2.7993772418848408"/>
    <n v="2.5647481137510804"/>
    <n v="2.3065953347454915"/>
    <n v="2.0249189048680742"/>
    <n v="1.7197188241188279"/>
    <n v="0"/>
    <n v="4.1078948158538289"/>
    <n v="12.323684447561487"/>
    <n v="20.539474079269144"/>
    <n v="28.755263710976802"/>
    <n v="36.971053342684456"/>
    <n v="45.186842974392121"/>
    <n v="53.402632606099772"/>
    <n v="61.618422237807437"/>
    <n v="69.834211869515087"/>
    <n v="8.2157896317076577"/>
    <n v="0"/>
    <n v="9.6354274109048212"/>
    <n v="30.114545871465761"/>
    <n v="52.765663662632257"/>
    <n v="78.47485585986675"/>
    <n v="108.50498896019567"/>
    <n v="144.74933971416257"/>
    <n v="190.21316338502811"/>
    <n v="250.0070463693682"/>
    <n v="333.62616363173203"/>
    <n v="1198.0911948653561"/>
    <n v="69.555528290513578"/>
    <n v="190.14700847338034"/>
    <n v="1457.79373162925"/>
    <n v="1457.8"/>
    <n v="190.14782608695646"/>
    <n v="69.555528290513578"/>
    <n v="1198.0966456225299"/>
    <n v="8.7922250462859655"/>
    <n v="6.2683707499218144E-3"/>
    <n v="4.2998839003442271E-6"/>
  </r>
  <r>
    <x v="0"/>
    <x v="17"/>
    <n v="124"/>
    <n v="1.9813499999999999"/>
    <n v="74.028895303216402"/>
    <n v="0"/>
    <n v="8.2254328114684885"/>
    <n v="16.450865622936977"/>
    <n v="24.676298434405467"/>
    <n v="32.901731245873954"/>
    <n v="41.127164057342441"/>
    <n v="49.352596868810927"/>
    <n v="57.578029680279414"/>
    <n v="65.803462491747908"/>
    <n v="74.028895303216402"/>
    <n v="0"/>
    <n v="8.2254328114684885"/>
    <n v="16.450865622936977"/>
    <n v="24.676298434405467"/>
    <n v="32.901731245873954"/>
    <n v="41.127164057342441"/>
    <n v="49.352596868810927"/>
    <n v="57.578029680279414"/>
    <n v="65.803462491747908"/>
    <n v="74.028895303216402"/>
    <n v="0"/>
    <n v="41.440368773289229"/>
    <n v="165.76147509315692"/>
    <n v="372.9633189596031"/>
    <n v="663.04590037262767"/>
    <n v="1036.0092193322305"/>
    <n v="1491.8532758384117"/>
    <n v="2030.5780698911717"/>
    <n v="2652.1836014905107"/>
    <n v="3356.6698706364277"/>
    <n v="0"/>
    <n v="2.4817284636755491E-2"/>
    <n v="4.9634569273510981E-2"/>
    <n v="7.4451853910266486E-2"/>
    <n v="9.9269138547021962E-2"/>
    <n v="0.12408642318377745"/>
    <n v="0.14890370782053294"/>
    <n v="0.17372099245728842"/>
    <n v="0.19853827709404392"/>
    <n v="0.22335556173079943"/>
    <n v="10.7"/>
    <n v="1.2821199999999999"/>
    <n v="1"/>
    <n v="1.0005999999999999"/>
    <n v="1.0066999999999999"/>
    <n v="1"/>
    <n v="0.96939461792382497"/>
    <n v="0.93983874649785493"/>
    <n v="0.91133238572208941"/>
    <n v="0.88387553559652876"/>
    <n v="0.85746819612117264"/>
    <n v="0.83211036729602139"/>
    <n v="0.80780204912107489"/>
    <n v="0.78454324159633304"/>
    <n v="0.76233394472179605"/>
    <n v="130300"/>
    <n v="260600"/>
    <n v="252624.23743094879"/>
    <n v="244921.977337341"/>
    <n v="237493.2197191765"/>
    <n v="230337.96457645539"/>
    <n v="223456.2119091776"/>
    <n v="216847.96171734316"/>
    <n v="210513.21400095211"/>
    <n v="204451.96876000438"/>
    <n v="198664.22599450004"/>
    <n v="260600"/>
    <n v="252624.23743094879"/>
    <n v="244921.977337341"/>
    <n v="237493.21971917653"/>
    <n v="230337.96457645539"/>
    <n v="223456.2119091776"/>
    <n v="216847.96171734313"/>
    <n v="210513.21400095208"/>
    <n v="204451.96876000438"/>
    <n v="198664.22599450004"/>
    <n v="681563.21750000003"/>
    <n v="35.799999999999997"/>
    <n v="10.335806451612902"/>
    <n v="1.2999999999999999E-2"/>
    <n v="0.80700000000000005"/>
    <n v="3.7557087571859195E-2"/>
    <n v="0.14743965475466805"/>
    <n v="7.8E-2"/>
    <n v="0.22543965475466804"/>
    <n v="3.5535069877697842"/>
    <n v="3.4250094260275166"/>
    <n v="3.2729703755279922"/>
    <n v="3.0973898362712089"/>
    <n v="2.898267808257168"/>
    <n v="2.6756042914858695"/>
    <n v="2.4293992859573121"/>
    <n v="2.1596527916714976"/>
    <n v="1.8663648086284257"/>
    <n v="1.5495353368280955"/>
    <n v="3.5535069877697842"/>
    <n v="3.4892582068986506"/>
    <n v="3.3489899007777542"/>
    <n v="3.1851801058996005"/>
    <n v="2.9978288222641885"/>
    <n v="2.7869360498715188"/>
    <n v="2.5525017887215906"/>
    <n v="2.2945260388144049"/>
    <n v="2.0130088001499615"/>
    <n v="1.7079500727282606"/>
    <n v="0"/>
    <n v="4.1127164057342442"/>
    <n v="12.338149217202734"/>
    <n v="20.56358202867122"/>
    <n v="28.789014840139711"/>
    <n v="37.014447651608194"/>
    <n v="45.239880463076688"/>
    <n v="53.465313274545167"/>
    <n v="61.690746086013661"/>
    <n v="69.916178897482155"/>
    <n v="8.2254328114684885"/>
    <n v="0"/>
    <n v="9.6951473528407188"/>
    <n v="30.303649879745777"/>
    <n v="53.103547277174776"/>
    <n v="78.991203739607599"/>
    <n v="109.24536722898854"/>
    <n v="145.78544030493185"/>
    <n v="191.6628247597138"/>
    <n v="252.07693427970418"/>
    <n v="336.71407679804526"/>
    <n v="1207.5781916207525"/>
    <n v="69.555528290513578"/>
    <n v="191.57005798668979"/>
    <n v="1468.7037778979559"/>
    <n v="1468.7"/>
    <n v="191.5695652173913"/>
    <n v="69.555528290513578"/>
    <n v="1207.5749064920951"/>
    <n v="8.7888264473975521"/>
    <n v="3.7778979558424908E-3"/>
    <n v="2.5722734090300882E-6"/>
  </r>
  <r>
    <x v="0"/>
    <x v="18"/>
    <n v="124"/>
    <n v="1.9832399999999999"/>
    <n v="74.126575217790375"/>
    <n v="0"/>
    <n v="8.2362861353100421"/>
    <n v="16.472572270620084"/>
    <n v="24.708858405930126"/>
    <n v="32.945144541240168"/>
    <n v="41.181430676550207"/>
    <n v="49.417716811860245"/>
    <n v="57.654002947170284"/>
    <n v="65.890289082480322"/>
    <n v="74.126575217790361"/>
    <n v="0"/>
    <n v="8.2362861353100421"/>
    <n v="16.472572270620084"/>
    <n v="24.708858405930126"/>
    <n v="32.945144541240168"/>
    <n v="41.181430676550207"/>
    <n v="49.417716811860245"/>
    <n v="57.654002947170284"/>
    <n v="65.890289082480322"/>
    <n v="74.126575217790361"/>
    <n v="0"/>
    <n v="41.549800697904018"/>
    <n v="166.19920279161607"/>
    <n v="373.94820628113615"/>
    <n v="664.79681116646429"/>
    <n v="1038.7450174476"/>
    <n v="1495.7928251245439"/>
    <n v="2035.9402341972961"/>
    <n v="2659.1872446658558"/>
    <n v="3365.5338565302236"/>
    <n v="0"/>
    <n v="2.4850030637264445E-2"/>
    <n v="4.9700061274528889E-2"/>
    <n v="7.4550091911793334E-2"/>
    <n v="9.9400122549057779E-2"/>
    <n v="0.12425015318632222"/>
    <n v="0.14910018382358667"/>
    <n v="0.1739502144608511"/>
    <n v="0.19880024509811553"/>
    <n v="0.22365027573537996"/>
    <n v="10.7"/>
    <n v="1.2821199999999999"/>
    <n v="1"/>
    <n v="1.0005999999999999"/>
    <n v="1.0066999999999999"/>
    <n v="1"/>
    <n v="0.96935492794324141"/>
    <n v="0.93976213798814323"/>
    <n v="0.91122163013470514"/>
    <n v="0.88373340438292747"/>
    <n v="0.8572974607328101"/>
    <n v="0.83191379918435304"/>
    <n v="0.80758241973755618"/>
    <n v="0.78430332239241973"/>
    <n v="0.76207650714894359"/>
    <n v="130300"/>
    <n v="260600"/>
    <n v="252613.8942220087"/>
    <n v="244902.01315971013"/>
    <n v="237464.35681310415"/>
    <n v="230300.9251821909"/>
    <n v="223411.7182669703"/>
    <n v="216796.7360674424"/>
    <n v="210455.97858360715"/>
    <n v="204389.44581546457"/>
    <n v="198597.1377630147"/>
    <n v="260600"/>
    <n v="252613.8942220087"/>
    <n v="244902.01315971013"/>
    <n v="237464.35681310415"/>
    <n v="230300.9251821909"/>
    <n v="223411.7182669703"/>
    <n v="216796.7360674424"/>
    <n v="210455.97858360715"/>
    <n v="204389.44581546457"/>
    <n v="198597.1377630147"/>
    <n v="684014.88375000004"/>
    <n v="35.799999999999997"/>
    <n v="10.335806451612902"/>
    <n v="1.2999999999999999E-2"/>
    <n v="0.80700000000000005"/>
    <n v="3.7557087571859195E-2"/>
    <n v="0.14772107283238126"/>
    <n v="7.8E-2"/>
    <n v="0.22572107283238124"/>
    <n v="3.5400674168458779"/>
    <n v="3.4118279858955689"/>
    <n v="3.2600335105597003"/>
    <n v="3.0846839908382697"/>
    <n v="2.88577942673128"/>
    <n v="2.6633198182387292"/>
    <n v="2.4173051653606192"/>
    <n v="2.1477354680969478"/>
    <n v="1.8546107264477159"/>
    <n v="1.5379309404129242"/>
    <n v="3.5400674168458779"/>
    <n v="3.4759477013707234"/>
    <n v="3.3359307482276348"/>
    <n v="3.1723587506989848"/>
    <n v="2.9852317087847746"/>
    <n v="2.7745496224850044"/>
    <n v="2.540312491799674"/>
    <n v="2.2825203167287835"/>
    <n v="2.0011730972723321"/>
    <n v="1.69627083343032"/>
    <n v="0"/>
    <n v="4.118143067655021"/>
    <n v="12.354429202965063"/>
    <n v="20.590715338275103"/>
    <n v="28.827001473585149"/>
    <n v="37.063287608895187"/>
    <n v="45.299573744205226"/>
    <n v="53.535859879515264"/>
    <n v="61.772146014825303"/>
    <n v="70.008432150135349"/>
    <n v="8.2362861353100421"/>
    <n v="0"/>
    <n v="9.7579732393484324"/>
    <n v="30.502615801635695"/>
    <n v="53.458967469988707"/>
    <n v="79.534004633798844"/>
    <n v="110.02284456846178"/>
    <n v="146.87179328104273"/>
    <n v="193.17973085973904"/>
    <n v="254.2374122776927"/>
    <n v="339.92772127484665"/>
    <n v="1217.4930634065545"/>
    <n v="69.555528290513578"/>
    <n v="193.05728875456009"/>
    <n v="1480.1058804516283"/>
    <n v="1480.1"/>
    <n v="193.0565217391304"/>
    <n v="69.555528290513578"/>
    <n v="1217.4879499703559"/>
    <n v="8.7862421311134682"/>
    <n v="5.8804516283998964E-3"/>
    <n v="3.9730096806971804E-6"/>
  </r>
  <r>
    <x v="0"/>
    <x v="19"/>
    <n v="124"/>
    <n v="1.9864900000000001"/>
    <n v="74.198528833523682"/>
    <n v="0"/>
    <n v="8.2442809815026319"/>
    <n v="16.488561963005264"/>
    <n v="24.732842944507894"/>
    <n v="32.977123926010528"/>
    <n v="41.221404907513161"/>
    <n v="49.465685889015795"/>
    <n v="57.709966870518429"/>
    <n v="65.954247852021055"/>
    <n v="74.198528833523682"/>
    <n v="0"/>
    <n v="8.2442809815026319"/>
    <n v="16.488561963005264"/>
    <n v="24.732842944507894"/>
    <n v="32.977123926010528"/>
    <n v="41.221404907513161"/>
    <n v="49.465685889015795"/>
    <n v="57.709966870518429"/>
    <n v="65.954247852021055"/>
    <n v="74.198528833523682"/>
    <n v="0"/>
    <n v="41.630503452454178"/>
    <n v="166.52201380981671"/>
    <n v="374.67453107208752"/>
    <n v="666.08805523926685"/>
    <n v="1040.7625863113547"/>
    <n v="1498.6981242883505"/>
    <n v="2039.8946691702552"/>
    <n v="2664.3522209570674"/>
    <n v="3372.0707796487877"/>
    <n v="0"/>
    <n v="2.487415220972589E-2"/>
    <n v="4.9748304419451779E-2"/>
    <n v="7.4622456629177672E-2"/>
    <n v="9.9496608838903558E-2"/>
    <n v="0.12437076104862946"/>
    <n v="0.14924491325835534"/>
    <n v="0.17411906546808126"/>
    <n v="0.19899321767780712"/>
    <n v="0.223867369887533"/>
    <n v="10.7"/>
    <n v="1.2821199999999999"/>
    <n v="1"/>
    <n v="1.0005999999999999"/>
    <n v="1.0066999999999999"/>
    <n v="1"/>
    <n v="0.96932569241963129"/>
    <n v="0.93970571080305321"/>
    <n v="0.91114005515026575"/>
    <n v="0.8836287254612688"/>
    <n v="0.85717172173606249"/>
    <n v="0.83176904397464679"/>
    <n v="0.80742069217702161"/>
    <n v="0.78412666634318717"/>
    <n v="0.76188696647314302"/>
    <n v="130300"/>
    <n v="260600"/>
    <n v="252606.27544455591"/>
    <n v="244887.30823527568"/>
    <n v="237443.09837215926"/>
    <n v="230273.64585520665"/>
    <n v="223378.95068441788"/>
    <n v="216759.01285979294"/>
    <n v="210413.83238133183"/>
    <n v="204343.40924903456"/>
    <n v="198547.74346290107"/>
    <n v="260600"/>
    <n v="252606.27544455591"/>
    <n v="244887.30823527568"/>
    <n v="237443.09837215926"/>
    <n v="230273.64585520665"/>
    <n v="223378.95068441788"/>
    <n v="216759.01285979294"/>
    <n v="210413.83238133186"/>
    <n v="204343.40924903456"/>
    <n v="198547.74346290107"/>
    <n v="686466.55"/>
    <n v="35.799999999999997"/>
    <n v="10.335806451612902"/>
    <n v="1.2999999999999999E-2"/>
    <n v="0.80700000000000005"/>
    <n v="3.7557087571859195E-2"/>
    <n v="0.14820562019843284"/>
    <n v="7.8E-2"/>
    <n v="0.22620562019843282"/>
    <n v="3.5267238428571428"/>
    <n v="3.3987760320323028"/>
    <n v="3.2472498346585272"/>
    <n v="3.0721452507358147"/>
    <n v="2.8734622802641656"/>
    <n v="2.6512009232435805"/>
    <n v="2.4053611796740584"/>
    <n v="2.1359430495556002"/>
    <n v="1.8429465328882055"/>
    <n v="1.5263716296718739"/>
    <n v="3.5267238428571428"/>
    <n v="3.4627499374447228"/>
    <n v="3.323012933345415"/>
    <n v="3.1596975426971712"/>
    <n v="2.9728037654999904"/>
    <n v="2.762331601753873"/>
    <n v="2.5282810514588192"/>
    <n v="2.2706521146148293"/>
    <n v="1.9894447912219029"/>
    <n v="1.6846590812800397"/>
    <n v="0"/>
    <n v="4.1221404907513159"/>
    <n v="12.366421472253947"/>
    <n v="20.610702453756581"/>
    <n v="28.854983435259211"/>
    <n v="37.099264416761841"/>
    <n v="45.343545398264482"/>
    <n v="53.587826379767108"/>
    <n v="61.832107361269742"/>
    <n v="70.076388342772361"/>
    <n v="8.2442809815026319"/>
    <n v="0"/>
    <n v="9.8141896079452309"/>
    <n v="30.680667032586424"/>
    <n v="53.777432794997225"/>
    <n v="80.021626021074056"/>
    <n v="110.72412879925456"/>
    <n v="147.85734708770448"/>
    <n v="194.56661591585129"/>
    <n v="256.2329294152733"/>
    <n v="342.93551857847694"/>
    <n v="1226.6104552531633"/>
    <n v="69.555528290513578"/>
    <n v="194.42489753155144"/>
    <n v="1490.5908810752285"/>
    <n v="1490.6"/>
    <n v="194.42608695652166"/>
    <n v="69.555528290513578"/>
    <n v="1226.6183847529646"/>
    <n v="8.7817888797696764"/>
    <n v="9.1189247714282828E-3"/>
    <n v="6.1176202679647684E-6"/>
  </r>
  <r>
    <x v="0"/>
    <x v="20"/>
    <n v="124"/>
    <n v="1.9883900000000001"/>
    <n v="74.295386292003784"/>
    <n v="0"/>
    <n v="8.2550429213337537"/>
    <n v="16.510085842667507"/>
    <n v="24.765128764001261"/>
    <n v="33.020171685335015"/>
    <n v="41.275214606668769"/>
    <n v="49.530257528002522"/>
    <n v="57.785300449336276"/>
    <n v="66.04034337067003"/>
    <n v="74.295386292003784"/>
    <n v="0"/>
    <n v="8.2550429213337537"/>
    <n v="16.510085842667507"/>
    <n v="24.765128764001261"/>
    <n v="33.020171685335015"/>
    <n v="41.275214606668769"/>
    <n v="49.530257528002522"/>
    <n v="57.785300449336276"/>
    <n v="66.04034337067003"/>
    <n v="74.295386292003784"/>
    <n v="0"/>
    <n v="41.739261850250799"/>
    <n v="166.95704740100319"/>
    <n v="375.65335665225717"/>
    <n v="667.82818960401278"/>
    <n v="1043.4815462562699"/>
    <n v="1502.6134266090287"/>
    <n v="2045.2238306622889"/>
    <n v="2671.3127584160511"/>
    <n v="3380.880209870314"/>
    <n v="0"/>
    <n v="2.4906622491856236E-2"/>
    <n v="4.9813244983712472E-2"/>
    <n v="7.4719867475568705E-2"/>
    <n v="9.9626489967424944E-2"/>
    <n v="0.12453311245928118"/>
    <n v="0.14943973495113741"/>
    <n v="0.17434635744299365"/>
    <n v="0.19925297993484989"/>
    <n v="0.22415960242670613"/>
    <n v="10.7"/>
    <n v="1.2821199999999999"/>
    <n v="1"/>
    <n v="1.0005999999999999"/>
    <n v="1.0066999999999999"/>
    <n v="1"/>
    <n v="0.96928633976399592"/>
    <n v="0.93962975988562969"/>
    <n v="0.91103026036490176"/>
    <n v="0.88348784120181167"/>
    <n v="0.85700250239635989"/>
    <n v="0.83157424394854607"/>
    <n v="0.80720306585837032"/>
    <n v="0.78388896812583275"/>
    <n v="0.76163195075093315"/>
    <n v="130300"/>
    <n v="260600"/>
    <n v="252596.02014249735"/>
    <n v="244867.51542619511"/>
    <n v="237414.4858510934"/>
    <n v="230236.93141719213"/>
    <n v="223334.85212449139"/>
    <n v="216708.24797299111"/>
    <n v="210357.11896269131"/>
    <n v="204281.46509359201"/>
    <n v="198481.28636569317"/>
    <n v="260600"/>
    <n v="252596.02014249735"/>
    <n v="244867.51542619511"/>
    <n v="237414.48585109337"/>
    <n v="230236.93141719216"/>
    <n v="223334.85212449136"/>
    <n v="216708.24797299114"/>
    <n v="210357.11896269131"/>
    <n v="204281.46509359201"/>
    <n v="198481.28636569317"/>
    <n v="688918.21625000006"/>
    <n v="35.799999999999997"/>
    <n v="10.335806451612902"/>
    <n v="1.2999999999999999E-2"/>
    <n v="0.80700000000000005"/>
    <n v="3.7557087571859195E-2"/>
    <n v="0.14848926153930334"/>
    <n v="7.8E-2"/>
    <n v="0.22648926153930332"/>
    <n v="3.5134752409252665"/>
    <n v="3.3857828816575415"/>
    <n v="3.2344984708466167"/>
    <n v="3.0596220084924952"/>
    <n v="2.8611534945951762"/>
    <n v="2.6390929291546583"/>
    <n v="2.3934403121709442"/>
    <n v="2.1241956436440312"/>
    <n v="1.8313589235739205"/>
    <n v="1.5149301519606124"/>
    <n v="3.5134752409252665"/>
    <n v="3.4496290612914038"/>
    <n v="3.3101406762520789"/>
    <n v="3.1470602396695559"/>
    <n v="2.9603877515438359"/>
    <n v="2.750123211874917"/>
    <n v="2.516266620662801"/>
    <n v="2.258817977907488"/>
    <n v="1.977777283608976"/>
    <n v="1.6731445377672665"/>
    <n v="0"/>
    <n v="4.1275214606668769"/>
    <n v="12.382564382000631"/>
    <n v="20.637607303334384"/>
    <n v="28.892650224668138"/>
    <n v="37.147693146001892"/>
    <n v="45.402736067335645"/>
    <n v="53.657778988669399"/>
    <n v="61.912821910003153"/>
    <n v="70.167864831336914"/>
    <n v="8.2550429213337537"/>
    <n v="0"/>
    <n v="9.877255267491206"/>
    <n v="30.880439971309986"/>
    <n v="54.134436937420901"/>
    <n v="80.567171510332159"/>
    <n v="111.50620453100224"/>
    <n v="148.95143936818533"/>
    <n v="196.09692898993197"/>
    <n v="258.41787469383053"/>
    <n v="346.19766721050803"/>
    <n v="1236.6294184800122"/>
    <n v="69.555528290513578"/>
    <n v="195.92774201557876"/>
    <n v="1502.1126887861046"/>
    <n v="1502.1"/>
    <n v="195.92608695652166"/>
    <n v="69.555528290513578"/>
    <n v="1236.6183847529646"/>
    <n v="8.7791800215435334"/>
    <n v="1.2688786104718019E-2"/>
    <n v="8.4473644262818851E-6"/>
  </r>
  <r>
    <x v="0"/>
    <x v="21"/>
    <n v="124"/>
    <n v="1.9921899999999999"/>
    <n v="74.356449917999612"/>
    <n v="0"/>
    <n v="8.2618277686666239"/>
    <n v="16.523655537333248"/>
    <n v="24.785483305999872"/>
    <n v="33.047311074666496"/>
    <n v="41.309138843333116"/>
    <n v="49.570966611999737"/>
    <n v="57.832794380666357"/>
    <n v="66.094622149332977"/>
    <n v="74.356449917999598"/>
    <n v="0"/>
    <n v="8.2618277686666239"/>
    <n v="16.523655537333248"/>
    <n v="24.785483305999872"/>
    <n v="33.047311074666496"/>
    <n v="41.309138843333116"/>
    <n v="49.570966611999737"/>
    <n v="57.832794380666357"/>
    <n v="66.094622149332977"/>
    <n v="74.356449917999598"/>
    <n v="0"/>
    <n v="41.807901323455447"/>
    <n v="167.23160529382179"/>
    <n v="376.27111191109901"/>
    <n v="668.92642117528715"/>
    <n v="1045.1975330863859"/>
    <n v="1505.0844476443956"/>
    <n v="2048.5871648493162"/>
    <n v="2675.7056847011472"/>
    <n v="3386.4400071998894"/>
    <n v="0"/>
    <n v="2.4927093328022086E-2"/>
    <n v="4.9854186656044172E-2"/>
    <n v="7.4781279984066251E-2"/>
    <n v="9.9708373312088344E-2"/>
    <n v="0.12463546664011042"/>
    <n v="0.1495625599681325"/>
    <n v="0.17448965329615457"/>
    <n v="0.19941674662417663"/>
    <n v="0.22434383995219873"/>
    <n v="10.7"/>
    <n v="1.2821199999999999"/>
    <n v="1"/>
    <n v="1.0005999999999999"/>
    <n v="1.0066999999999999"/>
    <n v="1"/>
    <n v="0.96926153087010325"/>
    <n v="0.93958188044767799"/>
    <n v="0.91096104873272421"/>
    <n v="0.88339903572524181"/>
    <n v="0.8568958414252309"/>
    <n v="0.83145146583269147"/>
    <n v="0.80706590894762353"/>
    <n v="0.78373917077002697"/>
    <n v="0.76147125129990201"/>
    <n v="130300"/>
    <n v="260600"/>
    <n v="252589.5549447489"/>
    <n v="244855.03804466489"/>
    <n v="237396.44929974794"/>
    <n v="230213.78870999801"/>
    <n v="223307.05627541518"/>
    <n v="216676.2519959994"/>
    <n v="210321.3758717507"/>
    <n v="204242.42790266903"/>
    <n v="198439.40808875446"/>
    <n v="260600"/>
    <n v="252589.5549447489"/>
    <n v="244855.03804466489"/>
    <n v="237396.44929974794"/>
    <n v="230213.78870999801"/>
    <n v="223307.05627541515"/>
    <n v="216676.2519959994"/>
    <n v="210321.3758717507"/>
    <n v="204242.42790266906"/>
    <n v="198439.40808875446"/>
    <n v="691369.88250000007"/>
    <n v="35.799999999999997"/>
    <n v="10.335806451612902"/>
    <n v="1.2999999999999999E-2"/>
    <n v="0.80700000000000005"/>
    <n v="3.7557087571859195E-2"/>
    <n v="0.14905735770756112"/>
    <n v="7.8E-2"/>
    <n v="0.22705735770756114"/>
    <n v="3.50032060070922"/>
    <n v="3.3729306178342497"/>
    <n v="3.2219212119847906"/>
    <n v="3.0472923831608414"/>
    <n v="2.849044131362402"/>
    <n v="2.6271764565894729"/>
    <n v="2.3816893588420549"/>
    <n v="2.1125828381201472"/>
    <n v="1.8198568944237496"/>
    <n v="1.5035115277528621"/>
    <n v="3.50032060070922"/>
    <n v="3.4366256092717347"/>
    <n v="3.2974259149095202"/>
    <n v="3.134606797572816"/>
    <n v="2.9481682572616217"/>
    <n v="2.7381102939759376"/>
    <n v="2.5044329077157639"/>
    <n v="2.2471360984811009"/>
    <n v="1.9662198662719486"/>
    <n v="1.6616842110883059"/>
    <n v="0"/>
    <n v="4.130913884333312"/>
    <n v="12.392741652999936"/>
    <n v="20.654569421666558"/>
    <n v="28.916397190333186"/>
    <n v="37.178224958999806"/>
    <n v="45.440052727666426"/>
    <n v="53.701880496333047"/>
    <n v="61.963708264999667"/>
    <n v="70.225536033666287"/>
    <n v="8.2618277686666239"/>
    <n v="0"/>
    <n v="9.930933107021751"/>
    <n v="31.050492038568162"/>
    <n v="54.43888379554032"/>
    <n v="81.034144740025937"/>
    <n v="112.17959043935375"/>
    <n v="149.90135622260297"/>
    <n v="197.44050563475579"/>
    <n v="260.36431346001166"/>
    <n v="349.15857044368943"/>
    <n v="1245.4987898815698"/>
    <n v="69.555528290513578"/>
    <n v="197.25814772581239"/>
    <n v="1512.3124658978959"/>
    <n v="1512.3"/>
    <n v="197.25652173913022"/>
    <n v="69.555528290513578"/>
    <n v="1245.4879499703561"/>
    <n v="8.773950424305756"/>
    <n v="1.2465897895935996E-2"/>
    <n v="8.2430059485128586E-6"/>
  </r>
  <r>
    <x v="0"/>
    <x v="22"/>
    <n v="124"/>
    <n v="1.9943200000000001"/>
    <n v="74.448382377535424"/>
    <n v="0"/>
    <n v="8.2720424863928255"/>
    <n v="16.544084972785651"/>
    <n v="24.816127459178475"/>
    <n v="33.088169945571302"/>
    <n v="41.360212431964129"/>
    <n v="49.632254918356956"/>
    <n v="57.904297404749784"/>
    <n v="66.176339891142604"/>
    <n v="74.448382377535424"/>
    <n v="0"/>
    <n v="8.2720424863928255"/>
    <n v="16.544084972785651"/>
    <n v="24.816127459178475"/>
    <n v="33.088169945571302"/>
    <n v="41.360212431964129"/>
    <n v="49.632254918356956"/>
    <n v="57.904297404749784"/>
    <n v="66.176339891142604"/>
    <n v="74.448382377535424"/>
    <n v="0"/>
    <n v="41.911345724221398"/>
    <n v="167.64538289688559"/>
    <n v="377.20211151799253"/>
    <n v="670.58153158754237"/>
    <n v="1047.7836431055352"/>
    <n v="1508.8084460719708"/>
    <n v="2053.655940486849"/>
    <n v="2682.3261263501695"/>
    <n v="3394.819003661933"/>
    <n v="0"/>
    <n v="2.4957912564298846E-2"/>
    <n v="4.9915825128597692E-2"/>
    <n v="7.4873737692896528E-2"/>
    <n v="9.9831650257195384E-2"/>
    <n v="0.12478956282149423"/>
    <n v="0.14974747538579308"/>
    <n v="0.17470538795009194"/>
    <n v="0.19966330051439077"/>
    <n v="0.2246212130786896"/>
    <n v="10.7"/>
    <n v="1.2821199999999999"/>
    <n v="1"/>
    <n v="1.0005999999999999"/>
    <n v="1.0066999999999999"/>
    <n v="1"/>
    <n v="0.96922418195155902"/>
    <n v="0.93950980242319049"/>
    <n v="0.91085686141489464"/>
    <n v="0.88326535892667135"/>
    <n v="0.85673529495852074"/>
    <n v="0.83126666951044259"/>
    <n v="0.80685948258243712"/>
    <n v="0.78351373417450432"/>
    <n v="0.76122942428664409"/>
    <n v="130300"/>
    <n v="260600"/>
    <n v="252579.82181657627"/>
    <n v="244836.25451148345"/>
    <n v="237369.29808472155"/>
    <n v="230178.95253629054"/>
    <n v="223265.21786619051"/>
    <n v="216628.09407442133"/>
    <n v="210267.5811609831"/>
    <n v="204183.67912587582"/>
    <n v="198376.38796909945"/>
    <n v="260600"/>
    <n v="252579.82181657627"/>
    <n v="244836.25451148345"/>
    <n v="237369.29808472155"/>
    <n v="230178.95253629054"/>
    <n v="223265.21786619053"/>
    <n v="216628.09407442133"/>
    <n v="210267.5811609831"/>
    <n v="204183.67912587582"/>
    <n v="198376.38796909942"/>
    <n v="693821.54875000007"/>
    <n v="35.799999999999997"/>
    <n v="10.335806451612902"/>
    <n v="1.2999999999999999E-2"/>
    <n v="0.80700000000000005"/>
    <n v="3.7557087571859195E-2"/>
    <n v="0.14937626493958622"/>
    <n v="7.8E-2"/>
    <n v="0.22737626493958624"/>
    <n v="3.4872589261484097"/>
    <n v="3.3601272752716143"/>
    <n v="3.2093608349405689"/>
    <n v="3.0349596051552732"/>
    <n v="2.8369235859157271"/>
    <n v="2.6152527772219325"/>
    <n v="2.3699471790738866"/>
    <n v="2.1010067914715913"/>
    <n v="1.8084316144150463"/>
    <n v="1.4922216479042512"/>
    <n v="3.4872589261484097"/>
    <n v="3.423693100710012"/>
    <n v="3.2847440551060916"/>
    <n v="3.1221602200479213"/>
    <n v="2.9359415955355002"/>
    <n v="2.72608818156883"/>
    <n v="2.4925999781479096"/>
    <n v="2.2354769852727392"/>
    <n v="1.9547192029433189"/>
    <n v="1.6503266311596487"/>
    <n v="0"/>
    <n v="4.1360212431964127"/>
    <n v="12.408063729589237"/>
    <n v="20.680106215982065"/>
    <n v="28.952148702374888"/>
    <n v="37.224191188767719"/>
    <n v="45.496233675160539"/>
    <n v="53.768276161553374"/>
    <n v="62.040318647946194"/>
    <n v="70.312361134339014"/>
    <n v="8.2720424863928255"/>
    <n v="0"/>
    <n v="9.9931104926574079"/>
    <n v="31.247497102697974"/>
    <n v="54.791139847106997"/>
    <n v="81.572945627593683"/>
    <n v="112.95309268311777"/>
    <n v="150.98562995712734"/>
    <n v="198.96132581933404"/>
    <n v="262.54418074596532"/>
    <n v="352.43134761338206"/>
    <n v="1255.4802698889825"/>
    <n v="69.555528290513578"/>
    <n v="198.7553697269243"/>
    <n v="1523.7911679064205"/>
    <n v="1523.8"/>
    <n v="198.75652173913022"/>
    <n v="69.555528290513578"/>
    <n v="1255.4879499703561"/>
    <n v="8.7710122273751399"/>
    <n v="8.8320935794854449E-3"/>
    <n v="5.7960976371475558E-6"/>
  </r>
  <r>
    <x v="0"/>
    <x v="23"/>
    <n v="124"/>
    <n v="1.99773"/>
    <n v="74.516121920514948"/>
    <n v="0"/>
    <n v="8.2795691022794387"/>
    <n v="16.559138204558877"/>
    <n v="24.838707306838316"/>
    <n v="33.118276409117755"/>
    <n v="41.397845511397193"/>
    <n v="49.677414613676632"/>
    <n v="57.956983715956071"/>
    <n v="66.236552818235509"/>
    <n v="74.516121920514948"/>
    <n v="0"/>
    <n v="8.2795691022794387"/>
    <n v="16.559138204558877"/>
    <n v="24.838707306838316"/>
    <n v="33.118276409117755"/>
    <n v="41.397845511397193"/>
    <n v="49.677414613676632"/>
    <n v="57.956983715956071"/>
    <n v="66.236552818235509"/>
    <n v="74.516121920514948"/>
    <n v="0"/>
    <n v="41.987649518144963"/>
    <n v="167.95059807257985"/>
    <n v="377.88884566330472"/>
    <n v="671.8023922903194"/>
    <n v="1049.6912379536241"/>
    <n v="1511.5553826532189"/>
    <n v="2057.3948263891034"/>
    <n v="2687.2095691612776"/>
    <n v="3400.9996109697422"/>
    <n v="0"/>
    <n v="2.4980621420244903E-2"/>
    <n v="4.9961242840489806E-2"/>
    <n v="7.4941864260734709E-2"/>
    <n v="9.9922485680979611E-2"/>
    <n v="0.12490310710122451"/>
    <n v="0.14988372852146942"/>
    <n v="0.17486434994171432"/>
    <n v="0.19984497136195922"/>
    <n v="0.22482559278220413"/>
    <n v="10.7"/>
    <n v="1.2821199999999999"/>
    <n v="1"/>
    <n v="1.0005999999999999"/>
    <n v="1.0066999999999999"/>
    <n v="1"/>
    <n v="0.96919666279811534"/>
    <n v="0.93945669657121966"/>
    <n v="0.91078010131931297"/>
    <n v="0.88316687704239538"/>
    <n v="0.85661702374046678"/>
    <n v="0.83113054141352705"/>
    <n v="0.80670743006157652"/>
    <n v="0.78334768968461499"/>
    <n v="0.76105132028264244"/>
    <n v="130300"/>
    <n v="260600"/>
    <n v="252572.65032518885"/>
    <n v="244822.41512645985"/>
    <n v="237349.29440381296"/>
    <n v="230153.28815724823"/>
    <n v="223234.39638676564"/>
    <n v="216592.61909236514"/>
    <n v="210227.95627404685"/>
    <n v="204140.40793181065"/>
    <n v="198329.97406565663"/>
    <n v="260600"/>
    <n v="252572.65032518885"/>
    <n v="244822.41512645985"/>
    <n v="237349.29440381296"/>
    <n v="230153.28815724823"/>
    <n v="223234.39638676564"/>
    <n v="216592.61909236514"/>
    <n v="210227.95627404685"/>
    <n v="204140.40793181065"/>
    <n v="198329.97406565663"/>
    <n v="696273.21500000008"/>
    <n v="35.799999999999997"/>
    <n v="10.335806451612902"/>
    <n v="1.2999999999999999E-2"/>
    <n v="0.80700000000000005"/>
    <n v="3.7557087571859195E-2"/>
    <n v="0.14988752546020084"/>
    <n v="7.8E-2"/>
    <n v="0.22788752546020086"/>
    <n v="3.4742892352112675"/>
    <n v="3.3474467487479318"/>
    <n v="3.1969448361988326"/>
    <n v="3.0227834975639696"/>
    <n v="2.8249627328433426"/>
    <n v="2.6034825420369527"/>
    <n v="2.3583429251447985"/>
    <n v="2.0895438821668808"/>
    <n v="1.7970854131031995"/>
    <n v="1.4809675179537547"/>
    <n v="3.4742892352112675"/>
    <n v="3.4108679919795994"/>
    <n v="3.272195792473382"/>
    <n v="3.1098641668814011"/>
    <n v="2.9238731152036559"/>
    <n v="2.7142226374401477"/>
    <n v="2.4809127335908756"/>
    <n v="2.2239434036558396"/>
    <n v="1.9433146476350402"/>
    <n v="1.639026465528477"/>
    <n v="0"/>
    <n v="4.1397845511397193"/>
    <n v="12.419353653419158"/>
    <n v="20.698922755698597"/>
    <n v="28.978491857978035"/>
    <n v="37.258060960257474"/>
    <n v="45.537630062536913"/>
    <n v="53.817199164816351"/>
    <n v="62.09676826709579"/>
    <n v="70.376337369375221"/>
    <n v="8.2795691022794387"/>
    <n v="0"/>
    <n v="10.048947171308521"/>
    <n v="31.424432796976948"/>
    <n v="55.107925009602717"/>
    <n v="82.058768067047083"/>
    <n v="113.65342182405772"/>
    <n v="151.97308222570791"/>
    <n v="200.35726567670662"/>
    <n v="264.56574313446356"/>
    <n v="355.50722375138434"/>
    <n v="1264.6968096572555"/>
    <n v="69.555528290513578"/>
    <n v="200.13785069216524"/>
    <n v="1534.3901886399344"/>
    <n v="1534.4"/>
    <n v="200.1391304347826"/>
    <n v="69.555528290513578"/>
    <n v="1264.7053412747039"/>
    <n v="8.7662981813758432"/>
    <n v="9.8113600656688504E-3"/>
    <n v="6.3942649020261012E-6"/>
  </r>
  <r>
    <x v="0"/>
    <x v="24"/>
    <n v="124"/>
    <n v="1.99932"/>
    <n v="74.617508737885245"/>
    <n v="0"/>
    <n v="8.2908343042094721"/>
    <n v="16.581668608418944"/>
    <n v="24.872502912628416"/>
    <n v="33.163337216837888"/>
    <n v="41.454171521047357"/>
    <n v="49.745005825256825"/>
    <n v="58.035840129466294"/>
    <n v="66.326674433675763"/>
    <n v="74.617508737885231"/>
    <n v="0"/>
    <n v="8.2908343042094721"/>
    <n v="16.581668608418944"/>
    <n v="24.872502912628416"/>
    <n v="33.163337216837888"/>
    <n v="41.454171521047357"/>
    <n v="49.745005825256825"/>
    <n v="58.035840129466294"/>
    <n v="66.326674433675763"/>
    <n v="74.617508737885231"/>
    <n v="0"/>
    <n v="42.101984244162146"/>
    <n v="168.40793697664859"/>
    <n v="378.91785819745934"/>
    <n v="673.63174790659434"/>
    <n v="1052.5496061040535"/>
    <n v="1515.6714327898367"/>
    <n v="2062.9972279639446"/>
    <n v="2694.5269916263765"/>
    <n v="3410.2607237771322"/>
    <n v="0"/>
    <n v="2.5014610114724098E-2"/>
    <n v="5.0029220229448196E-2"/>
    <n v="7.5043830344172294E-2"/>
    <n v="0.10005844045889639"/>
    <n v="0.12507305057362048"/>
    <n v="0.15008766068834456"/>
    <n v="0.17510227080306867"/>
    <n v="0.20011688091779276"/>
    <n v="0.22513149103251684"/>
    <n v="10.7"/>
    <n v="1.2821199999999999"/>
    <n v="1"/>
    <n v="1.0005999999999999"/>
    <n v="1.0066999999999999"/>
    <n v="1"/>
    <n v="0.96915547609917996"/>
    <n v="0.93937721879219116"/>
    <n v="0.91066522807903338"/>
    <n v="0.88301950395970674"/>
    <n v="0.85644004643421134"/>
    <n v="0.83092685550254686"/>
    <n v="0.8064799311647135"/>
    <n v="0.78309927342071117"/>
    <n v="0.7607848822705402"/>
    <n v="130300"/>
    <n v="260600"/>
    <n v="252561.91707144631"/>
    <n v="244801.70321724503"/>
    <n v="237319.35843739609"/>
    <n v="230114.88273189959"/>
    <n v="223188.27610075547"/>
    <n v="216539.53854396372"/>
    <n v="210168.67006152435"/>
    <n v="204075.67065343732"/>
    <n v="198260.54031970276"/>
    <n v="260600"/>
    <n v="252561.91707144634"/>
    <n v="244801.70321724506"/>
    <n v="237319.35843739609"/>
    <n v="230114.88273189959"/>
    <n v="223188.27610075549"/>
    <n v="216539.53854396372"/>
    <n v="210168.67006152438"/>
    <n v="204075.67065343735"/>
    <n v="198260.54031970276"/>
    <n v="698724.88125000009"/>
    <n v="35.799999999999997"/>
    <n v="10.335806451612902"/>
    <n v="1.2999999999999999E-2"/>
    <n v="0.80700000000000005"/>
    <n v="3.7557087571859195E-2"/>
    <n v="0.15012621237563861"/>
    <n v="7.8E-2"/>
    <n v="0.22812621237563863"/>
    <n v="3.4614105596491225"/>
    <n v="3.3348099379483553"/>
    <n v="3.1845383876735585"/>
    <n v="3.0105959088247305"/>
    <n v="2.8129825014018732"/>
    <n v="2.5916981654049871"/>
    <n v="2.3467429008340703"/>
    <n v="2.0781167076891243"/>
    <n v="1.7858195859701469"/>
    <n v="1.4698515356771409"/>
    <n v="3.4614105596491225"/>
    <n v="3.3981102487987389"/>
    <n v="3.2596741628109571"/>
    <n v="3.0975671482491443"/>
    <n v="2.9117892051133021"/>
    <n v="2.7023403334034302"/>
    <n v="2.4692205331195289"/>
    <n v="2.2124298042615971"/>
    <n v="1.9319681468296355"/>
    <n v="1.6278355608236439"/>
    <n v="0"/>
    <n v="4.145417152104736"/>
    <n v="12.436251456314208"/>
    <n v="20.727085760523678"/>
    <n v="29.017920064733154"/>
    <n v="37.308754368942623"/>
    <n v="45.599588673152091"/>
    <n v="53.89042297736156"/>
    <n v="62.181257281571028"/>
    <n v="70.472091585780504"/>
    <n v="8.2908343042094721"/>
    <n v="0"/>
    <n v="10.114141158921493"/>
    <n v="31.631045018582878"/>
    <n v="55.47735542933242"/>
    <n v="82.623689478283012"/>
    <n v="114.46400616009171"/>
    <n v="153.10849272405193"/>
    <n v="201.94835860032487"/>
    <n v="266.84420330372296"/>
    <n v="358.92595571087872"/>
    <n v="1275.1372475841899"/>
    <n v="69.555528290513578"/>
    <n v="201.7039163812054"/>
    <n v="1546.3966922559089"/>
    <n v="1546.4"/>
    <n v="201.70434782608686"/>
    <n v="69.555528290513578"/>
    <n v="1275.1401238833996"/>
    <n v="8.7640958887612044"/>
    <n v="3.3077440912165912E-3"/>
    <n v="2.1389964376723945E-6"/>
  </r>
  <r>
    <x v="0"/>
    <x v="25"/>
    <n v="124"/>
    <n v="2.0011299999999999"/>
    <n v="74.714489862943552"/>
    <n v="0"/>
    <n v="8.3016099847715061"/>
    <n v="16.603219969543012"/>
    <n v="24.904829954314518"/>
    <n v="33.206439939086025"/>
    <n v="41.508049923857527"/>
    <n v="49.80965990862903"/>
    <n v="58.111269893400532"/>
    <n v="66.412879878172035"/>
    <n v="74.714489862943537"/>
    <n v="0"/>
    <n v="8.3016099847715061"/>
    <n v="16.603219969543012"/>
    <n v="24.904829954314518"/>
    <n v="33.206439939086025"/>
    <n v="41.508049923857527"/>
    <n v="49.80965990862903"/>
    <n v="58.111269893400532"/>
    <n v="66.412879878172035"/>
    <n v="74.714489862943537"/>
    <n v="0"/>
    <n v="42.211496107795512"/>
    <n v="168.84598443118205"/>
    <n v="379.90346497015958"/>
    <n v="675.38393772472818"/>
    <n v="1055.2874026948875"/>
    <n v="1519.6138598806376"/>
    <n v="2068.3633092819791"/>
    <n v="2701.5357508989114"/>
    <n v="3419.1311847314341"/>
    <n v="0"/>
    <n v="2.5047121854567124E-2"/>
    <n v="5.0094243709134248E-2"/>
    <n v="7.5141365563701379E-2"/>
    <n v="0.1001884874182685"/>
    <n v="0.12523560927283561"/>
    <n v="0.15028273112740273"/>
    <n v="0.17532985298196985"/>
    <n v="0.20037697483653696"/>
    <n v="0.22542409669110408"/>
    <n v="10.7"/>
    <n v="1.2821199999999999"/>
    <n v="1"/>
    <n v="1.0005999999999999"/>
    <n v="1.0066999999999999"/>
    <n v="1"/>
    <n v="0.96911608098116375"/>
    <n v="0.93930120203213396"/>
    <n v="0.91055536315291075"/>
    <n v="0.88287856434349421"/>
    <n v="0.85627080560388424"/>
    <n v="0.83073208693408074"/>
    <n v="0.80626240833408391"/>
    <n v="0.78286176980389344"/>
    <n v="0.76053017134350975"/>
    <n v="130300"/>
    <n v="260600"/>
    <n v="252551.65070369127"/>
    <n v="244781.89324957412"/>
    <n v="237290.72763764855"/>
    <n v="230078.1538679146"/>
    <n v="223144.17194037224"/>
    <n v="216488.78185502143"/>
    <n v="210111.98361186226"/>
    <n v="204013.77721089462"/>
    <n v="198194.16265211866"/>
    <n v="260600"/>
    <n v="252551.6507036913"/>
    <n v="244781.89324957412"/>
    <n v="237290.72763764855"/>
    <n v="230078.1538679146"/>
    <n v="223144.17194037224"/>
    <n v="216488.78185502143"/>
    <n v="210111.98361186226"/>
    <n v="204013.77721089462"/>
    <n v="198194.16265211866"/>
    <n v="701176.5475000001"/>
    <n v="35.799999999999997"/>
    <n v="10.335806451612902"/>
    <n v="1.2999999999999999E-2"/>
    <n v="0.80700000000000005"/>
    <n v="3.7557087571859195E-2"/>
    <n v="0.15039815627990669"/>
    <n v="7.8E-2"/>
    <n v="0.22839815627990667"/>
    <n v="3.4486219447552444"/>
    <n v="3.3222674071351443"/>
    <n v="3.1722288353211243"/>
    <n v="2.9985062293131848"/>
    <n v="2.8010995891113257"/>
    <n v="2.5800089147155472"/>
    <n v="2.3352342061258482"/>
    <n v="2.0667754633422306"/>
    <n v="1.7746326863646922"/>
    <n v="1.4588058751932358"/>
    <n v="3.4486219447552444"/>
    <n v="3.3854446759451946"/>
    <n v="3.2472481212281341"/>
    <n v="3.0853675323171545"/>
    <n v="2.899802909212255"/>
    <n v="2.6905542519134364"/>
    <n v="2.4576215604206979"/>
    <n v="2.2010048347340394"/>
    <n v="1.9207040748534614"/>
    <n v="1.6167192807789639"/>
    <n v="0"/>
    <n v="4.1508049923857531"/>
    <n v="12.452414977157259"/>
    <n v="20.754024961928764"/>
    <n v="29.055634946700273"/>
    <n v="37.357244931471776"/>
    <n v="45.658854916243278"/>
    <n v="53.960464901014781"/>
    <n v="62.262074885786284"/>
    <n v="70.563684870557779"/>
    <n v="8.3016099847715061"/>
    <n v="0"/>
    <n v="10.178386436047262"/>
    <n v="31.834676208786195"/>
    <n v="55.841587442501968"/>
    <n v="83.181014965230275"/>
    <n v="115.26445798523098"/>
    <n v="154.23123395818274"/>
    <n v="203.52464798620321"/>
    <n v="269.10728691189416"/>
    <n v="362.33389299436544"/>
    <n v="1285.4971848884422"/>
    <n v="69.555528290513578"/>
    <n v="203.25790697684326"/>
    <n v="1558.3106201557991"/>
    <n v="1558.3"/>
    <n v="203.25652173913022"/>
    <n v="69.555528290513578"/>
    <n v="1285.4879499703561"/>
    <n v="8.7615856125719933"/>
    <n v="1.0620155799188069E-2"/>
    <n v="6.8152190202066798E-6"/>
  </r>
  <r>
    <x v="0"/>
    <x v="26"/>
    <n v="124"/>
    <n v="2.0055900000000002"/>
    <n v="74.761729733022207"/>
    <n v="0"/>
    <n v="8.3068588592246897"/>
    <n v="16.613717718449379"/>
    <n v="24.920576577674069"/>
    <n v="33.227435436898759"/>
    <n v="41.534294296123448"/>
    <n v="49.841153155348138"/>
    <n v="58.148012014572828"/>
    <n v="66.454870873797518"/>
    <n v="74.761729733022207"/>
    <n v="0"/>
    <n v="8.3068588592246897"/>
    <n v="16.613717718449379"/>
    <n v="24.920576577674069"/>
    <n v="33.227435436898759"/>
    <n v="41.534294296123448"/>
    <n v="49.841153155348138"/>
    <n v="58.148012014572828"/>
    <n v="66.454870873797518"/>
    <n v="74.761729733022207"/>
    <n v="0"/>
    <n v="42.264891265586328"/>
    <n v="169.05956506234531"/>
    <n v="380.38402139027693"/>
    <n v="676.23826024938126"/>
    <n v="1056.6222816396582"/>
    <n v="1521.5360855611077"/>
    <n v="2070.9796720137301"/>
    <n v="2704.953040997525"/>
    <n v="3423.4561925124922"/>
    <n v="0"/>
    <n v="2.5062958445092261E-2"/>
    <n v="5.0125916890184523E-2"/>
    <n v="7.5188875335276781E-2"/>
    <n v="0.10025183378036905"/>
    <n v="0.1253147922254613"/>
    <n v="0.15037775067055356"/>
    <n v="0.17544070911564583"/>
    <n v="0.20050366756073809"/>
    <n v="0.22556662600583036"/>
    <n v="10.7"/>
    <n v="1.2821199999999999"/>
    <n v="1"/>
    <n v="1.0005999999999999"/>
    <n v="1.0066999999999999"/>
    <n v="1"/>
    <n v="0.96909689212365679"/>
    <n v="0.93926417659241168"/>
    <n v="0.91050185340626499"/>
    <n v="0.8828099225652164"/>
    <n v="0.85618838406926623"/>
    <n v="0.83063723791841437"/>
    <n v="0.80615648411266072"/>
    <n v="0.78274612265200516"/>
    <n v="0.76040615353644792"/>
    <n v="130300"/>
    <n v="260600"/>
    <n v="252546.65008742496"/>
    <n v="244772.24441998248"/>
    <n v="237276.78299767265"/>
    <n v="230060.26582049541"/>
    <n v="223122.69288845078"/>
    <n v="216464.06420153877"/>
    <n v="210084.37975975938"/>
    <n v="203983.63956311255"/>
    <n v="198161.84361159833"/>
    <n v="260600"/>
    <n v="252546.65008742496"/>
    <n v="244772.24441998248"/>
    <n v="237276.78299767262"/>
    <n v="230060.26582049541"/>
    <n v="223122.69288845078"/>
    <n v="216464.0642015388"/>
    <n v="210084.37975975938"/>
    <n v="203983.63956311255"/>
    <n v="198161.84361159836"/>
    <n v="703628.21375"/>
    <n v="35.799999999999997"/>
    <n v="10.335806451612902"/>
    <n v="1.2999999999999999E-2"/>
    <n v="0.80700000000000005"/>
    <n v="3.7557087571859195E-2"/>
    <n v="0.15106930035317173"/>
    <n v="7.8E-2"/>
    <n v="0.22906930035317175"/>
    <n v="3.43592244912892"/>
    <n v="3.3098785861303242"/>
    <n v="3.1601183430618196"/>
    <n v="2.9866417199234085"/>
    <n v="2.7894487167150905"/>
    <n v="2.5685393334368642"/>
    <n v="2.3239135700887315"/>
    <n v="2.0555714266706908"/>
    <n v="1.7635129031827428"/>
    <n v="1.4477379996248878"/>
    <n v="3.43592244912892"/>
    <n v="3.3729005176296223"/>
    <n v="3.2349984645960719"/>
    <n v="3.0733800314926141"/>
    <n v="2.8880452183192498"/>
    <n v="2.6789940250759772"/>
    <n v="2.4462264517627981"/>
    <n v="2.1897424983797111"/>
    <n v="1.9095421649267168"/>
    <n v="1.6056254514038153"/>
    <n v="0"/>
    <n v="4.1534294296123448"/>
    <n v="12.460288288837035"/>
    <n v="20.767147148061724"/>
    <n v="29.074006007286414"/>
    <n v="37.380864866511104"/>
    <n v="45.687723725735793"/>
    <n v="53.994582584960483"/>
    <n v="62.301441444185173"/>
    <n v="70.608300303409862"/>
    <n v="8.3068588592246897"/>
    <n v="0"/>
    <n v="10.229163852655471"/>
    <n v="31.995643056215023"/>
    <n v="56.130305559354596"/>
    <n v="83.625305740653275"/>
    <n v="115.90827212578509"/>
    <n v="155.14568257384673"/>
    <n v="204.83019214720554"/>
    <n v="271.02270392806923"/>
    <n v="365.29888362031465"/>
    <n v="1294.1861526040996"/>
    <n v="69.555528290513578"/>
    <n v="204.56125213419185"/>
    <n v="1568.302933028805"/>
    <n v="1568.3"/>
    <n v="204.56086956521722"/>
    <n v="69.555528290513578"/>
    <n v="1294.1836021442691"/>
    <n v="8.7553853655109855"/>
    <n v="2.9330288050459785E-3"/>
    <n v="1.8701962666874823E-6"/>
  </r>
  <r>
    <x v="0"/>
    <x v="27"/>
    <n v="124"/>
    <n v="2.01024"/>
    <n v="74.805194936747895"/>
    <n v="0"/>
    <n v="8.3116883263053225"/>
    <n v="16.623376652610645"/>
    <n v="24.935064978915968"/>
    <n v="33.24675330522129"/>
    <n v="41.558441631526613"/>
    <n v="49.870129957831935"/>
    <n v="58.181818284137258"/>
    <n v="66.49350661044258"/>
    <n v="74.80519493674791"/>
    <n v="0"/>
    <n v="8.3116883263053225"/>
    <n v="16.623376652610645"/>
    <n v="24.935064978915968"/>
    <n v="33.24675330522129"/>
    <n v="41.558441631526613"/>
    <n v="49.870129957831935"/>
    <n v="58.181818284137258"/>
    <n v="66.49350661044258"/>
    <n v="74.80519493674791"/>
    <n v="0"/>
    <n v="42.314049735604613"/>
    <n v="169.25619894241845"/>
    <n v="380.82644762044146"/>
    <n v="677.0247957696738"/>
    <n v="1057.8512433901153"/>
    <n v="1523.3057904817658"/>
    <n v="2073.3884370446258"/>
    <n v="2708.0991830786952"/>
    <n v="3427.4380285839738"/>
    <n v="0"/>
    <n v="2.5077529624740923E-2"/>
    <n v="5.0155059249481847E-2"/>
    <n v="7.5232588874222767E-2"/>
    <n v="0.10031011849896369"/>
    <n v="0.12538764812370462"/>
    <n v="0.15046517774844553"/>
    <n v="0.17554270737318647"/>
    <n v="0.20062023699792739"/>
    <n v="0.22569776662266833"/>
    <n v="10.7"/>
    <n v="1.2821199999999999"/>
    <n v="1"/>
    <n v="1.0005999999999999"/>
    <n v="1.0066999999999999"/>
    <n v="1"/>
    <n v="0.96907923691491193"/>
    <n v="0.93923011115269039"/>
    <n v="0.91045262271333549"/>
    <n v="0.882746771596847"/>
    <n v="0.85611255780322515"/>
    <n v="0.83054998133246971"/>
    <n v="0.80605904218458091"/>
    <n v="0.78263974035955863"/>
    <n v="0.76029207585740299"/>
    <n v="130300"/>
    <n v="260600"/>
    <n v="252542.04914002604"/>
    <n v="244763.36696639113"/>
    <n v="237263.95347909522"/>
    <n v="230043.80867813833"/>
    <n v="223102.93256352047"/>
    <n v="216441.32513524161"/>
    <n v="210058.98639330178"/>
    <n v="203955.91633770097"/>
    <n v="198132.11496843921"/>
    <n v="260600"/>
    <n v="252542.04914002604"/>
    <n v="244763.36696639113"/>
    <n v="237263.95347909522"/>
    <n v="230043.80867813833"/>
    <n v="223102.93256352047"/>
    <n v="216441.32513524161"/>
    <n v="210058.98639330178"/>
    <n v="203955.91633770097"/>
    <n v="198132.11496843921"/>
    <n v="706079.88"/>
    <n v="35.799999999999997"/>
    <n v="10.335806451612902"/>
    <n v="1.2999999999999999E-2"/>
    <n v="0.80700000000000005"/>
    <n v="3.7557087571859195E-2"/>
    <n v="0.15177062674044592"/>
    <n v="7.8E-2"/>
    <n v="0.2297706267404459"/>
    <n v="3.4233111444444444"/>
    <n v="3.2975807029199808"/>
    <n v="3.1481000784339095"/>
    <n v="2.974869270986229"/>
    <n v="2.7778882805769407"/>
    <n v="2.5571571072060437"/>
    <n v="2.312675750873538"/>
    <n v="2.0444442115794241"/>
    <n v="1.7524624893237017"/>
    <n v="1.4367305841063713"/>
    <n v="3.4233111444444444"/>
    <n v="3.3604459236822128"/>
    <n v="3.2228403906769452"/>
    <n v="3.0614846747100692"/>
    <n v="2.8763787757815846"/>
    <n v="2.6675226938914922"/>
    <n v="2.4349164290397907"/>
    <n v="2.1785599812264813"/>
    <n v="1.8984533504515628"/>
    <n v="1.5945965367150365"/>
    <n v="0"/>
    <n v="4.1558441631526613"/>
    <n v="12.467532489457984"/>
    <n v="20.779220815763306"/>
    <n v="29.090909142068629"/>
    <n v="37.402597468373955"/>
    <n v="45.71428579467927"/>
    <n v="54.0259741209846"/>
    <n v="62.337662447289915"/>
    <n v="70.649350773595245"/>
    <n v="8.3116883263053225"/>
    <n v="0"/>
    <n v="10.279017190364593"/>
    <n v="32.153700366369669"/>
    <n v="56.413938149292413"/>
    <n v="84.062145067121392"/>
    <n v="116.5421135734962"/>
    <n v="156.04761258063354"/>
    <n v="206.12104430829467"/>
    <n v="272.92280904824946"/>
    <n v="368.2532669333649"/>
    <n v="1302.7956472171868"/>
    <n v="69.555528290513578"/>
    <n v="205.85267632615495"/>
    <n v="1578.2038518338554"/>
    <n v="1578.2"/>
    <n v="205.85217391304332"/>
    <n v="69.555528290513578"/>
    <n v="1302.7922977964431"/>
    <n v="8.7488989716288348"/>
    <n v="3.8518338553785725E-3"/>
    <n v="2.4406500160807076E-6"/>
  </r>
  <r>
    <x v="0"/>
    <x v="28"/>
    <n v="124"/>
    <n v="2.0122"/>
    <n v="74.898448131973595"/>
    <n v="0"/>
    <n v="8.3220497924415113"/>
    <n v="16.644099584883023"/>
    <n v="24.966149377324534"/>
    <n v="33.288199169766045"/>
    <n v="41.610248962207557"/>
    <n v="49.932298754649068"/>
    <n v="58.254348547090579"/>
    <n v="66.576398339532091"/>
    <n v="74.898448131973595"/>
    <n v="0"/>
    <n v="8.3220497924415113"/>
    <n v="16.644099584883023"/>
    <n v="24.966149377324534"/>
    <n v="33.288199169766045"/>
    <n v="41.610248962207557"/>
    <n v="49.932298754649068"/>
    <n v="58.254348547090579"/>
    <n v="66.576398339532091"/>
    <n v="74.898448131973595"/>
    <n v="0"/>
    <n v="42.419614058073932"/>
    <n v="169.67845623229573"/>
    <n v="381.77652652266539"/>
    <n v="678.71382492918292"/>
    <n v="1060.4903514518483"/>
    <n v="1527.1061060906616"/>
    <n v="2078.5610888456226"/>
    <n v="2714.8552997167317"/>
    <n v="3435.9887387039876"/>
    <n v="0"/>
    <n v="2.5108791621556138E-2"/>
    <n v="5.0217583243112277E-2"/>
    <n v="7.5326374864668422E-2"/>
    <n v="0.10043516648622455"/>
    <n v="0.12554395810778068"/>
    <n v="0.15065274972933684"/>
    <n v="0.17576154135089297"/>
    <n v="0.20087033297244911"/>
    <n v="0.22597912459400524"/>
    <n v="10.7"/>
    <n v="1.2821199999999999"/>
    <n v="1"/>
    <n v="1.0005999999999999"/>
    <n v="1.0066999999999999"/>
    <n v="1"/>
    <n v="0.96904135945376302"/>
    <n v="0.939157029731715"/>
    <n v="0.91034701083385583"/>
    <n v="0.8826113027601854"/>
    <n v="0.85594990551070393"/>
    <n v="0.83036281908541143"/>
    <n v="0.80585004348430767"/>
    <n v="0.78241157870739286"/>
    <n v="0.76004742475466691"/>
    <n v="130300"/>
    <n v="260600"/>
    <n v="252532.17827365064"/>
    <n v="244744.32194808492"/>
    <n v="237236.43102330284"/>
    <n v="230008.5054993043"/>
    <n v="223060.54537608946"/>
    <n v="216392.55065365823"/>
    <n v="210004.52133201057"/>
    <n v="203896.45741114658"/>
    <n v="198068.35889106619"/>
    <n v="260600"/>
    <n v="252532.17827365064"/>
    <n v="244744.32194808489"/>
    <n v="237236.43102330284"/>
    <n v="230008.5054993043"/>
    <n v="223060.54537608949"/>
    <n v="216392.55065365823"/>
    <n v="210004.52133201054"/>
    <n v="203896.45741114658"/>
    <n v="198068.35889106619"/>
    <n v="708531.54625000001"/>
    <n v="35.799999999999997"/>
    <n v="10.335806451612902"/>
    <n v="1.2999999999999999E-2"/>
    <n v="0.80700000000000005"/>
    <n v="3.7557087571859195E-2"/>
    <n v="0.15206672615785768"/>
    <n v="7.8E-2"/>
    <n v="0.23006672615785767"/>
    <n v="3.4107871152249136"/>
    <n v="3.28530205823599"/>
    <n v="3.1360525461409452"/>
    <n v="2.9630385789397815"/>
    <n v="2.7662601566324958"/>
    <n v="2.5457172792190921"/>
    <n v="2.3014099466995663"/>
    <n v="2.0333381590739203"/>
    <n v="1.7415019163421548"/>
    <n v="1.4259012185042694"/>
    <n v="3.4107871152249136"/>
    <n v="3.3480445867304516"/>
    <n v="3.2106773021884676"/>
    <n v="3.0495455625403634"/>
    <n v="2.8646493677861384"/>
    <n v="2.6559887179257942"/>
    <n v="2.4235636129593292"/>
    <n v="2.1673740528867436"/>
    <n v="1.8874200377080377"/>
    <n v="1.583701567423212"/>
    <n v="0"/>
    <n v="4.1610248962207557"/>
    <n v="12.483074688662267"/>
    <n v="20.805124481103778"/>
    <n v="29.12717427354529"/>
    <n v="37.449224065986797"/>
    <n v="45.771273858428316"/>
    <n v="54.09332365086982"/>
    <n v="62.415373443311339"/>
    <n v="70.737423235752843"/>
    <n v="8.3220497924415113"/>
    <n v="0"/>
    <n v="10.342830113787191"/>
    <n v="32.356029380780058"/>
    <n v="56.77609280428576"/>
    <n v="84.61691589323388"/>
    <n v="117.34022259282368"/>
    <n v="157.16972233635741"/>
    <n v="207.70172654859047"/>
    <n v="275.20310012170034"/>
    <n v="371.71167249317466"/>
    <n v="1313.2183122847334"/>
    <n v="69.555528290513578"/>
    <n v="207.41607608628692"/>
    <n v="1590.189916661534"/>
    <n v="1590.2"/>
    <n v="207.4173913043478"/>
    <n v="69.555528290513578"/>
    <n v="1313.2270804051386"/>
    <n v="8.746158271576185"/>
    <n v="1.0083338466074565E-2"/>
    <n v="6.3409247051154352E-6"/>
  </r>
  <r>
    <x v="0"/>
    <x v="29"/>
    <n v="124"/>
    <n v="2.0143599999999999"/>
    <n v="74.987681279596899"/>
    <n v="0"/>
    <n v="8.3319645866218774"/>
    <n v="16.663929173243755"/>
    <n v="24.995893759865631"/>
    <n v="33.32785834648751"/>
    <n v="41.659822933109389"/>
    <n v="49.991787519731268"/>
    <n v="58.323752106353147"/>
    <n v="66.65571669297502"/>
    <n v="74.987681279596899"/>
    <n v="0"/>
    <n v="8.3319645866218774"/>
    <n v="16.663929173243755"/>
    <n v="24.995893759865631"/>
    <n v="33.32785834648751"/>
    <n v="41.659822933109389"/>
    <n v="49.991787519731268"/>
    <n v="58.323752106353147"/>
    <n v="66.65571669297502"/>
    <n v="74.987681279596899"/>
    <n v="0"/>
    <n v="42.52075074704166"/>
    <n v="170.08300298816664"/>
    <n v="382.68675672337491"/>
    <n v="680.33201195266656"/>
    <n v="1063.0187686760416"/>
    <n v="1530.7470268934999"/>
    <n v="2083.5167866050419"/>
    <n v="2721.3280478106662"/>
    <n v="3444.1808105103746"/>
    <n v="0"/>
    <n v="2.5138705946422538E-2"/>
    <n v="5.0277411892845077E-2"/>
    <n v="7.5416117839267605E-2"/>
    <n v="0.10055482378569015"/>
    <n v="0.1256935297321127"/>
    <n v="0.15083223567853524"/>
    <n v="0.17597094162495777"/>
    <n v="0.20110964757138031"/>
    <n v="0.22624835351780284"/>
    <n v="10.7"/>
    <n v="1.2821199999999999"/>
    <n v="1"/>
    <n v="1.0005999999999999"/>
    <n v="1.0066999999999999"/>
    <n v="1"/>
    <n v="0.96900511640953602"/>
    <n v="0.93908710501120585"/>
    <n v="0.91024596580500927"/>
    <n v="0.8824816987909464"/>
    <n v="0.85579430396901723"/>
    <n v="0.83018378133922188"/>
    <n v="0.80565013090156012"/>
    <n v="0.78219335265603207"/>
    <n v="0.75981344660263783"/>
    <n v="130300"/>
    <n v="260600"/>
    <n v="252522.73333632509"/>
    <n v="244726.09956592025"/>
    <n v="237210.09868878542"/>
    <n v="229974.73070492063"/>
    <n v="223019.99561432589"/>
    <n v="216345.89341700124"/>
    <n v="209952.42411294658"/>
    <n v="203839.58770216195"/>
    <n v="198007.38418464741"/>
    <n v="260600"/>
    <n v="252522.73333632509"/>
    <n v="244726.09956592025"/>
    <n v="237210.09868878542"/>
    <n v="229974.73070492063"/>
    <n v="223019.99561432589"/>
    <n v="216345.89341700121"/>
    <n v="209952.42411294658"/>
    <n v="203839.58770216198"/>
    <n v="198007.38418464744"/>
    <n v="710983.21250000002"/>
    <n v="35.799999999999997"/>
    <n v="10.335806451612902"/>
    <n v="1.2999999999999999E-2"/>
    <n v="0.80700000000000005"/>
    <n v="3.7557087571859195E-2"/>
    <n v="0.15239337402956971"/>
    <n v="7.8E-2"/>
    <n v="0.23039337402956972"/>
    <n v="3.3983494586206899"/>
    <n v="3.2731133846674947"/>
    <n v="3.124097110678528"/>
    <n v="2.9513006366537891"/>
    <n v="2.7547239625932782"/>
    <n v="2.534367088496996"/>
    <n v="2.2902300143649423"/>
    <n v="2.0223127401971168"/>
    <n v="1.7306152659935197"/>
    <n v="1.4151375917541504"/>
    <n v="3.3983494586206899"/>
    <n v="3.3357314216440921"/>
    <n v="3.1986052476730116"/>
    <n v="3.0376988736661588"/>
    <n v="2.8530122996235336"/>
    <n v="2.6445455255451371"/>
    <n v="2.4122985514309692"/>
    <n v="2.1562713772810298"/>
    <n v="1.8764640030953181"/>
    <n v="1.5728764288738351"/>
    <n v="0"/>
    <n v="4.1659822933109387"/>
    <n v="12.497946879932815"/>
    <n v="20.829911466554691"/>
    <n v="29.16187605317657"/>
    <n v="37.493840639798449"/>
    <n v="45.825805226420329"/>
    <n v="54.157769813042208"/>
    <n v="62.489734399664087"/>
    <n v="70.821698986285952"/>
    <n v="8.3319645866218774"/>
    <n v="0"/>
    <n v="10.405758902271728"/>
    <n v="32.555580556506015"/>
    <n v="57.133406535567012"/>
    <n v="85.164623575785271"/>
    <n v="118.12893724446221"/>
    <n v="158.28015403544137"/>
    <n v="209.26893754054419"/>
    <n v="277.46988654541229"/>
    <n v="375.16226773175288"/>
    <n v="1323.5695526677428"/>
    <n v="69.555528290513578"/>
    <n v="208.96876214373833"/>
    <n v="1602.0938431019947"/>
    <n v="1602.1"/>
    <n v="208.96956521739116"/>
    <n v="69.555528290513578"/>
    <n v="1323.5749064920951"/>
    <n v="8.7431333843023964"/>
    <n v="6.1568980052015831E-3"/>
    <n v="3.8430172930538563E-6"/>
  </r>
  <r>
    <x v="0"/>
    <x v="30"/>
    <n v="124"/>
    <n v="2.0156800000000001"/>
    <n v="75.092259359869502"/>
    <n v="0"/>
    <n v="8.3435843733188335"/>
    <n v="16.687168746637667"/>
    <n v="25.030753119956501"/>
    <n v="33.374337493275334"/>
    <n v="41.717921866594168"/>
    <n v="50.061506239913001"/>
    <n v="58.405090613231835"/>
    <n v="66.748674986550668"/>
    <n v="75.092259359869502"/>
    <n v="0"/>
    <n v="8.3435843733188335"/>
    <n v="16.687168746637667"/>
    <n v="25.030753119956501"/>
    <n v="33.374337493275334"/>
    <n v="41.717921866594168"/>
    <n v="50.061506239913001"/>
    <n v="58.405090613231835"/>
    <n v="66.748674986550668"/>
    <n v="75.092259359869502"/>
    <n v="0"/>
    <n v="42.639432619247771"/>
    <n v="170.55773047699108"/>
    <n v="383.75489357322994"/>
    <n v="682.23092190796433"/>
    <n v="1065.9858154811941"/>
    <n v="1535.0195742929197"/>
    <n v="2089.3321983431406"/>
    <n v="2728.9236876318573"/>
    <n v="3453.7940421590692"/>
    <n v="0"/>
    <n v="2.5173764472883865E-2"/>
    <n v="5.0347528945767731E-2"/>
    <n v="7.5521293418651589E-2"/>
    <n v="0.10069505789153546"/>
    <n v="0.12586882236441932"/>
    <n v="0.15104258683730318"/>
    <n v="0.17621635131018706"/>
    <n v="0.20139011578307092"/>
    <n v="0.22656388025595478"/>
    <n v="10.7"/>
    <n v="1.2821199999999999"/>
    <n v="1"/>
    <n v="1.0005999999999999"/>
    <n v="1.0066999999999999"/>
    <n v="1"/>
    <n v="0.96896264278949129"/>
    <n v="0.93900516348493013"/>
    <n v="0.9101275620863164"/>
    <n v="0.88232983859365"/>
    <n v="0.85561199300693092"/>
    <n v="0.82997402532615938"/>
    <n v="0.80541593555133506"/>
    <n v="0.7819377236824584"/>
    <n v="0.75953938971952883"/>
    <n v="130300"/>
    <n v="260600"/>
    <n v="252511.66471094143"/>
    <n v="244704.74560417279"/>
    <n v="237179.24267969406"/>
    <n v="229935.15593750519"/>
    <n v="222972.48537760621"/>
    <n v="216291.23099999715"/>
    <n v="209891.39280467792"/>
    <n v="203772.97079164867"/>
    <n v="197935.96496090922"/>
    <n v="260600"/>
    <n v="252511.66471094143"/>
    <n v="244704.74560417279"/>
    <n v="237179.24267969409"/>
    <n v="229935.15593750519"/>
    <n v="222972.48537760618"/>
    <n v="216291.23099999715"/>
    <n v="209891.39280467795"/>
    <n v="203772.97079164867"/>
    <n v="197935.96496090922"/>
    <n v="713434.87875000003"/>
    <n v="35.799999999999997"/>
    <n v="10.335806451612902"/>
    <n v="1.2999999999999999E-2"/>
    <n v="0.80700000000000005"/>
    <n v="3.7557087571859195E-2"/>
    <n v="0.15259316469563122"/>
    <n v="7.8E-2"/>
    <n v="0.23059316469563124"/>
    <n v="3.3859972841924399"/>
    <n v="3.2609883706379619"/>
    <n v="3.1121896266811526"/>
    <n v="2.9396010523220135"/>
    <n v="2.7432226475605419"/>
    <n v="2.5230544123967391"/>
    <n v="2.2790963468306069"/>
    <n v="2.0113484508621426"/>
    <n v="1.7198107244913476"/>
    <n v="1.404483167718221"/>
    <n v="3.3859972841924399"/>
    <n v="3.3234928274152011"/>
    <n v="3.1865889986595572"/>
    <n v="3.0258953395015831"/>
    <n v="2.8414118499412777"/>
    <n v="2.6331385299786403"/>
    <n v="2.401075379613673"/>
    <n v="2.145222398846375"/>
    <n v="1.8655795876767451"/>
    <n v="1.5621469461047843"/>
    <n v="0"/>
    <n v="4.1717921866594168"/>
    <n v="12.51537655997825"/>
    <n v="20.858960933297084"/>
    <n v="29.202545306615917"/>
    <n v="37.546129679934751"/>
    <n v="45.889714053253584"/>
    <n v="54.233298426572418"/>
    <n v="62.576882799891251"/>
    <n v="70.920467173210085"/>
    <n v="8.3435843733188335"/>
    <n v="0"/>
    <n v="10.473228589578847"/>
    <n v="32.769554007737128"/>
    <n v="57.516364896940786"/>
    <n v="85.750997584687099"/>
    <n v="118.97182670394757"/>
    <n v="159.46384037822313"/>
    <n v="210.93388802430235"/>
    <n v="279.86771773718897"/>
    <n v="378.79336712231128"/>
    <n v="1334.5407850449171"/>
    <n v="69.555528290513578"/>
    <n v="210.6144470003145"/>
    <n v="1614.7107603357454"/>
    <n v="1614.7"/>
    <n v="210.61304347826081"/>
    <n v="69.555528290513578"/>
    <n v="1334.5314282312256"/>
    <n v="8.7412825209306337"/>
    <n v="1.0760335745317207E-2"/>
    <n v="6.6639844833821802E-6"/>
  </r>
  <r>
    <x v="0"/>
    <x v="31"/>
    <n v="124"/>
    <n v="2.0188100000000002"/>
    <n v="75.16283844281979"/>
    <n v="0"/>
    <n v="8.3514264936466436"/>
    <n v="16.702852987293287"/>
    <n v="25.054279480939933"/>
    <n v="33.405705974586574"/>
    <n v="41.757132468233216"/>
    <n v="50.108558961879858"/>
    <n v="58.4599854555265"/>
    <n v="66.811411949173149"/>
    <n v="75.16283844281979"/>
    <n v="0"/>
    <n v="8.3514264936466436"/>
    <n v="16.702852987293287"/>
    <n v="25.054279480939933"/>
    <n v="33.405705974586574"/>
    <n v="41.757132468233216"/>
    <n v="50.108558961879858"/>
    <n v="58.4599854555265"/>
    <n v="66.811411949173149"/>
    <n v="75.16283844281979"/>
    <n v="0"/>
    <n v="42.71962374325463"/>
    <n v="170.87849497301852"/>
    <n v="384.47661368929175"/>
    <n v="683.51397989207408"/>
    <n v="1067.9905935813658"/>
    <n v="1537.9064547571666"/>
    <n v="2093.2615634194767"/>
    <n v="2734.0559195682963"/>
    <n v="3460.2895232036253"/>
    <n v="0"/>
    <n v="2.5197425249987242E-2"/>
    <n v="5.0394850499974483E-2"/>
    <n v="7.5592275749961732E-2"/>
    <n v="0.10078970099994897"/>
    <n v="0.12598712624993619"/>
    <n v="0.15118455149992344"/>
    <n v="0.17638197674991066"/>
    <n v="0.20157940199989793"/>
    <n v="0.22677682724988515"/>
    <n v="10.7"/>
    <n v="1.2821199999999999"/>
    <n v="1"/>
    <n v="1.0005999999999999"/>
    <n v="1.0066999999999999"/>
    <n v="1"/>
    <n v="0.96893397879651388"/>
    <n v="0.93894986640365075"/>
    <n v="0.91004766282141047"/>
    <n v="0.88222736804979318"/>
    <n v="0.85548898208879887"/>
    <n v="0.82983250493842742"/>
    <n v="0.80525793659867884"/>
    <n v="0.78176527706955323"/>
    <n v="0.7593545263510505"/>
    <n v="130300"/>
    <n v="260600"/>
    <n v="252504.19487437152"/>
    <n v="244690.33518479139"/>
    <n v="237158.42093125958"/>
    <n v="229908.45211377609"/>
    <n v="222940.42873234098"/>
    <n v="216254.35078695419"/>
    <n v="209850.2182776157"/>
    <n v="203728.03120432558"/>
    <n v="197887.78956708376"/>
    <n v="260600"/>
    <n v="252504.19487437152"/>
    <n v="244690.33518479139"/>
    <n v="237158.42093125958"/>
    <n v="229908.45211377609"/>
    <n v="222940.42873234098"/>
    <n v="216254.35078695419"/>
    <n v="209850.21827761567"/>
    <n v="203728.03120432558"/>
    <n v="197887.78956708376"/>
    <n v="715886.54500000004"/>
    <n v="35.799999999999997"/>
    <n v="10.335806451612902"/>
    <n v="1.2999999999999999E-2"/>
    <n v="0.80700000000000005"/>
    <n v="3.7557087571859195E-2"/>
    <n v="0.15306743385859553"/>
    <n v="7.8E-2"/>
    <n v="0.23106743385859552"/>
    <n v="3.3737297136986304"/>
    <n v="3.2489907946840559"/>
    <n v="3.1004391840417758"/>
    <n v="2.928074881771789"/>
    <n v="2.7318978878740952"/>
    <n v="2.5119082023486965"/>
    <n v="2.2681058251955908"/>
    <n v="2.0004907564147785"/>
    <n v="1.7090629960062611"/>
    <n v="1.393822543970036"/>
    <n v="3.3737297136986304"/>
    <n v="3.3113602541913432"/>
    <n v="3.1747149893629159"/>
    <n v="3.0142570329067824"/>
    <n v="2.8299863848229423"/>
    <n v="2.621903045111396"/>
    <n v="2.3900070137721436"/>
    <n v="2.1342982908051846"/>
    <n v="1.8547768762105199"/>
    <n v="1.5514427699881486"/>
    <n v="0"/>
    <n v="4.1757132468233218"/>
    <n v="12.527139740469966"/>
    <n v="20.878566234116612"/>
    <n v="29.229992727763253"/>
    <n v="37.581419221409895"/>
    <n v="45.932845715056537"/>
    <n v="54.284272208703179"/>
    <n v="62.635698702349828"/>
    <n v="70.98712519599647"/>
    <n v="8.3514264936466436"/>
    <n v="0"/>
    <n v="10.531370664140498"/>
    <n v="32.953977622781522"/>
    <n v="57.847028071394753"/>
    <n v="86.259120179835634"/>
    <n v="119.70635631997177"/>
    <n v="160.5036229696515"/>
    <n v="212.41225327555262"/>
    <n v="282.02714854824444"/>
    <n v="382.12415535906933"/>
    <n v="1344.365033010642"/>
    <n v="69.555528290513578"/>
    <n v="212.08808419517322"/>
    <n v="1626.0086454963289"/>
    <n v="1626"/>
    <n v="212.08695652173901"/>
    <n v="69.555528290513578"/>
    <n v="1344.3575151877474"/>
    <n v="8.7368867446523648"/>
    <n v="8.6454963288815634E-3"/>
    <n v="5.3170334125962872E-6"/>
  </r>
  <r>
    <x v="0"/>
    <x v="32"/>
    <n v="124"/>
    <n v="2.0211299999999999"/>
    <n v="75.248207031951495"/>
    <n v="0"/>
    <n v="8.3609118924390557"/>
    <n v="16.721823784878111"/>
    <n v="25.082735677317167"/>
    <n v="33.443647569756223"/>
    <n v="41.804559462195279"/>
    <n v="50.165471354634334"/>
    <n v="58.52638324707339"/>
    <n v="66.887295139512446"/>
    <n v="75.248207031951495"/>
    <n v="0"/>
    <n v="8.3609118924390557"/>
    <n v="16.721823784878111"/>
    <n v="25.082735677317167"/>
    <n v="33.443647569756223"/>
    <n v="41.804559462195279"/>
    <n v="50.165471354634334"/>
    <n v="58.52638324707339"/>
    <n v="66.887295139512446"/>
    <n v="75.248207031951495"/>
    <n v="0"/>
    <n v="42.816719199791407"/>
    <n v="171.26687679916563"/>
    <n v="385.35047279812272"/>
    <n v="685.06750719666252"/>
    <n v="1070.4179799947854"/>
    <n v="1541.4018911924909"/>
    <n v="2098.0192407897789"/>
    <n v="2740.2700287866501"/>
    <n v="3468.1542551831039"/>
    <n v="0"/>
    <n v="2.5226044028733595E-2"/>
    <n v="5.045208805746719E-2"/>
    <n v="7.5678132086200792E-2"/>
    <n v="0.10090417611493438"/>
    <n v="0.12613022014366798"/>
    <n v="0.15135626417240158"/>
    <n v="0.17658230820113519"/>
    <n v="0.20180835222986876"/>
    <n v="0.22703439625860233"/>
    <n v="10.7"/>
    <n v="1.2821199999999999"/>
    <n v="1"/>
    <n v="1.0005999999999999"/>
    <n v="1.0066999999999999"/>
    <n v="1"/>
    <n v="0.96889930967692361"/>
    <n v="0.93888298718495522"/>
    <n v="0.90995103252409482"/>
    <n v="0.88210344569434229"/>
    <n v="0.85534022669569798"/>
    <n v="0.82966137552816144"/>
    <n v="0.805066892191733"/>
    <n v="0.78155677668641244"/>
    <n v="0.75913102901219998"/>
    <n v="130300"/>
    <n v="260600"/>
    <n v="252495.16010180631"/>
    <n v="244672.90646039933"/>
    <n v="237133.2390757791"/>
    <n v="229876.15794794561"/>
    <n v="222901.6630768989"/>
    <n v="216209.75446263887"/>
    <n v="209800.43210516562"/>
    <n v="203673.69600447908"/>
    <n v="197829.54616057931"/>
    <n v="260600"/>
    <n v="252495.16010180631"/>
    <n v="244672.90646039933"/>
    <n v="237133.2390757791"/>
    <n v="229876.15794794558"/>
    <n v="222901.6630768989"/>
    <n v="216209.75446263887"/>
    <n v="209800.43210516562"/>
    <n v="203673.69600447908"/>
    <n v="197829.54616057931"/>
    <n v="718338.21125000005"/>
    <n v="35.799999999999997"/>
    <n v="10.335806451612902"/>
    <n v="1.2999999999999999E-2"/>
    <n v="0.80700000000000005"/>
    <n v="3.7557087571859195E-2"/>
    <n v="0.15341944370104241"/>
    <n v="7.8E-2"/>
    <n v="0.23141944370104239"/>
    <n v="3.3615458808873724"/>
    <n v="3.2370558560673293"/>
    <n v="3.0887361714116248"/>
    <n v="2.9165868269202599"/>
    <n v="2.7206078225932333"/>
    <n v="2.5007991584305471"/>
    <n v="2.2571608344321987"/>
    <n v="1.9896928505981899"/>
    <n v="1.6983952069285195"/>
    <n v="1.3832679034231889"/>
    <n v="3.3615458808873724"/>
    <n v="3.299300868477351"/>
    <n v="3.162896013739477"/>
    <n v="3.0026614991659422"/>
    <n v="2.8185973247567464"/>
    <n v="2.6107034905118902"/>
    <n v="2.3789799964313731"/>
    <n v="2.1234268425151943"/>
    <n v="1.8440440287633546"/>
    <n v="1.5408315551758542"/>
    <n v="0"/>
    <n v="4.1804559462195279"/>
    <n v="12.541367838658584"/>
    <n v="20.902279731097639"/>
    <n v="29.263191623536695"/>
    <n v="37.624103515975747"/>
    <n v="45.98501540841481"/>
    <n v="54.345927300853859"/>
    <n v="62.706839193292922"/>
    <n v="71.06775108573197"/>
    <n v="8.3609118924390557"/>
    <n v="0"/>
    <n v="10.59388798715262"/>
    <n v="33.152298100917008"/>
    <n v="58.202404510587108"/>
    <n v="86.804512552024931"/>
    <n v="120.49312213061792"/>
    <n v="161.614079470592"/>
    <n v="213.98500799637793"/>
    <n v="284.31336202968055"/>
    <n v="385.63021585690484"/>
    <n v="1354.7888906348549"/>
    <n v="69.555528290513578"/>
    <n v="213.65166283880515"/>
    <n v="1637.9960817641736"/>
    <n v="1638"/>
    <n v="213.65217391304327"/>
    <n v="69.555528290513578"/>
    <n v="1354.7922977964431"/>
    <n v="8.7336222388079996"/>
    <n v="3.9182358264042705E-3"/>
    <n v="2.3920853641051712E-6"/>
  </r>
  <r>
    <x v="0"/>
    <x v="33"/>
    <n v="124"/>
    <n v="2.02366"/>
    <n v="75.329374594886005"/>
    <n v="0"/>
    <n v="8.3699305105428898"/>
    <n v="16.73986102108578"/>
    <n v="25.10979153162867"/>
    <n v="33.479722042171559"/>
    <n v="41.849652552714446"/>
    <n v="50.219583063257332"/>
    <n v="58.589513573800218"/>
    <n v="66.959444084343104"/>
    <n v="75.329374594885991"/>
    <n v="0"/>
    <n v="8.3699305105428898"/>
    <n v="16.73986102108578"/>
    <n v="25.10979153162867"/>
    <n v="33.479722042171559"/>
    <n v="41.849652552714446"/>
    <n v="50.219583063257332"/>
    <n v="58.589513573800218"/>
    <n v="66.959444084343104"/>
    <n v="75.329374594885991"/>
    <n v="0"/>
    <n v="42.90913876018152"/>
    <n v="171.63655504072608"/>
    <n v="386.18224884163368"/>
    <n v="686.54622016290432"/>
    <n v="1072.7284690045378"/>
    <n v="1544.7289953665343"/>
    <n v="2102.5477992488936"/>
    <n v="2746.1848806516159"/>
    <n v="3475.6402395747014"/>
    <n v="0"/>
    <n v="2.5253254464663605E-2"/>
    <n v="5.0506508929327211E-2"/>
    <n v="7.5759763393990806E-2"/>
    <n v="0.10101301785865442"/>
    <n v="0.126266272323318"/>
    <n v="0.15151952678798161"/>
    <n v="0.1767727812526452"/>
    <n v="0.20202603571730879"/>
    <n v="0.22727929018197238"/>
    <n v="10.7"/>
    <n v="1.2821199999999999"/>
    <n v="1"/>
    <n v="1.0005999999999999"/>
    <n v="1.0066999999999999"/>
    <n v="1"/>
    <n v="0.96886634793444149"/>
    <n v="0.9388194042996475"/>
    <n v="0.90985916909561804"/>
    <n v="0.8819856423223531"/>
    <n v="0.85519882397985258"/>
    <n v="0.82949871406811659"/>
    <n v="0.80488531258714513"/>
    <n v="0.78135861953693819"/>
    <n v="0.75891863491749578"/>
    <n v="130300"/>
    <n v="260600"/>
    <n v="252486.57027171546"/>
    <n v="244656.33676048814"/>
    <n v="237109.29946631807"/>
    <n v="229845.45838920522"/>
    <n v="222864.81352914957"/>
    <n v="216167.36488615119"/>
    <n v="209753.11246021002"/>
    <n v="203622.05625132608"/>
    <n v="197774.19625949941"/>
    <n v="260600"/>
    <n v="252486.57027171543"/>
    <n v="244656.33676048816"/>
    <n v="237109.29946631807"/>
    <n v="229845.45838920522"/>
    <n v="222864.81352914954"/>
    <n v="216167.36488615119"/>
    <n v="209753.11246021002"/>
    <n v="203622.05625132608"/>
    <n v="197774.19625949941"/>
    <n v="720789.87750000006"/>
    <n v="35.799999999999997"/>
    <n v="10.335806451612902"/>
    <n v="1.2999999999999999E-2"/>
    <n v="0.80700000000000005"/>
    <n v="3.7557087571859195E-2"/>
    <n v="0.15380377734760908"/>
    <n v="7.8E-2"/>
    <n v="0.2318037773476091"/>
    <n v="3.349444931292517"/>
    <n v="3.2252075342237907"/>
    <n v="3.0771219508220535"/>
    <n v="2.9051881810873041"/>
    <n v="2.709406225019543"/>
    <n v="2.4897760826187687"/>
    <n v="2.2462977538849844"/>
    <n v="1.9789712388181873"/>
    <n v="1.6877965374183788"/>
    <n v="1.3727736496855587"/>
    <n v="3.349444931292517"/>
    <n v="3.2873262327581538"/>
    <n v="3.1511647425229219"/>
    <n v="2.9911550659546791"/>
    <n v="2.8072972030534236"/>
    <n v="2.5995911538191558"/>
    <n v="2.3680369182518763"/>
    <n v="2.112634496351586"/>
    <n v="1.8333838881182829"/>
    <n v="1.5302850935519687"/>
    <n v="0"/>
    <n v="4.1849652552714449"/>
    <n v="12.554895765814335"/>
    <n v="20.924826276357223"/>
    <n v="29.294756786900116"/>
    <n v="37.664687297443002"/>
    <n v="46.034617807985889"/>
    <n v="54.404548318528775"/>
    <n v="62.774478829071661"/>
    <n v="71.144409339614555"/>
    <n v="8.3699305105428898"/>
    <n v="0"/>
    <n v="10.655428118635207"/>
    <n v="33.347544071225514"/>
    <n v="58.552411365003273"/>
    <n v="87.342044997201015"/>
    <n v="121.269383040398"/>
    <n v="162.71137884821565"/>
    <n v="215.54239016258927"/>
    <n v="286.58374770280386"/>
    <n v="389.12602945378552"/>
    <n v="1365.1303577598574"/>
    <n v="69.555528290513578"/>
    <n v="215.20288290755553"/>
    <n v="1649.8887689579265"/>
    <n v="1649.9"/>
    <n v="215.20434782608686"/>
    <n v="69.555528290513578"/>
    <n v="1365.1401238833996"/>
    <n v="8.7300561843966555"/>
    <n v="1.1231042073632125E-2"/>
    <n v="6.8071047176387201E-6"/>
  </r>
  <r>
    <x v="0"/>
    <x v="34"/>
    <n v="124"/>
    <n v="2.0261300000000002"/>
    <n v="75.411368978440862"/>
    <n v="0"/>
    <n v="8.379040997604541"/>
    <n v="16.758081995209082"/>
    <n v="25.137122992813623"/>
    <n v="33.516163990418164"/>
    <n v="41.895204988022705"/>
    <n v="50.274245985627246"/>
    <n v="58.653286983231787"/>
    <n v="67.032327980836328"/>
    <n v="75.411368978440862"/>
    <n v="0"/>
    <n v="8.379040997604541"/>
    <n v="16.758081995209082"/>
    <n v="25.137122992813623"/>
    <n v="33.516163990418164"/>
    <n v="41.895204988022705"/>
    <n v="50.274245985627246"/>
    <n v="58.653286983231787"/>
    <n v="67.032327980836328"/>
    <n v="75.411368978440862"/>
    <n v="0"/>
    <n v="43.00260092421685"/>
    <n v="172.0104036968674"/>
    <n v="387.02340831795163"/>
    <n v="688.0416147874696"/>
    <n v="1075.065023105421"/>
    <n v="1548.0936332718065"/>
    <n v="2107.1274452866255"/>
    <n v="2752.1664591498784"/>
    <n v="3483.2106748615638"/>
    <n v="0"/>
    <n v="2.5280742082126509E-2"/>
    <n v="5.0561484164253018E-2"/>
    <n v="7.5842226246379527E-2"/>
    <n v="0.10112296832850604"/>
    <n v="0.12640371041063256"/>
    <n v="0.15168445249275905"/>
    <n v="0.17696519457488558"/>
    <n v="0.20224593665701207"/>
    <n v="0.22752667873913857"/>
    <n v="10.7"/>
    <n v="1.2821199999999999"/>
    <n v="1"/>
    <n v="1.0005999999999999"/>
    <n v="1.0066999999999999"/>
    <n v="1"/>
    <n v="0.96883305170525336"/>
    <n v="0.93875517884570325"/>
    <n v="0.90976638142134936"/>
    <n v="0.881866659432192"/>
    <n v="0.85505601287823096"/>
    <n v="0.82933444175946647"/>
    <n v="0.80470194607589829"/>
    <n v="0.78115852582752654"/>
    <n v="0.75870418101435122"/>
    <n v="130300"/>
    <n v="260600"/>
    <n v="252477.89327438903"/>
    <n v="244639.59960719026"/>
    <n v="237085.11899840363"/>
    <n v="229814.45144802923"/>
    <n v="222827.59695606699"/>
    <n v="216124.55552251695"/>
    <n v="209705.32714737908"/>
    <n v="203569.91183065341"/>
    <n v="197718.30957233993"/>
    <n v="260600"/>
    <n v="252477.89327438903"/>
    <n v="244639.59960719026"/>
    <n v="237085.11899840363"/>
    <n v="229814.45144802926"/>
    <n v="222827.59695606696"/>
    <n v="216124.55552251695"/>
    <n v="209705.32714737908"/>
    <n v="203569.91183065341"/>
    <n v="197718.3095723399"/>
    <n v="723241.54375000007"/>
    <n v="35.799999999999997"/>
    <n v="10.335806451612902"/>
    <n v="1.2999999999999999E-2"/>
    <n v="0.80700000000000005"/>
    <n v="3.7557087571859195E-2"/>
    <n v="0.15417946019227285"/>
    <n v="7.8E-2"/>
    <n v="0.23217946019227287"/>
    <n v="3.337426022033898"/>
    <n v="3.2134384570672223"/>
    <n v="3.0655845961961337"/>
    <n v="2.8938644394206294"/>
    <n v="2.6982779867407127"/>
    <n v="2.4788252381563809"/>
    <n v="2.2355061936676361"/>
    <n v="1.9683208532744769"/>
    <n v="1.6772692169769043"/>
    <n v="1.3623512847749177"/>
    <n v="3.337426022033898"/>
    <n v="3.2754322395505602"/>
    <n v="3.139511526631678"/>
    <n v="2.9797245178083815"/>
    <n v="2.7960712130806709"/>
    <n v="2.5885516124485468"/>
    <n v="2.3571657159120085"/>
    <n v="2.1019135234710564"/>
    <n v="1.8227950351256905"/>
    <n v="1.519810250875911"/>
    <n v="0"/>
    <n v="4.1895204988022705"/>
    <n v="12.568561496406812"/>
    <n v="20.947602494011353"/>
    <n v="29.326643491615894"/>
    <n v="37.705684489220431"/>
    <n v="46.084725486824979"/>
    <n v="54.463766484429513"/>
    <n v="62.842807482034061"/>
    <n v="71.221848479638595"/>
    <n v="8.379040997604541"/>
    <n v="0"/>
    <n v="10.717414207471343"/>
    <n v="33.544228510061984"/>
    <n v="58.905049460056013"/>
    <n v="87.883723057125266"/>
    <n v="122.05183572873402"/>
    <n v="163.81784344256599"/>
    <n v="217.11365722762054"/>
    <n v="288.87639594663682"/>
    <n v="392.66137861100356"/>
    <n v="1375.5715261912756"/>
    <n v="69.555528290513578"/>
    <n v="216.76905817226825"/>
    <n v="1661.8961126540573"/>
    <n v="1661.9"/>
    <n v="216.76956521739112"/>
    <n v="69.555528290513578"/>
    <n v="1375.5749064920954"/>
    <n v="8.7265686565130167"/>
    <n v="3.8873459427577473E-3"/>
    <n v="2.3390973841733843E-6"/>
  </r>
  <r>
    <x v="0"/>
    <x v="35"/>
    <n v="124"/>
    <n v="2.03138"/>
    <n v="75.441400089147876"/>
    <n v="0"/>
    <n v="8.3823777876830974"/>
    <n v="16.764755575366195"/>
    <n v="25.147133363049292"/>
    <n v="33.52951115073239"/>
    <n v="41.911888938415487"/>
    <n v="50.294266726098584"/>
    <n v="58.676644513781682"/>
    <n v="67.059022301464779"/>
    <n v="75.441400089147876"/>
    <n v="0"/>
    <n v="8.3823777876830974"/>
    <n v="16.764755575366195"/>
    <n v="25.147133363049292"/>
    <n v="33.52951115073239"/>
    <n v="41.911888938415487"/>
    <n v="50.294266726098584"/>
    <n v="58.676644513781682"/>
    <n v="67.059022301464779"/>
    <n v="75.441400089147876"/>
    <n v="0"/>
    <n v="43.036857642458827"/>
    <n v="172.14743056983531"/>
    <n v="387.33171878212949"/>
    <n v="688.58972227934123"/>
    <n v="1075.9214410614707"/>
    <n v="1549.3268751285179"/>
    <n v="2108.8060244804824"/>
    <n v="2754.3588891173649"/>
    <n v="3485.9854690391649"/>
    <n v="0"/>
    <n v="2.5290809645870653E-2"/>
    <n v="5.0581619291741306E-2"/>
    <n v="7.5872428937611966E-2"/>
    <n v="0.10116323858348261"/>
    <n v="0.12645404822935327"/>
    <n v="0.15174485787522393"/>
    <n v="0.17703566752109456"/>
    <n v="0.20232647716696522"/>
    <n v="0.22761728681283588"/>
    <n v="10.7"/>
    <n v="1.2821199999999999"/>
    <n v="1"/>
    <n v="1.0005999999999999"/>
    <n v="1.0066999999999999"/>
    <n v="1"/>
    <n v="0.96882085701230025"/>
    <n v="0.93873165703872308"/>
    <n v="0.90973240007926826"/>
    <n v="0.88182308613393612"/>
    <n v="0.85500371520272622"/>
    <n v="0.82927428728563879"/>
    <n v="0.80463480238267404"/>
    <n v="0.78108526049383153"/>
    <n v="0.7586256616191116"/>
    <n v="130300"/>
    <n v="260600"/>
    <n v="252474.71533740545"/>
    <n v="244633.46982429124"/>
    <n v="237076.2634606573"/>
    <n v="229803.09624650376"/>
    <n v="222813.96818183045"/>
    <n v="216108.87926663746"/>
    <n v="209687.82950092485"/>
    <n v="203550.8188846925"/>
    <n v="197697.84741794047"/>
    <n v="260600"/>
    <n v="252474.71533740542"/>
    <n v="244633.46982429124"/>
    <n v="237076.2634606573"/>
    <n v="229803.09624650373"/>
    <n v="222813.96818183045"/>
    <n v="216108.87926663746"/>
    <n v="209687.82950092488"/>
    <n v="203550.8188846925"/>
    <n v="197697.84741794047"/>
    <n v="725693.21000000008"/>
    <n v="35.799999999999997"/>
    <n v="10.335806451612902"/>
    <n v="1.2999999999999999E-2"/>
    <n v="0.80700000000000005"/>
    <n v="3.7557087571859195E-2"/>
    <n v="0.15497949854883974"/>
    <n v="7.8E-2"/>
    <n v="0.23297949854883976"/>
    <n v="3.3254883216216213"/>
    <n v="3.2018155635039545"/>
    <n v="3.0542379442140555"/>
    <n v="2.8827554637519217"/>
    <n v="2.6873681221175567"/>
    <n v="2.4680759193109574"/>
    <n v="2.2248788553321246"/>
    <n v="1.9577769301810599"/>
    <n v="1.6667701438577609"/>
    <n v="1.3518584963622289"/>
    <n v="3.3254883216216213"/>
    <n v="3.2636519425627881"/>
    <n v="3.1280267538590047"/>
    <n v="2.9684967039829884"/>
    <n v="2.785061792934739"/>
    <n v="2.577722020714257"/>
    <n v="2.3464773873215412"/>
    <n v="2.0913278927565924"/>
    <n v="1.8122735370194105"/>
    <n v="1.5093143201099948"/>
    <n v="0"/>
    <n v="4.1911888938415487"/>
    <n v="12.573566681524646"/>
    <n v="20.955944469207743"/>
    <n v="29.338322256890841"/>
    <n v="37.720700044573938"/>
    <n v="46.103077832257036"/>
    <n v="54.485455619940133"/>
    <n v="62.86783340762323"/>
    <n v="71.250211195306321"/>
    <n v="8.3823777876830974"/>
    <n v="0"/>
    <n v="10.764667711512745"/>
    <n v="33.694208635887897"/>
    <n v="59.17494979964583"/>
    <n v="88.301416305348411"/>
    <n v="122.66224040010376"/>
    <n v="164.69513733778851"/>
    <n v="218.38644935700492"/>
    <n v="290.78498336544328"/>
    <n v="395.70696423773387"/>
    <n v="1384.1710171504692"/>
    <n v="69.555528290513578"/>
    <n v="218.05898181614728"/>
    <n v="1671.7855272571301"/>
    <n v="1671.8"/>
    <n v="218.06086956521722"/>
    <n v="69.555528290513578"/>
    <n v="1384.1836021442691"/>
    <n v="8.7191362873251244"/>
    <n v="1.4472742869884314E-2"/>
    <n v="8.6569822167031434E-6"/>
  </r>
  <r>
    <x v="0"/>
    <x v="36"/>
    <n v="124"/>
    <n v="2.03654"/>
    <n v="75.472932131954792"/>
    <n v="0"/>
    <n v="8.3858813479949763"/>
    <n v="16.771762695989953"/>
    <n v="25.157644043984931"/>
    <n v="33.543525391979905"/>
    <n v="41.92940673997488"/>
    <n v="50.315288087969854"/>
    <n v="58.701169435964829"/>
    <n v="67.08705078395981"/>
    <n v="75.472932131954792"/>
    <n v="0"/>
    <n v="8.3858813479949763"/>
    <n v="16.771762695989953"/>
    <n v="25.157644043984931"/>
    <n v="33.543525391979905"/>
    <n v="41.92940673997488"/>
    <n v="50.315288087969854"/>
    <n v="58.701169435964829"/>
    <n v="67.08705078395981"/>
    <n v="75.472932131954792"/>
    <n v="0"/>
    <n v="43.072841164373159"/>
    <n v="172.29136465749264"/>
    <n v="387.65557047935846"/>
    <n v="689.16545862997054"/>
    <n v="1076.8210291093287"/>
    <n v="1550.6222819174332"/>
    <n v="2110.5692170542843"/>
    <n v="2756.6618345198822"/>
    <n v="3488.9001343142259"/>
    <n v="0"/>
    <n v="2.5301380378802873E-2"/>
    <n v="5.0602760757605746E-2"/>
    <n v="7.5904141136408615E-2"/>
    <n v="0.10120552151521149"/>
    <n v="0.12650690189401437"/>
    <n v="0.15180828227281723"/>
    <n v="0.17710966265162009"/>
    <n v="0.20241104303042298"/>
    <n v="0.22771242340922587"/>
    <n v="10.7"/>
    <n v="1.2821199999999999"/>
    <n v="1"/>
    <n v="1.0005999999999999"/>
    <n v="1.0066999999999999"/>
    <n v="1"/>
    <n v="0.96880805302373485"/>
    <n v="0.93870696037320922"/>
    <n v="0.90969672204842333"/>
    <n v="0.88177733804937686"/>
    <n v="0.85494880837607012"/>
    <n v="0.82921113302850302"/>
    <n v="0.80456431200667533"/>
    <n v="0.78100834531058727"/>
    <n v="0.75854323294023895"/>
    <n v="130300"/>
    <n v="260600"/>
    <n v="252471.37861798529"/>
    <n v="244627.03387325833"/>
    <n v="237066.96576581913"/>
    <n v="229791.17429566762"/>
    <n v="222799.65946280389"/>
    <n v="216092.42126722788"/>
    <n v="209669.4597089396"/>
    <n v="203530.77478793904"/>
    <n v="197676.36650422626"/>
    <n v="260600"/>
    <n v="252471.37861798529"/>
    <n v="244627.03387325833"/>
    <n v="237066.96576581913"/>
    <n v="229791.17429566765"/>
    <n v="222799.65946280389"/>
    <n v="216092.42126722785"/>
    <n v="209669.4597089396"/>
    <n v="203530.77478793904"/>
    <n v="197676.36650422626"/>
    <n v="728144.87625000009"/>
    <n v="35.799999999999997"/>
    <n v="10.335806451612902"/>
    <n v="1.2999999999999999E-2"/>
    <n v="0.80700000000000005"/>
    <n v="3.7557087571859195E-2"/>
    <n v="0.15576783936364438"/>
    <n v="7.8E-2"/>
    <n v="0.23376783936364437"/>
    <n v="3.3136310097643094"/>
    <n v="3.1902688758222455"/>
    <n v="3.0429638800743994"/>
    <n v="2.8717160225207716"/>
    <n v="2.6765253031613607"/>
    <n v="2.4573917219961676"/>
    <n v="2.2143152790251923"/>
    <n v="1.9472959742484348"/>
    <n v="1.6563338076658944"/>
    <n v="1.3414287792775728"/>
    <n v="3.3136310097643094"/>
    <n v="3.2519499427932774"/>
    <n v="3.1166163779483225"/>
    <n v="2.9573399512975858"/>
    <n v="2.7741206628410664"/>
    <n v="2.566958512578764"/>
    <n v="2.3358535005106802"/>
    <n v="2.0808056266368133"/>
    <n v="1.8018148909571647"/>
    <n v="1.4988812934717335"/>
    <n v="0"/>
    <n v="4.1929406739974882"/>
    <n v="12.578822021992465"/>
    <n v="20.96470336998744"/>
    <n v="29.350584717982418"/>
    <n v="37.736466065977396"/>
    <n v="46.122347413972363"/>
    <n v="54.508228761967345"/>
    <n v="62.89411010996232"/>
    <n v="71.279991457957294"/>
    <n v="8.3858813479949763"/>
    <n v="0"/>
    <n v="10.812436725616658"/>
    <n v="33.845843113811725"/>
    <n v="59.447854440774179"/>
    <n v="88.723797863646269"/>
    <n v="123.27956426690213"/>
    <n v="165.58253024858598"/>
    <n v="219.67430933278999"/>
    <n v="292.7173859628258"/>
    <n v="398.79445654299764"/>
    <n v="1392.8781784979503"/>
    <n v="69.555528290513578"/>
    <n v="219.36505601826946"/>
    <n v="1681.7987628067335"/>
    <n v="1681.8"/>
    <n v="219.36521739130421"/>
    <n v="69.555528290513578"/>
    <n v="1392.8792543181821"/>
    <n v="8.7118057194856515"/>
    <n v="1.2371932664336782E-3"/>
    <n v="7.3563638151604131E-7"/>
  </r>
  <r>
    <x v="0"/>
    <x v="37"/>
    <n v="124"/>
    <n v="2.0343599999999999"/>
    <n v="75.640379365468263"/>
    <n v="0"/>
    <n v="8.4044865961631405"/>
    <n v="16.808973192326281"/>
    <n v="25.213459788489423"/>
    <n v="33.617946384652562"/>
    <n v="42.022432980815701"/>
    <n v="50.42691957697884"/>
    <n v="58.831406173141978"/>
    <n v="67.235892769305124"/>
    <n v="75.640379365468263"/>
    <n v="0"/>
    <n v="8.4044865961631405"/>
    <n v="16.808973192326281"/>
    <n v="25.213459788489423"/>
    <n v="33.617946384652562"/>
    <n v="42.022432980815701"/>
    <n v="50.42691957697884"/>
    <n v="58.831406173141978"/>
    <n v="67.235892769305124"/>
    <n v="75.640379365468263"/>
    <n v="0"/>
    <n v="43.264179403865114"/>
    <n v="173.05671761546046"/>
    <n v="389.37761463478608"/>
    <n v="692.22687046184183"/>
    <n v="1081.6044850966277"/>
    <n v="1557.5104585391437"/>
    <n v="2119.94479078939"/>
    <n v="2768.9074818473673"/>
    <n v="3504.3985317130737"/>
    <n v="0"/>
    <n v="2.5357515022427099E-2"/>
    <n v="5.0715030044854198E-2"/>
    <n v="7.6072545067281297E-2"/>
    <n v="0.1014300600897084"/>
    <n v="0.12678757511213548"/>
    <n v="0.15214509013456259"/>
    <n v="0.17750260515698968"/>
    <n v="0.20286012017941679"/>
    <n v="0.22821763520184388"/>
    <n v="10.7"/>
    <n v="1.2821199999999999"/>
    <n v="1"/>
    <n v="1.0005999999999999"/>
    <n v="1.0066999999999999"/>
    <n v="1"/>
    <n v="0.9687400621270561"/>
    <n v="0.93857582437457054"/>
    <n v="0.90950728674254311"/>
    <n v="0.8815344492309739"/>
    <n v="0.85465731183986282"/>
    <n v="0.82887587456920986"/>
    <n v="0.80419013741901524"/>
    <n v="0.78060010038927874"/>
    <n v="0.75810576348000047"/>
    <n v="130300"/>
    <n v="260600"/>
    <n v="252453.66019031082"/>
    <n v="244592.85983201308"/>
    <n v="237017.59892510672"/>
    <n v="229727.8774695918"/>
    <n v="222723.69546546825"/>
    <n v="216005.05291273608"/>
    <n v="209571.94981139537"/>
    <n v="203424.38616144605"/>
    <n v="197562.36196288813"/>
    <n v="260600"/>
    <n v="252453.66019031082"/>
    <n v="244592.85983201311"/>
    <n v="237017.59892510672"/>
    <n v="229727.8774695918"/>
    <n v="222723.69546546825"/>
    <n v="216005.05291273608"/>
    <n v="209571.94981139537"/>
    <n v="203424.38616144605"/>
    <n v="197562.36196288813"/>
    <n v="730596.5425000001"/>
    <n v="35.799999999999997"/>
    <n v="10.335806451612902"/>
    <n v="1.2999999999999999E-2"/>
    <n v="0.80700000000000005"/>
    <n v="3.7557087571859195E-2"/>
    <n v="0.15543453666144849"/>
    <n v="7.8E-2"/>
    <n v="0.23343453666144848"/>
    <n v="3.3018532771812077"/>
    <n v="3.1786266641147178"/>
    <n v="3.0314732553953796"/>
    <n v="2.8603930510231916"/>
    <n v="2.6653860509981557"/>
    <n v="2.4464522553202701"/>
    <n v="2.2035916639895361"/>
    <n v="1.9368042770059533"/>
    <n v="1.6460900943695209"/>
    <n v="1.3314491160802404"/>
    <n v="3.3018532771812077"/>
    <n v="3.2402399706479628"/>
    <n v="3.1050499597550489"/>
    <n v="2.9459331532092854"/>
    <n v="2.7628895510106739"/>
    <n v="2.5559191531592127"/>
    <n v="2.3250219596549031"/>
    <n v="2.0701979704977447"/>
    <n v="1.791447185687737"/>
    <n v="1.4887696052248807"/>
    <n v="0"/>
    <n v="4.2022432980815703"/>
    <n v="12.606729894244712"/>
    <n v="21.011216490407854"/>
    <n v="29.415703086570993"/>
    <n v="37.820189682734132"/>
    <n v="46.22467627889727"/>
    <n v="54.629162875060409"/>
    <n v="63.033649471223555"/>
    <n v="71.438136067386694"/>
    <n v="8.4044865961631405"/>
    <n v="0"/>
    <n v="10.899716623605608"/>
    <n v="34.122830160834923"/>
    <n v="59.943141333787594"/>
    <n v="89.480190121014914"/>
    <n v="124.36202329013436"/>
    <n v="167.09290447116277"/>
    <n v="221.78075415302823"/>
    <n v="295.71927451758347"/>
    <n v="403.28661663034069"/>
    <n v="1406.6874513014925"/>
    <n v="69.555528290513578"/>
    <n v="221.4364469388008"/>
    <n v="1697.6794265308069"/>
    <n v="1697.7"/>
    <n v="221.43913043478256"/>
    <n v="69.555528290513578"/>
    <n v="1406.7053412747039"/>
    <n v="8.7149058108331445"/>
    <n v="2.0573469193095661E-2"/>
    <n v="1.21184362331953E-5"/>
  </r>
  <r>
    <x v="0"/>
    <x v="38"/>
    <n v="124"/>
    <n v="2.0371600000000001"/>
    <n v="75.715098978976314"/>
    <n v="0"/>
    <n v="8.4127887754418129"/>
    <n v="16.825577550883626"/>
    <n v="25.238366326325441"/>
    <n v="33.651155101767252"/>
    <n v="42.063943877209063"/>
    <n v="50.476732652650874"/>
    <n v="58.889521428092685"/>
    <n v="67.302310203534503"/>
    <n v="75.715098978976314"/>
    <n v="0"/>
    <n v="8.4127887754418129"/>
    <n v="16.825577550883626"/>
    <n v="25.238366326325441"/>
    <n v="33.651155101767252"/>
    <n v="42.063943877209063"/>
    <n v="50.476732652650874"/>
    <n v="58.889521428092685"/>
    <n v="67.302310203534503"/>
    <n v="75.715098978976314"/>
    <n v="0"/>
    <n v="43.349696675372357"/>
    <n v="173.39878670148943"/>
    <n v="390.14727007835126"/>
    <n v="693.59514680595771"/>
    <n v="1083.7424168843088"/>
    <n v="1560.5890803134046"/>
    <n v="2124.1351370932448"/>
    <n v="2774.3805872238308"/>
    <n v="3511.3254307051607"/>
    <n v="0"/>
    <n v="2.5382563861921222E-2"/>
    <n v="5.0765127723842444E-2"/>
    <n v="7.6147691585763677E-2"/>
    <n v="0.10153025544768489"/>
    <n v="0.1269128193096061"/>
    <n v="0.15229538317152733"/>
    <n v="0.17767794703344855"/>
    <n v="0.20306051089536978"/>
    <n v="0.228443074757291"/>
    <n v="10.7"/>
    <n v="1.2821199999999999"/>
    <n v="1"/>
    <n v="1.0005999999999999"/>
    <n v="1.0066999999999999"/>
    <n v="1"/>
    <n v="0.9687097244302626"/>
    <n v="0.93851731477462552"/>
    <n v="0.90942277103308899"/>
    <n v="0.88142609320565291"/>
    <n v="0.85452728129231736"/>
    <n v="0.82872633529308226"/>
    <n v="0.8040232552079476"/>
    <n v="0.78041804103691337"/>
    <n v="0.7579106927799798"/>
    <n v="130300"/>
    <n v="260600"/>
    <n v="252445.75418652644"/>
    <n v="244577.6122302674"/>
    <n v="236995.57413122299"/>
    <n v="229699.63988939315"/>
    <n v="222689.80950477789"/>
    <n v="215966.08297737723"/>
    <n v="209528.46030719116"/>
    <n v="203376.94149421962"/>
    <n v="197511.52653846273"/>
    <n v="260600"/>
    <n v="252445.75418652644"/>
    <n v="244577.6122302674"/>
    <n v="236995.57413122299"/>
    <n v="229699.63988939315"/>
    <n v="222689.80950477789"/>
    <n v="215966.08297737723"/>
    <n v="209528.46030719116"/>
    <n v="203376.94149421959"/>
    <n v="197511.52653846273"/>
    <n v="733048.20874999999"/>
    <n v="35.799999999999997"/>
    <n v="10.335806451612902"/>
    <n v="1.2999999999999999E-2"/>
    <n v="0.80700000000000005"/>
    <n v="3.7557087571859195E-2"/>
    <n v="0.15586269707438211"/>
    <n v="7.8E-2"/>
    <n v="0.23386269707438212"/>
    <n v="3.2901543254180607"/>
    <n v="3.1671799696402991"/>
    <n v="3.0202581796871044"/>
    <n v="2.8493889555584775"/>
    <n v="2.6545722972544175"/>
    <n v="2.4358082047749248"/>
    <n v="2.1930966781199999"/>
    <n v="1.9264377172896423"/>
    <n v="1.6358313222838503"/>
    <n v="1.3212774931026274"/>
    <n v="3.2901543254180607"/>
    <n v="3.2286671475291797"/>
    <n v="3.093719074663702"/>
    <n v="2.9348235676227912"/>
    <n v="2.7519806264064473"/>
    <n v="2.5451902510146711"/>
    <n v="2.3144524414474623"/>
    <n v="2.0597671977048213"/>
    <n v="1.7811345197867463"/>
    <n v="1.4785544076932389"/>
    <n v="0"/>
    <n v="4.2063943877209065"/>
    <n v="12.61918316316272"/>
    <n v="21.031971938604535"/>
    <n v="29.444760714046346"/>
    <n v="37.857549489488157"/>
    <n v="46.270338264929968"/>
    <n v="54.68312704037178"/>
    <n v="63.095915815813598"/>
    <n v="71.508704591255409"/>
    <n v="8.4127887754418129"/>
    <n v="0"/>
    <n v="10.960407460143754"/>
    <n v="34.315501798378342"/>
    <n v="60.288986160016059"/>
    <n v="90.012462316700137"/>
    <n v="125.13310833401549"/>
    <n v="168.18776459612764"/>
    <n v="223.34446236638482"/>
    <n v="298.01938396828774"/>
    <n v="406.87554289616077"/>
    <n v="1417.1376198962148"/>
    <n v="69.555528290513578"/>
    <n v="223.00397222800913"/>
    <n v="1709.6971204147376"/>
    <n v="1709.7"/>
    <n v="223.00434782608681"/>
    <n v="69.555528290513578"/>
    <n v="1417.1401238833996"/>
    <n v="8.7109232275383501"/>
    <n v="2.8795852624625695E-3"/>
    <n v="1.6842634745642916E-6"/>
  </r>
  <r>
    <x v="0"/>
    <x v="39"/>
    <n v="124"/>
    <n v="2.0401899999999999"/>
    <n v="75.785267942009426"/>
    <n v="0"/>
    <n v="8.4205853268899364"/>
    <n v="16.841170653779873"/>
    <n v="25.261755980669811"/>
    <n v="33.682341307559746"/>
    <n v="42.10292663444968"/>
    <n v="50.523511961339615"/>
    <n v="58.94409728822955"/>
    <n v="67.364682615119492"/>
    <n v="75.785267942009426"/>
    <n v="0"/>
    <n v="8.4205853268899364"/>
    <n v="16.841170653779873"/>
    <n v="25.261755980669811"/>
    <n v="33.682341307559746"/>
    <n v="42.10292663444968"/>
    <n v="50.523511961339615"/>
    <n v="58.94409728822955"/>
    <n v="67.364682615119492"/>
    <n v="75.785267942009426"/>
    <n v="0"/>
    <n v="43.430082564053386"/>
    <n v="173.72033025621354"/>
    <n v="390.87074307648055"/>
    <n v="694.88132102485417"/>
    <n v="1085.7520641013348"/>
    <n v="1563.4829723059217"/>
    <n v="2128.0740456386156"/>
    <n v="2779.5252840994167"/>
    <n v="3517.8366876883242"/>
    <n v="0"/>
    <n v="2.5406087151322289E-2"/>
    <n v="5.0812174302644578E-2"/>
    <n v="7.6218261453966873E-2"/>
    <n v="0.10162434860528916"/>
    <n v="0.12703043575661144"/>
    <n v="0.15243652290793372"/>
    <n v="0.177842610059256"/>
    <n v="0.20324869721057831"/>
    <n v="0.22865478436190059"/>
    <n v="10.7"/>
    <n v="1.2821199999999999"/>
    <n v="1"/>
    <n v="1.0005999999999999"/>
    <n v="1.0066999999999999"/>
    <n v="1"/>
    <n v="0.96868123536446382"/>
    <n v="0.93846237248027542"/>
    <n v="0.90934341134743502"/>
    <n v="0.88132435196594261"/>
    <n v="0.85440519433579809"/>
    <n v="0.82858593845700146"/>
    <n v="0.80386658432955282"/>
    <n v="0.78024713195345219"/>
    <n v="0.75772758132869933"/>
    <n v="130300"/>
    <n v="260600"/>
    <n v="252438.32993597927"/>
    <n v="244563.29426835978"/>
    <n v="236974.89299714158"/>
    <n v="229673.12612232464"/>
    <n v="222657.99364390899"/>
    <n v="215929.49556189458"/>
    <n v="209487.63187628146"/>
    <n v="203332.40258706964"/>
    <n v="197463.80769425904"/>
    <n v="260600"/>
    <n v="252438.32993597927"/>
    <n v="244563.29426835978"/>
    <n v="236974.89299714158"/>
    <n v="229673.12612232464"/>
    <n v="222657.99364390899"/>
    <n v="215929.49556189458"/>
    <n v="209487.63187628146"/>
    <n v="203332.40258706964"/>
    <n v="197463.80769425901"/>
    <n v="735499.875"/>
    <n v="35.799999999999997"/>
    <n v="10.335806451612902"/>
    <n v="1.2999999999999999E-2"/>
    <n v="0.80700000000000005"/>
    <n v="3.7557087571859195E-2"/>
    <n v="0.15632669124914578"/>
    <n v="7.8E-2"/>
    <n v="0.23432669124914579"/>
    <n v="3.2785333666666672"/>
    <n v="3.1558153034400158"/>
    <n v="3.0091274407526321"/>
    <n v="2.838469778604515"/>
    <n v="2.6438423169956664"/>
    <n v="2.4252450559260845"/>
    <n v="2.1826779953957707"/>
    <n v="1.9161411354047242"/>
    <n v="1.6256344759529449"/>
    <n v="1.3111580170404324"/>
    <n v="3.2785333666666672"/>
    <n v="3.2171743350533415"/>
    <n v="3.0824713720963239"/>
    <n v="2.9237986096785735"/>
    <n v="2.7411560478000907"/>
    <n v="2.5345436864608755"/>
    <n v="2.3039615256609274"/>
    <n v="2.0494095654002473"/>
    <n v="1.7708878056788344"/>
    <n v="1.4683962464966887"/>
    <n v="0"/>
    <n v="4.2102926634449682"/>
    <n v="12.630877990334906"/>
    <n v="21.051463317224844"/>
    <n v="29.472048644114778"/>
    <n v="37.892633971004713"/>
    <n v="46.313219297894648"/>
    <n v="54.733804624784582"/>
    <n v="63.154389951674517"/>
    <n v="71.574975278564466"/>
    <n v="8.4205853268899364"/>
    <n v="0"/>
    <n v="11.019958799692846"/>
    <n v="34.504581886455078"/>
    <n v="60.628540738677245"/>
    <n v="90.535487961434811"/>
    <n v="125.89175689411771"/>
    <n v="169.26689552639746"/>
    <n v="224.88949007042925"/>
    <n v="300.2996167517806"/>
    <n v="410.44996406189676"/>
    <n v="1427.4862926908818"/>
    <n v="69.555528290513578"/>
    <n v="224.55627314720917"/>
    <n v="1721.5980941286045"/>
    <n v="1721.6"/>
    <n v="224.5565217391304"/>
    <n v="69.555528290513578"/>
    <n v="1427.4879499703559"/>
    <n v="8.7066052489547001"/>
    <n v="1.905871395365466E-3"/>
    <n v="1.1070349647801266E-6"/>
  </r>
  <r>
    <x v="0"/>
    <x v="40"/>
    <n v="124"/>
    <n v="2.0431900000000001"/>
    <n v="75.85572105564367"/>
    <n v="0"/>
    <n v="8.4284134506270743"/>
    <n v="16.856826901254149"/>
    <n v="25.285240351881221"/>
    <n v="33.713653802508297"/>
    <n v="42.142067253135373"/>
    <n v="50.570480703762449"/>
    <n v="58.998894154389525"/>
    <n v="67.427307605016594"/>
    <n v="75.85572105564367"/>
    <n v="0"/>
    <n v="8.4284134506270743"/>
    <n v="16.856826901254149"/>
    <n v="25.285240351881221"/>
    <n v="33.713653802508297"/>
    <n v="42.142067253135373"/>
    <n v="50.570480703762449"/>
    <n v="58.998894154389525"/>
    <n v="67.427307605016594"/>
    <n v="75.85572105564367"/>
    <n v="0"/>
    <n v="43.510868893010723"/>
    <n v="174.04347557204289"/>
    <n v="391.59782003709648"/>
    <n v="696.17390228817158"/>
    <n v="1087.7717223252682"/>
    <n v="1566.3912801483864"/>
    <n v="2132.032575757526"/>
    <n v="2784.6956091526863"/>
    <n v="3524.3803803338692"/>
    <n v="0"/>
    <n v="2.5429705698748199E-2"/>
    <n v="5.0859411397496397E-2"/>
    <n v="7.6289117096244585E-2"/>
    <n v="0.10171882279499279"/>
    <n v="0.127148528493741"/>
    <n v="0.1525782341924892"/>
    <n v="0.17800793989123739"/>
    <n v="0.20343764558998559"/>
    <n v="0.22886735128873378"/>
    <n v="10.7"/>
    <n v="1.2821199999999999"/>
    <n v="1"/>
    <n v="1.0005999999999999"/>
    <n v="1.0066999999999999"/>
    <n v="1"/>
    <n v="0.96865263188028494"/>
    <n v="0.93840721149063722"/>
    <n v="0.90926373883105671"/>
    <n v="0.88122221390154354"/>
    <n v="0.85428263670209748"/>
    <n v="0.82844500723271886"/>
    <n v="0.80370932549340734"/>
    <n v="0.78007559148416328"/>
    <n v="0.75754380520498632"/>
    <n v="130300"/>
    <n v="260600"/>
    <n v="252430.87586800224"/>
    <n v="244548.91931446007"/>
    <n v="236954.13033937337"/>
    <n v="229646.50894274225"/>
    <n v="222626.0551245666"/>
    <n v="215892.76888484653"/>
    <n v="209446.65022358196"/>
    <n v="203287.69914077295"/>
    <n v="197415.91563641944"/>
    <n v="260600"/>
    <n v="252430.87586800224"/>
    <n v="244548.91931446007"/>
    <n v="236954.13033937334"/>
    <n v="229646.50894274225"/>
    <n v="222626.0551245666"/>
    <n v="215892.76888484653"/>
    <n v="209446.65022358196"/>
    <n v="203287.69914077298"/>
    <n v="197415.91563641944"/>
    <n v="737951.54125000001"/>
    <n v="35.799999999999997"/>
    <n v="10.335806451612902"/>
    <n v="1.2999999999999999E-2"/>
    <n v="0.80700000000000005"/>
    <n v="3.7557087571859195E-2"/>
    <n v="0.15678677082989331"/>
    <n v="7.8E-2"/>
    <n v="0.2347867708298933"/>
    <n v="3.26698962358804"/>
    <n v="3.1445257565457947"/>
    <n v="2.9980699141227274"/>
    <n v="2.8276220963188372"/>
    <n v="2.6331823031341259"/>
    <n v="2.4147505345685909"/>
    <n v="2.1723267906222339"/>
    <n v="1.9059110712950544"/>
    <n v="1.6155033765870537"/>
    <n v="1.3011037064982289"/>
    <n v="3.26698962358804"/>
    <n v="3.2057576900669176"/>
    <n v="3.0712978353342608"/>
    <n v="2.9128460052207821"/>
    <n v="2.7304021997264813"/>
    <n v="2.5239664188513586"/>
    <n v="2.2935386625954122"/>
    <n v="2.0391189309586442"/>
    <n v="1.7607072239410542"/>
    <n v="1.4583035415426413"/>
    <n v="0"/>
    <n v="4.2142067253135371"/>
    <n v="12.64262017594061"/>
    <n v="21.071033626567683"/>
    <n v="29.499447077194759"/>
    <n v="37.927860527821835"/>
    <n v="46.356273978448911"/>
    <n v="54.784687429075987"/>
    <n v="63.213100879703063"/>
    <n v="71.641514330330125"/>
    <n v="8.4284134506270743"/>
    <n v="0"/>
    <n v="11.079775853743412"/>
    <n v="34.69452838997298"/>
    <n v="60.96971241132173"/>
    <n v="91.061139841008327"/>
    <n v="126.65449406877681"/>
    <n v="170.35241197058258"/>
    <n v="226.44485782815227"/>
    <n v="302.59780982654291"/>
    <n v="414.05940930946491"/>
    <n v="1437.9141394995659"/>
    <n v="69.555528290513578"/>
    <n v="226.12045016851178"/>
    <n v="1733.5901179585912"/>
    <n v="1733.6"/>
    <n v="226.12173913043466"/>
    <n v="69.555528290513578"/>
    <n v="1437.9227325790516"/>
    <n v="8.7023216545719411"/>
    <n v="9.8820414086731034E-3"/>
    <n v="5.7003007664242643E-6"/>
  </r>
  <r>
    <x v="0"/>
    <x v="41"/>
    <n v="124"/>
    <n v="2.0463900000000002"/>
    <n v="75.92219216672305"/>
    <n v="0"/>
    <n v="8.4357991296358943"/>
    <n v="16.871598259271789"/>
    <n v="25.307397388907681"/>
    <n v="33.743196518543577"/>
    <n v="42.178995648179473"/>
    <n v="50.614794777815369"/>
    <n v="59.050593907451265"/>
    <n v="67.486393037087154"/>
    <n v="75.92219216672305"/>
    <n v="0"/>
    <n v="8.4357991296358943"/>
    <n v="16.871598259271789"/>
    <n v="25.307397388907681"/>
    <n v="33.743196518543577"/>
    <n v="42.178995648179473"/>
    <n v="50.614794777815369"/>
    <n v="59.050593907451265"/>
    <n v="67.486393037087154"/>
    <n v="75.92219216672305"/>
    <n v="0"/>
    <n v="43.587158010284"/>
    <n v="174.348632041136"/>
    <n v="392.28442209255599"/>
    <n v="697.394528164544"/>
    <n v="1089.6789502571"/>
    <n v="1569.1376883702242"/>
    <n v="2135.7707425039166"/>
    <n v="2789.578112658176"/>
    <n v="3530.5597988330042"/>
    <n v="0"/>
    <n v="2.5451989328363653E-2"/>
    <n v="5.0903978656727307E-2"/>
    <n v="7.6355967985090964E-2"/>
    <n v="0.10180795731345461"/>
    <n v="0.12725994664181828"/>
    <n v="0.15271193597018193"/>
    <n v="0.17816392529854561"/>
    <n v="0.20361591462690923"/>
    <n v="0.22906790395527291"/>
    <n v="10.7"/>
    <n v="1.2821199999999999"/>
    <n v="1"/>
    <n v="1.0005999999999999"/>
    <n v="1.0066999999999999"/>
    <n v="1"/>
    <n v="0.96862564593351663"/>
    <n v="0.93835517168031901"/>
    <n v="0.90918857724040714"/>
    <n v="0.88112586261378101"/>
    <n v="0.85416702780044051"/>
    <n v="0.82831207280038577"/>
    <n v="0.80356099761361666"/>
    <n v="0.7799138022401334"/>
    <n v="0.75737048667993567"/>
    <n v="130300"/>
    <n v="260600"/>
    <n v="252423.84333027442"/>
    <n v="244535.35773989113"/>
    <n v="236934.54322885009"/>
    <n v="229621.39979715133"/>
    <n v="222595.9274447948"/>
    <n v="215858.12617178052"/>
    <n v="209407.99597810849"/>
    <n v="203245.53686377878"/>
    <n v="197370.74882879123"/>
    <n v="260600"/>
    <n v="252423.84333027442"/>
    <n v="244535.3577398911"/>
    <n v="236934.54322885012"/>
    <n v="229621.3997971513"/>
    <n v="222595.9274447948"/>
    <n v="215858.12617178052"/>
    <n v="209407.99597810849"/>
    <n v="203245.53686377881"/>
    <n v="197370.74882879123"/>
    <n v="740403.20750000002"/>
    <n v="35.799999999999997"/>
    <n v="10.335806451612902"/>
    <n v="1.2999999999999999E-2"/>
    <n v="0.80700000000000005"/>
    <n v="3.7557087571859195E-2"/>
    <n v="0.15727826751530813"/>
    <n v="7.8E-2"/>
    <n v="0.23527826751530811"/>
    <n v="3.2555223291390734"/>
    <n v="3.13331592447273"/>
    <n v="2.9870938550934811"/>
    <n v="2.8168561210013277"/>
    <n v="2.6226027221962664"/>
    <n v="2.4043336586783006"/>
    <n v="2.162048930447428"/>
    <n v="1.8957485375036494"/>
    <n v="1.6054324798469668"/>
    <n v="1.2911007574773758"/>
    <n v="3.2555223291390734"/>
    <n v="3.1944191268059017"/>
    <n v="3.0602048897831056"/>
    <n v="2.9019749880474044"/>
    <n v="2.7197294215987968"/>
    <n v="2.5134681904372833"/>
    <n v="2.2831912945628643"/>
    <n v="2.0288987339755389"/>
    <n v="1.750590508675308"/>
    <n v="1.4482666186621713"/>
    <n v="0"/>
    <n v="4.2178995648179471"/>
    <n v="12.653698694453841"/>
    <n v="21.089497824089733"/>
    <n v="29.525296953725629"/>
    <n v="37.961096083361525"/>
    <n v="46.396895212997421"/>
    <n v="54.832694342633317"/>
    <n v="63.268493472269213"/>
    <n v="71.704292601905109"/>
    <n v="8.4357991296358943"/>
    <n v="0"/>
    <n v="11.138598933121415"/>
    <n v="34.881344314469786"/>
    <n v="61.305410322857036"/>
    <n v="91.57876969910636"/>
    <n v="127.40649852598013"/>
    <n v="171.42448343582492"/>
    <n v="227.98456495894976"/>
    <n v="304.88015302368751"/>
    <n v="417.65998147569411"/>
    <n v="1448.259804689691"/>
    <n v="69.555528290513578"/>
    <n v="227.67229994703055"/>
    <n v="1745.4876329272352"/>
    <n v="1745.5"/>
    <n v="227.67391304347825"/>
    <n v="69.555528290513578"/>
    <n v="1448.2705586660081"/>
    <n v="8.6977434066104475"/>
    <n v="1.2367072764845943E-2"/>
    <n v="7.0851175965889107E-6"/>
  </r>
  <r>
    <x v="0"/>
    <x v="42"/>
    <n v="124"/>
    <n v="2.0495399999999999"/>
    <n v="75.989324733089674"/>
    <n v="0"/>
    <n v="8.4432583036766307"/>
    <n v="16.886516607353261"/>
    <n v="25.329774911029894"/>
    <n v="33.773033214706523"/>
    <n v="42.216291518383152"/>
    <n v="50.65954982205978"/>
    <n v="59.102808125736409"/>
    <n v="67.546066429413045"/>
    <n v="75.989324733089674"/>
    <n v="0"/>
    <n v="8.4432583036766307"/>
    <n v="16.886516607353261"/>
    <n v="25.329774911029894"/>
    <n v="33.773033214706523"/>
    <n v="42.216291518383152"/>
    <n v="50.65954982205978"/>
    <n v="59.102808125736409"/>
    <n v="67.546066429413045"/>
    <n v="75.989324733089674"/>
    <n v="0"/>
    <n v="43.664274104345189"/>
    <n v="174.65709641738076"/>
    <n v="392.97846693910674"/>
    <n v="698.62838566952303"/>
    <n v="1091.6068526086294"/>
    <n v="1571.9138677564263"/>
    <n v="2139.5494311129137"/>
    <n v="2794.5135426780921"/>
    <n v="3536.8062024519595"/>
    <n v="0"/>
    <n v="2.5474494702800117E-2"/>
    <n v="5.0948989405600234E-2"/>
    <n v="7.6423484108400358E-2"/>
    <n v="0.10189797881120047"/>
    <n v="0.12737247351400058"/>
    <n v="0.15284696821680069"/>
    <n v="0.1783214629196008"/>
    <n v="0.20379595762240094"/>
    <n v="0.22927045232520105"/>
    <n v="10.7"/>
    <n v="1.2821199999999999"/>
    <n v="1"/>
    <n v="1.0005999999999999"/>
    <n v="1.0066999999999999"/>
    <n v="1"/>
    <n v="0.96859839230790779"/>
    <n v="0.93830261745617149"/>
    <n v="0.90911267544479146"/>
    <n v="0.88102856627376736"/>
    <n v="0.85405028994309928"/>
    <n v="0.82817784645278736"/>
    <n v="0.80341123580283147"/>
    <n v="0.77975045799323162"/>
    <n v="0.75719551302398791"/>
    <n v="130300"/>
    <n v="260600"/>
    <n v="252416.74103544076"/>
    <n v="244521.66210907829"/>
    <n v="236914.76322091266"/>
    <n v="229596.04437094377"/>
    <n v="222565.50555917167"/>
    <n v="215823.14678559639"/>
    <n v="209368.96805021787"/>
    <n v="203202.96935303617"/>
    <n v="197325.15069405126"/>
    <n v="260600"/>
    <n v="252416.74103544076"/>
    <n v="244521.66210907829"/>
    <n v="236914.76322091266"/>
    <n v="229596.04437094377"/>
    <n v="222565.50555917167"/>
    <n v="215823.14678559639"/>
    <n v="209368.96805021784"/>
    <n v="203202.96935303617"/>
    <n v="197325.15069405126"/>
    <n v="742854.87375000003"/>
    <n v="35.799999999999997"/>
    <n v="10.335806451612902"/>
    <n v="1.2999999999999999E-2"/>
    <n v="0.80700000000000005"/>
    <n v="3.7557087571859195E-2"/>
    <n v="0.15776283580065745"/>
    <n v="7.8E-2"/>
    <n v="0.23576283580065743"/>
    <n v="3.2441307264026404"/>
    <n v="3.1221792170972567"/>
    <n v="2.9761886887496227"/>
    <n v="2.80615914135974"/>
    <n v="2.6120905749276075"/>
    <n v="2.3939829894532259"/>
    <n v="2.1518363849365949"/>
    <n v="1.8856507613777131"/>
    <n v="1.5954261187765832"/>
    <n v="1.2811624571332039"/>
    <n v="3.2441307264026404"/>
    <n v="3.1831549717499485"/>
    <n v="3.0491839529234399"/>
    <n v="2.8911739150546811"/>
    <n v="2.7091248581436735"/>
    <n v="2.5030367821904167"/>
    <n v="2.2729096871949102"/>
    <n v="2.0187435731571539"/>
    <n v="1.7405384400771482"/>
    <n v="1.4382942879548937"/>
    <n v="0"/>
    <n v="4.2216291518383153"/>
    <n v="12.664887455514947"/>
    <n v="21.108145759191579"/>
    <n v="29.551404062868208"/>
    <n v="37.994662366544837"/>
    <n v="46.437920670221466"/>
    <n v="54.881178973898095"/>
    <n v="63.324437277574731"/>
    <n v="71.76769558125136"/>
    <n v="8.4432583036766307"/>
    <n v="0"/>
    <n v="11.197791407468493"/>
    <n v="35.069355547205802"/>
    <n v="61.643308978574616"/>
    <n v="92.099903402046522"/>
    <n v="128.16381716971316"/>
    <n v="172.50459246720661"/>
    <n v="229.5368150013453"/>
    <n v="307.18343735392261"/>
    <n v="421.29986660361436"/>
    <n v="1458.6988879310977"/>
    <n v="69.555528290513578"/>
    <n v="229.23816243324157"/>
    <n v="1757.4925786548529"/>
    <n v="1757.5"/>
    <n v="229.23913043478251"/>
    <n v="69.555528290513578"/>
    <n v="1458.7053412747039"/>
    <n v="8.6932276371706454"/>
    <n v="7.4213451471223379E-3"/>
    <n v="4.2226714919615013E-6"/>
  </r>
  <r>
    <x v="0"/>
    <x v="43"/>
    <n v="124"/>
    <n v="2.0523899999999999"/>
    <n v="76.06175068018527"/>
    <n v="0"/>
    <n v="8.4513056311316959"/>
    <n v="16.902611262263392"/>
    <n v="25.353916893395088"/>
    <n v="33.805222524526783"/>
    <n v="42.256528155658479"/>
    <n v="50.707833786790175"/>
    <n v="59.159139417921871"/>
    <n v="67.610445049053567"/>
    <n v="76.06175068018527"/>
    <n v="0"/>
    <n v="8.4513056311316959"/>
    <n v="16.902611262263392"/>
    <n v="25.353916893395088"/>
    <n v="33.805222524526783"/>
    <n v="42.256528155658479"/>
    <n v="50.707833786790175"/>
    <n v="59.159139417921871"/>
    <n v="67.610445049053567"/>
    <n v="76.06175068018527"/>
    <n v="0"/>
    <n v="43.747547208363969"/>
    <n v="174.99018883345587"/>
    <n v="393.72792487527568"/>
    <n v="699.9607553338235"/>
    <n v="1093.6886802090992"/>
    <n v="1574.9116995011027"/>
    <n v="2143.6298132098345"/>
    <n v="2799.843021335294"/>
    <n v="3543.5513238774824"/>
    <n v="0"/>
    <n v="2.5498774618592398E-2"/>
    <n v="5.0997549237184796E-2"/>
    <n v="7.649632385577719E-2"/>
    <n v="0.10199509847436959"/>
    <n v="0.12749387309296198"/>
    <n v="0.15299264771155438"/>
    <n v="0.17849142233014678"/>
    <n v="0.20399019694873918"/>
    <n v="0.22948897156733161"/>
    <n v="10.7"/>
    <n v="1.2821199999999999"/>
    <n v="1"/>
    <n v="1.0005999999999999"/>
    <n v="1.0066999999999999"/>
    <n v="1"/>
    <n v="0.96856899071074609"/>
    <n v="0.93824592322014488"/>
    <n v="0.90903079752819649"/>
    <n v="0.88092361363490079"/>
    <n v="0.85392437154025802"/>
    <n v="0.82803307124426795"/>
    <n v="0.80324971274693058"/>
    <n v="0.77957429604824613"/>
    <n v="0.75700682114821438"/>
    <n v="130300"/>
    <n v="260600"/>
    <n v="252409.07897922045"/>
    <n v="244506.88759116977"/>
    <n v="236893.425835848"/>
    <n v="229568.69371325514"/>
    <n v="222532.69122339124"/>
    <n v="215785.41836625623"/>
    <n v="209326.87514185012"/>
    <n v="203157.06155017295"/>
    <n v="197275.97759122466"/>
    <n v="260600"/>
    <n v="252409.07897922042"/>
    <n v="244506.88759116977"/>
    <n v="236893.425835848"/>
    <n v="229568.69371325514"/>
    <n v="222532.69122339124"/>
    <n v="215785.41836625626"/>
    <n v="209326.87514185012"/>
    <n v="203157.06155017295"/>
    <n v="197275.97759122466"/>
    <n v="745306.54"/>
    <n v="35.799999999999997"/>
    <n v="10.335806451612902"/>
    <n v="1.2999999999999999E-2"/>
    <n v="0.80700000000000005"/>
    <n v="3.7557087571859195E-2"/>
    <n v="0.15820189695169484"/>
    <n v="7.8E-2"/>
    <n v="0.23620189695169486"/>
    <n v="3.2328140684210527"/>
    <n v="3.1111091652450953"/>
    <n v="2.9653440830104869"/>
    <n v="2.795518821717228"/>
    <n v="2.6016333813653172"/>
    <n v="2.3836877619547567"/>
    <n v="2.1416819634855453"/>
    <n v="1.8756159859576822"/>
    <n v="1.5854898293711692"/>
    <n v="1.2713034937260044"/>
    <n v="3.2328140684210527"/>
    <n v="3.171961616833074"/>
    <n v="3.0382266241277911"/>
    <n v="2.8804314523638572"/>
    <n v="2.6985761015412724"/>
    <n v="2.492660571660037"/>
    <n v="2.262684862720151"/>
    <n v="2.0086489747216136"/>
    <n v="1.7305529076644257"/>
    <n v="1.4283966615485868"/>
    <n v="0"/>
    <n v="4.2256528155658479"/>
    <n v="12.676958446697544"/>
    <n v="21.12826407782924"/>
    <n v="29.579569708960936"/>
    <n v="38.030875340092635"/>
    <n v="46.482180971224324"/>
    <n v="54.933486602356027"/>
    <n v="63.384792233487715"/>
    <n v="71.836097864619418"/>
    <n v="8.4513056311316959"/>
    <n v="0"/>
    <n v="11.258737572951702"/>
    <n v="35.262955519966894"/>
    <n v="61.991205182285249"/>
    <n v="92.636255062444377"/>
    <n v="128.94276684632703"/>
    <n v="173.6145957670538"/>
    <n v="231.13032217315751"/>
    <n v="309.54514546102672"/>
    <n v="425.02816951671724"/>
    <n v="1469.4101531019305"/>
    <n v="69.555528290513578"/>
    <n v="230.84485220886648"/>
    <n v="1769.8105336013107"/>
    <n v="1769.8"/>
    <n v="230.84347826086946"/>
    <n v="69.555528290513578"/>
    <n v="1469.4009934486169"/>
    <n v="8.6891342808298013"/>
    <n v="1.0533601310726226E-2"/>
    <n v="5.9518597077219044E-6"/>
  </r>
  <r>
    <x v="0"/>
    <x v="44"/>
    <n v="124"/>
    <n v="2.0546600000000002"/>
    <n v="76.144652126415565"/>
    <n v="0"/>
    <n v="8.460516902935062"/>
    <n v="16.921033805870124"/>
    <n v="25.381550708805186"/>
    <n v="33.842067611740248"/>
    <n v="42.30258451467531"/>
    <n v="50.763101417610372"/>
    <n v="59.223618320545434"/>
    <n v="67.684135223480496"/>
    <n v="76.144652126415565"/>
    <n v="0"/>
    <n v="8.460516902935062"/>
    <n v="16.921033805870124"/>
    <n v="25.381550708805186"/>
    <n v="33.842067611740248"/>
    <n v="42.30258451467531"/>
    <n v="50.763101417610372"/>
    <n v="59.223618320545434"/>
    <n v="67.684135223480496"/>
    <n v="76.144652126415565"/>
    <n v="0"/>
    <n v="43.842962087220563"/>
    <n v="175.37184834888225"/>
    <n v="394.5866587849851"/>
    <n v="701.48739339552901"/>
    <n v="1096.0740521805142"/>
    <n v="1578.3466351399404"/>
    <n v="2148.3051422738076"/>
    <n v="2805.949573582116"/>
    <n v="3551.2799290648663"/>
    <n v="0"/>
    <n v="2.5526566317758907E-2"/>
    <n v="5.1053132635517813E-2"/>
    <n v="7.6579698953276723E-2"/>
    <n v="0.10210626527103563"/>
    <n v="0.12763283158879454"/>
    <n v="0.15315939790655345"/>
    <n v="0.17868596422431235"/>
    <n v="0.20421253054207125"/>
    <n v="0.22973909685983018"/>
    <n v="10.7"/>
    <n v="1.2821199999999999"/>
    <n v="1"/>
    <n v="1.0005999999999999"/>
    <n v="1.0066999999999999"/>
    <n v="1"/>
    <n v="0.96853533777664658"/>
    <n v="0.93818103381045015"/>
    <n v="0.90893708810141116"/>
    <n v="0.88080350064952906"/>
    <n v="0.8537802714548044"/>
    <n v="0.82786740051723684"/>
    <n v="0.80306488783682639"/>
    <n v="0.77937273341357327"/>
    <n v="0.75679093724747726"/>
    <n v="130300"/>
    <n v="260600"/>
    <n v="252400.30902459408"/>
    <n v="244489.97741100332"/>
    <n v="236869.00515922776"/>
    <n v="229537.39226926726"/>
    <n v="222495.13874112203"/>
    <n v="215742.24457479193"/>
    <n v="209278.70977027697"/>
    <n v="203104.53432757719"/>
    <n v="197219.71824669259"/>
    <n v="260600"/>
    <n v="252400.30902459408"/>
    <n v="244489.97741100335"/>
    <n v="236869.00515922776"/>
    <n v="229537.39226926726"/>
    <n v="222495.13874112203"/>
    <n v="215742.24457479193"/>
    <n v="209278.70977027697"/>
    <n v="203104.53432757722"/>
    <n v="197219.71824669262"/>
    <n v="747758.20625000005"/>
    <n v="35.799999999999997"/>
    <n v="10.335806451612902"/>
    <n v="1.2999999999999999E-2"/>
    <n v="0.80700000000000005"/>
    <n v="3.7557087571859195E-2"/>
    <n v="0.15855204181057711"/>
    <n v="7.8E-2"/>
    <n v="0.2365520418105771"/>
    <n v="3.2215716180327867"/>
    <n v="3.1000987222333909"/>
    <n v="2.9545487733614584"/>
    <n v="2.7849217714169892"/>
    <n v="2.5912177163999832"/>
    <n v="2.3734366083104419"/>
    <n v="2.1315784471483634"/>
    <n v="1.8656432329137485"/>
    <n v="1.5756309656065974"/>
    <n v="1.2615416452269097"/>
    <n v="3.2215716180327867"/>
    <n v="3.1608351701330886"/>
    <n v="3.0273237477974249"/>
    <n v="2.8697352723892235"/>
    <n v="2.6880697439084864"/>
    <n v="2.4823271623552126"/>
    <n v="2.2525075277294029"/>
    <n v="1.998610840031056"/>
    <n v="1.7206370992601729"/>
    <n v="1.4185863054167536"/>
    <n v="0"/>
    <n v="4.230258451467531"/>
    <n v="12.690775354402593"/>
    <n v="21.151292257337655"/>
    <n v="29.611809160272717"/>
    <n v="38.072326063207782"/>
    <n v="46.532842966142837"/>
    <n v="54.993359869077906"/>
    <n v="63.453876772012961"/>
    <n v="71.91439367494803"/>
    <n v="8.460516902935062"/>
    <n v="0"/>
    <n v="11.323011547899849"/>
    <n v="35.467141390277099"/>
    <n v="62.357969874042631"/>
    <n v="93.201157631683756"/>
    <n v="129.76192787021984"/>
    <n v="174.77939567799268"/>
    <n v="232.79782206839957"/>
    <n v="312.00803308100592"/>
    <n v="428.90090009185462"/>
    <n v="1480.5973592333758"/>
    <n v="69.555528290513578"/>
    <n v="232.52293312858328"/>
    <n v="1782.6758206524726"/>
    <n v="1782.7"/>
    <n v="232.52608695652157"/>
    <n v="69.555528290513578"/>
    <n v="1480.6183847529649"/>
    <n v="8.6858688019497325"/>
    <n v="2.4179347527478967E-2"/>
    <n v="1.3563329515610572E-5"/>
  </r>
  <r>
    <x v="0"/>
    <x v="45"/>
    <n v="124"/>
    <n v="2.0573299999999999"/>
    <n v="76.219870061462032"/>
    <n v="0"/>
    <n v="8.4688744512735585"/>
    <n v="16.937748902547117"/>
    <n v="25.406623353820677"/>
    <n v="33.875497805094234"/>
    <n v="42.344372256367791"/>
    <n v="50.813246707641348"/>
    <n v="59.282121158914904"/>
    <n v="67.750995610188468"/>
    <n v="76.219870061462032"/>
    <n v="0"/>
    <n v="8.4688744512735585"/>
    <n v="16.937748902547117"/>
    <n v="25.406623353820677"/>
    <n v="33.875497805094234"/>
    <n v="42.344372256367791"/>
    <n v="50.813246707641348"/>
    <n v="59.282121158914904"/>
    <n v="67.750995610188468"/>
    <n v="76.219870061462032"/>
    <n v="0"/>
    <n v="43.929623613753343"/>
    <n v="175.71849445501337"/>
    <n v="395.36661252378008"/>
    <n v="702.87397782005348"/>
    <n v="1098.2405903438334"/>
    <n v="1581.4664500951201"/>
    <n v="2152.5515570739135"/>
    <n v="2811.4959112802139"/>
    <n v="3558.2995127140211"/>
    <n v="0"/>
    <n v="2.5551782213473564E-2"/>
    <n v="5.1103564426947128E-2"/>
    <n v="7.6655346640420702E-2"/>
    <n v="0.10220712885389426"/>
    <n v="0.12775891106736781"/>
    <n v="0.15331069328084138"/>
    <n v="0.17886247549431494"/>
    <n v="0.20441425770778851"/>
    <n v="0.22996603992126211"/>
    <n v="10.7"/>
    <n v="1.2821199999999999"/>
    <n v="1"/>
    <n v="1.0005999999999999"/>
    <n v="1.0066999999999999"/>
    <n v="1"/>
    <n v="0.96850480501859171"/>
    <n v="0.93812216306716101"/>
    <n v="0.90885207414570834"/>
    <n v="0.88069453825423338"/>
    <n v="0.85364955539273613"/>
    <n v="0.82771712556121657"/>
    <n v="0.80289724875967505"/>
    <n v="0.77918992498811113"/>
    <n v="0.75659515424652501"/>
    <n v="130300"/>
    <n v="260600"/>
    <n v="252392.35218784501"/>
    <n v="244474.63569530216"/>
    <n v="236846.85052237159"/>
    <n v="229508.99666905322"/>
    <n v="222461.07413534704"/>
    <n v="215703.08292125305"/>
    <n v="209235.02302677132"/>
    <n v="203056.89445190175"/>
    <n v="197168.69719664441"/>
    <n v="260600"/>
    <n v="252392.35218784501"/>
    <n v="244474.63569530216"/>
    <n v="236846.85052237159"/>
    <n v="229508.99666905322"/>
    <n v="222461.07413534704"/>
    <n v="215703.08292125308"/>
    <n v="209235.02302677132"/>
    <n v="203056.89445190175"/>
    <n v="197168.69719664438"/>
    <n v="750209.87250000006"/>
    <n v="35.799999999999997"/>
    <n v="10.335806451612902"/>
    <n v="1.2999999999999999E-2"/>
    <n v="0.80700000000000005"/>
    <n v="3.7557087571859195E-2"/>
    <n v="0.15896438157453777"/>
    <n v="7.8E-2"/>
    <n v="0.23696438157453775"/>
    <n v="3.2104026477124181"/>
    <n v="3.089169696197454"/>
    <n v="2.9438398213116752"/>
    <n v="2.7744130230550823"/>
    <n v="2.5808893014276757"/>
    <n v="2.3632686564294541"/>
    <n v="2.1215510880604187"/>
    <n v="1.8557365963205685"/>
    <n v="1.565825181209904"/>
    <n v="1.2518168427284249"/>
    <n v="3.2104026477124181"/>
    <n v="3.1497861719549363"/>
    <n v="3.0165047587545644"/>
    <n v="2.8591264221833788"/>
    <n v="2.677651162241379"/>
    <n v="2.4720789789285647"/>
    <n v="2.2424098722449362"/>
    <n v="1.9886438421904935"/>
    <n v="1.7107808887652363"/>
    <n v="1.4088210119691644"/>
    <n v="0"/>
    <n v="4.2344372256367793"/>
    <n v="12.703311676910339"/>
    <n v="21.172186128183895"/>
    <n v="29.641060579457456"/>
    <n v="38.109935030731009"/>
    <n v="46.578809482004573"/>
    <n v="55.047683933278122"/>
    <n v="63.516558384551686"/>
    <n v="71.98543283582525"/>
    <n v="8.4688744512735585"/>
    <n v="0"/>
    <n v="11.385191018684194"/>
    <n v="35.66470478620068"/>
    <n v="62.713066756124284"/>
    <n v="93.748739264412848"/>
    <n v="130.55742064573394"/>
    <n v="175.91346456121897"/>
    <n v="234.42705736126689"/>
    <n v="314.42586369081823"/>
    <n v="432.72749897098538"/>
    <n v="1491.5630070554453"/>
    <n v="69.555528290513578"/>
    <n v="234.16778030189369"/>
    <n v="1795.2863156478525"/>
    <n v="1795.3"/>
    <n v="234.16956521739121"/>
    <n v="69.555528290513578"/>
    <n v="1491.5749064920951"/>
    <n v="8.6820221095247661"/>
    <n v="1.3684352147492973E-2"/>
    <n v="7.6223205856920703E-6"/>
  </r>
  <r>
    <x v="0"/>
    <x v="46"/>
    <n v="124"/>
    <n v="2.05924"/>
    <n v="76.308896842970341"/>
    <n v="0"/>
    <n v="8.4787663158855935"/>
    <n v="16.957532631771187"/>
    <n v="25.43629894765678"/>
    <n v="33.915065263542374"/>
    <n v="42.393831579427967"/>
    <n v="50.872597895313561"/>
    <n v="59.351364211199154"/>
    <n v="67.830130527084748"/>
    <n v="76.308896842970341"/>
    <n v="0"/>
    <n v="8.4787663158855935"/>
    <n v="16.957532631771187"/>
    <n v="25.43629894765678"/>
    <n v="33.915065263542374"/>
    <n v="42.393831579427967"/>
    <n v="50.872597895313561"/>
    <n v="59.351364211199154"/>
    <n v="67.830130527084748"/>
    <n v="76.308896842970341"/>
    <n v="0"/>
    <n v="44.032305421630149"/>
    <n v="176.12922168652059"/>
    <n v="396.2907487946714"/>
    <n v="704.51688674608238"/>
    <n v="1100.8076355407538"/>
    <n v="1585.1629951786856"/>
    <n v="2157.5829656598776"/>
    <n v="2818.0675469843295"/>
    <n v="3566.6167391520421"/>
    <n v="0"/>
    <n v="2.5581627356615799E-2"/>
    <n v="5.1163254713231597E-2"/>
    <n v="7.6744882069847406E-2"/>
    <n v="0.10232650942646319"/>
    <n v="0.127908136783079"/>
    <n v="0.15348976413969481"/>
    <n v="0.1790713914963106"/>
    <n v="0.20465301885292639"/>
    <n v="0.2302346462095422"/>
    <n v="10.7"/>
    <n v="1.2821199999999999"/>
    <n v="1"/>
    <n v="1.0005999999999999"/>
    <n v="1.0066999999999999"/>
    <n v="1"/>
    <n v="0.96846866831975642"/>
    <n v="0.93805249016881387"/>
    <n v="0.90875146554717223"/>
    <n v="0.88056559445483162"/>
    <n v="0.85349487689179193"/>
    <n v="0.82753931285805338"/>
    <n v="0.80269890235361574"/>
    <n v="0.77897364537847924"/>
    <n v="0.75636354193264355"/>
    <n v="130300"/>
    <n v="260600"/>
    <n v="252382.93496412854"/>
    <n v="244456.47893799288"/>
    <n v="236820.63192159307"/>
    <n v="229475.39391492913"/>
    <n v="222420.76491800099"/>
    <n v="215656.74493080872"/>
    <n v="209183.33395335227"/>
    <n v="203000.53198563168"/>
    <n v="197108.3390276469"/>
    <n v="260600"/>
    <n v="252382.93496412854"/>
    <n v="244456.47893799291"/>
    <n v="236820.63192159307"/>
    <n v="229475.3939149291"/>
    <n v="222420.76491800099"/>
    <n v="215656.74493080872"/>
    <n v="209183.33395335227"/>
    <n v="203000.53198563165"/>
    <n v="197108.3390276469"/>
    <n v="752661.53875000007"/>
    <n v="35.799999999999997"/>
    <n v="10.335806451612902"/>
    <n v="1.2999999999999999E-2"/>
    <n v="0.80700000000000005"/>
    <n v="3.7557087571859195E-2"/>
    <n v="0.15925967976031047"/>
    <n v="7.8E-2"/>
    <n v="0.23725967976031048"/>
    <n v="3.1993064394136805"/>
    <n v="3.0782949080681461"/>
    <n v="2.9331722238879436"/>
    <n v="2.7639383868730718"/>
    <n v="2.5705933970235328"/>
    <n v="2.3531372543393259"/>
    <n v="2.1115699588204504"/>
    <n v="1.8458915104669069"/>
    <n v="1.556101909278695"/>
    <n v="1.2422011552558154"/>
    <n v="3.1993064394136805"/>
    <n v="3.1388006737409135"/>
    <n v="3.0057335659780451"/>
    <n v="2.8485553053805077"/>
    <n v="2.6672658919483023"/>
    <n v="2.4618653256814294"/>
    <n v="2.2323536065798883"/>
    <n v="1.9787307346436787"/>
    <n v="1.7009967098728009"/>
    <n v="1.3991515322672552"/>
    <n v="0"/>
    <n v="4.2393831579427967"/>
    <n v="12.71814947382839"/>
    <n v="21.196915789713984"/>
    <n v="29.675682105599577"/>
    <n v="38.154448421485171"/>
    <n v="46.633214737370764"/>
    <n v="55.111981053256358"/>
    <n v="63.590747369141951"/>
    <n v="72.069513685027545"/>
    <n v="8.4787663158855935"/>
    <n v="0"/>
    <n v="11.451743151583466"/>
    <n v="35.876172984748806"/>
    <n v="63.092928285091887"/>
    <n v="94.333742502925318"/>
    <n v="131.40550325909447"/>
    <n v="177.11895156361248"/>
    <n v="236.15219614012872"/>
    <n v="316.9736212104666"/>
    <n v="436.73651562577663"/>
    <n v="1503.1413747234283"/>
    <n v="69.555528290513578"/>
    <n v="235.90453545209115"/>
    <n v="1808.601438466033"/>
    <n v="1808.6"/>
    <n v="235.90434782608691"/>
    <n v="69.555528290513578"/>
    <n v="1503.1401238833994"/>
    <n v="8.6792665406963767"/>
    <n v="1.4384660330506449E-3"/>
    <n v="7.9534780108959692E-7"/>
  </r>
  <r>
    <x v="0"/>
    <x v="47"/>
    <n v="124"/>
    <n v="2.06175"/>
    <n v="76.386537935365254"/>
    <n v="0"/>
    <n v="8.4873931039294721"/>
    <n v="16.974786207858944"/>
    <n v="25.462179311788418"/>
    <n v="33.949572415717888"/>
    <n v="42.436965519647359"/>
    <n v="50.924358623576829"/>
    <n v="59.411751727506299"/>
    <n v="67.899144831435777"/>
    <n v="76.386537935365254"/>
    <n v="0"/>
    <n v="8.4873931039294721"/>
    <n v="16.974786207858944"/>
    <n v="25.462179311788418"/>
    <n v="33.949572415717888"/>
    <n v="42.436965519647359"/>
    <n v="50.924358623576829"/>
    <n v="59.411751727506299"/>
    <n v="67.899144831435777"/>
    <n v="76.386537935365254"/>
    <n v="0"/>
    <n v="44.121953041635606"/>
    <n v="176.48781216654243"/>
    <n v="397.09757737472052"/>
    <n v="705.9512486661697"/>
    <n v="1103.0488260408902"/>
    <n v="1588.3903094988818"/>
    <n v="2161.9756990401443"/>
    <n v="2823.8049946646788"/>
    <n v="3573.878196372485"/>
    <n v="0"/>
    <n v="2.5607655586289912E-2"/>
    <n v="5.1215311172579825E-2"/>
    <n v="7.6822966758869751E-2"/>
    <n v="0.10243062234515965"/>
    <n v="0.12803827793144956"/>
    <n v="0.15364593351773947"/>
    <n v="0.17925358910402939"/>
    <n v="0.2048612446903193"/>
    <n v="0.23046890027660924"/>
    <n v="10.7"/>
    <n v="1.2821199999999999"/>
    <n v="1"/>
    <n v="1.0005999999999999"/>
    <n v="1.0066999999999999"/>
    <n v="1"/>
    <n v="0.96843715440434053"/>
    <n v="0.93799173273602032"/>
    <n v="0.90866373499503916"/>
    <n v="0.88045316118139705"/>
    <n v="0.85336001129509409"/>
    <n v="0.82738428533613029"/>
    <n v="0.80252598330450564"/>
    <n v="0.77878510520021993"/>
    <n v="0.75616165102327337"/>
    <n v="130300"/>
    <n v="260600"/>
    <n v="252374.72243777115"/>
    <n v="244440.64555100689"/>
    <n v="236797.76933970721"/>
    <n v="229446.09380387206"/>
    <n v="222385.61894350153"/>
    <n v="215616.34475859554"/>
    <n v="209138.27124915418"/>
    <n v="202951.3984151773"/>
    <n v="197055.72625666505"/>
    <n v="260600"/>
    <n v="252374.72243777115"/>
    <n v="244440.64555100689"/>
    <n v="236797.76933970719"/>
    <n v="229446.09380387206"/>
    <n v="222385.61894350153"/>
    <n v="215616.34475859551"/>
    <n v="209138.27124915418"/>
    <n v="202951.3984151773"/>
    <n v="197055.72625666502"/>
    <n v="755113.20500000007"/>
    <n v="35.799999999999997"/>
    <n v="10.335806451612902"/>
    <n v="1.2999999999999999E-2"/>
    <n v="0.80700000000000005"/>
    <n v="3.7557087571859195E-2"/>
    <n v="0.15964815843991548"/>
    <n v="7.8E-2"/>
    <n v="0.23764815843991549"/>
    <n v="3.188282284415584"/>
    <n v="3.0675046487109601"/>
    <n v="2.9225971415960781"/>
    <n v="2.7535597630709381"/>
    <n v="2.5603925131355401"/>
    <n v="2.3430953917898845"/>
    <n v="2.1016683990339708"/>
    <n v="1.8361115348678003"/>
    <n v="1.5464247992913702"/>
    <n v="1.2326081923046823"/>
    <n v="3.188282284415584"/>
    <n v="3.1278934665632718"/>
    <n v="2.9950508951535193"/>
    <n v="2.8380784523335079"/>
    <n v="2.6569761381032393"/>
    <n v="2.4517439524627123"/>
    <n v="2.2223818954119277"/>
    <n v="1.9688899669508855"/>
    <n v="1.6912681670795853"/>
    <n v="1.3895164957980262"/>
    <n v="0"/>
    <n v="4.2436965519647361"/>
    <n v="12.731089655894209"/>
    <n v="21.218482759823679"/>
    <n v="29.705875863753153"/>
    <n v="38.193268967682627"/>
    <n v="46.68066207161209"/>
    <n v="55.168055175541568"/>
    <n v="63.655448279471038"/>
    <n v="72.142841383400508"/>
    <n v="8.4873931039294721"/>
    <n v="0"/>
    <n v="11.515072759140022"/>
    <n v="36.077437857831711"/>
    <n v="63.454766059585737"/>
    <n v="94.891874389278712"/>
    <n v="132.21661557570951"/>
    <n v="178.27589856244114"/>
    <n v="237.81571287054678"/>
    <n v="319.44597744521877"/>
    <n v="440.66022699765989"/>
    <n v="1514.3535825174124"/>
    <n v="69.555528290513578"/>
    <n v="237.58636662118877"/>
    <n v="1821.4954774291148"/>
    <n v="1821.5"/>
    <n v="237.58695652173901"/>
    <n v="69.555528290513578"/>
    <n v="1514.3575151877474"/>
    <n v="8.6756405500245926"/>
    <n v="4.5225708852285607E-3"/>
    <n v="2.4828827259009393E-6"/>
  </r>
  <r>
    <x v="0"/>
    <x v="48"/>
    <n v="124"/>
    <n v="2.0653199999999998"/>
    <n v="76.444287068337417"/>
    <n v="0"/>
    <n v="8.4938096742597136"/>
    <n v="16.987619348519427"/>
    <n v="25.481429022779139"/>
    <n v="33.975238697038854"/>
    <n v="42.46904837129857"/>
    <n v="50.962858045558285"/>
    <n v="59.456667719818"/>
    <n v="67.950477394077708"/>
    <n v="76.444287068337417"/>
    <n v="0"/>
    <n v="8.4938096742597136"/>
    <n v="16.987619348519427"/>
    <n v="25.481429022779139"/>
    <n v="33.975238697038854"/>
    <n v="42.46904837129857"/>
    <n v="50.962858045558285"/>
    <n v="59.456667719818"/>
    <n v="67.950477394077708"/>
    <n v="76.444287068337417"/>
    <n v="0"/>
    <n v="44.188691704310592"/>
    <n v="176.75476681724237"/>
    <n v="397.69822533879528"/>
    <n v="707.01906726896948"/>
    <n v="1104.7172926077649"/>
    <n v="1590.7929013551816"/>
    <n v="2165.2458935112195"/>
    <n v="2828.0762690758779"/>
    <n v="3579.2840280491578"/>
    <n v="0"/>
    <n v="2.5627015279077792E-2"/>
    <n v="5.1254030558155583E-2"/>
    <n v="7.6881045837233375E-2"/>
    <n v="0.10250806111631117"/>
    <n v="0.12813507639538896"/>
    <n v="0.15376209167446675"/>
    <n v="0.17938910695354457"/>
    <n v="0.20501612223262233"/>
    <n v="0.23064313751170012"/>
    <n v="10.7"/>
    <n v="1.2821199999999999"/>
    <n v="1"/>
    <n v="1.0005999999999999"/>
    <n v="1.0066999999999999"/>
    <n v="1"/>
    <n v="0.96841371522917485"/>
    <n v="0.93794654459596749"/>
    <n v="0.90859848810037802"/>
    <n v="0.88036954574240667"/>
    <n v="0.8532597175220531"/>
    <n v="0.82726900343931742"/>
    <n v="0.80239740349419963"/>
    <n v="0.77864491768669986"/>
    <n v="0.75601154601681786"/>
    <n v="130300"/>
    <n v="260600"/>
    <n v="252368.61418872298"/>
    <n v="244428.86952170913"/>
    <n v="236780.76599895852"/>
    <n v="229424.30362047118"/>
    <n v="222359.48238624705"/>
    <n v="215586.30229628613"/>
    <n v="209104.76335058842"/>
    <n v="202914.86554915397"/>
    <n v="197016.60889198273"/>
    <n v="260600"/>
    <n v="252368.61418872298"/>
    <n v="244428.86952170913"/>
    <n v="236780.76599895852"/>
    <n v="229424.30362047118"/>
    <n v="222359.48238624708"/>
    <n v="215586.3022962861"/>
    <n v="209104.76335058842"/>
    <n v="202914.865549154"/>
    <n v="197016.60889198273"/>
    <n v="757564.87125000008"/>
    <n v="35.799999999999997"/>
    <n v="10.335806451612902"/>
    <n v="1.2999999999999999E-2"/>
    <n v="0.80700000000000005"/>
    <n v="3.7557087571859195E-2"/>
    <n v="0.16020151104389199"/>
    <n v="7.8E-2"/>
    <n v="0.23820151104389198"/>
    <n v="3.1773294831715213"/>
    <n v="3.056808415936342"/>
    <n v="2.9121308163902508"/>
    <n v="2.7432966845332487"/>
    <n v="2.5503060203653356"/>
    <n v="2.3331588238865115"/>
    <n v="2.0918550950967743"/>
    <n v="1.8263948339961271"/>
    <n v="1.5367780405845688"/>
    <n v="1.2230047148620984"/>
    <n v="3.1773294831715213"/>
    <n v="3.1170689495539317"/>
    <n v="2.9844696161632962"/>
    <n v="2.8277137504617498"/>
    <n v="2.6468013524492919"/>
    <n v="2.4417324221259236"/>
    <n v="2.2125069594916429"/>
    <n v="1.9591249645464508"/>
    <n v="1.681586437290348"/>
    <n v="1.3798913777233337"/>
    <n v="0"/>
    <n v="4.2469048371298568"/>
    <n v="12.740714511389569"/>
    <n v="21.234524185649285"/>
    <n v="29.728333859908997"/>
    <n v="38.222143534168708"/>
    <n v="46.715953208428431"/>
    <n v="55.209762882688139"/>
    <n v="63.703572556947854"/>
    <n v="72.19738223120757"/>
    <n v="8.4938096742597136"/>
    <n v="0"/>
    <n v="11.572538809716125"/>
    <n v="36.260112546543915"/>
    <n v="63.78368635330137"/>
    <n v="95.400740786705953"/>
    <n v="132.95953708097292"/>
    <n v="179.34244843920561"/>
    <n v="239.36258614065699"/>
    <n v="321.7711613689018"/>
    <n v="444.40514199271206"/>
    <n v="1524.8579535187168"/>
    <n v="69.555528290513578"/>
    <n v="239.16202227138442"/>
    <n v="1833.5755040806148"/>
    <n v="1833.6"/>
    <n v="239.16521739130417"/>
    <n v="69.555528290513578"/>
    <n v="1524.8792543181821"/>
    <n v="8.6704739652950202"/>
    <n v="2.4495919385117304E-2"/>
    <n v="1.3359467378445301E-5"/>
  </r>
  <r>
    <x v="0"/>
    <x v="49"/>
    <n v="124"/>
    <n v="2.0696300000000001"/>
    <n v="76.488115632942083"/>
    <n v="0"/>
    <n v="8.498679514771343"/>
    <n v="16.997359029542686"/>
    <n v="25.496038544314029"/>
    <n v="33.994718059085372"/>
    <n v="42.493397573856711"/>
    <n v="50.992077088628051"/>
    <n v="59.49075660339939"/>
    <n v="67.98943611817073"/>
    <n v="76.488115632942069"/>
    <n v="0"/>
    <n v="8.498679514771343"/>
    <n v="16.997359029542686"/>
    <n v="25.496038544314029"/>
    <n v="33.994718059085372"/>
    <n v="42.493397573856711"/>
    <n v="50.992077088628051"/>
    <n v="59.49075660339939"/>
    <n v="67.98943611817073"/>
    <n v="76.488115632942069"/>
    <n v="0"/>
    <n v="44.239376515561368"/>
    <n v="176.95750606224547"/>
    <n v="398.15438864005233"/>
    <n v="707.83002424898189"/>
    <n v="1105.984412889034"/>
    <n v="1592.6175545602089"/>
    <n v="2167.7294492625065"/>
    <n v="2831.3200969959266"/>
    <n v="3583.3894977604696"/>
    <n v="0"/>
    <n v="2.5641708271031263E-2"/>
    <n v="5.1283416542062525E-2"/>
    <n v="7.6925124813093784E-2"/>
    <n v="0.10256683308412505"/>
    <n v="0.1282085413551563"/>
    <n v="0.15385024962618754"/>
    <n v="0.17949195789721881"/>
    <n v="0.20513366616825005"/>
    <n v="0.23077537443928131"/>
    <n v="10.7"/>
    <n v="1.2821199999999999"/>
    <n v="1"/>
    <n v="1.0005999999999999"/>
    <n v="1.0066999999999999"/>
    <n v="1"/>
    <n v="0.96839592655024553"/>
    <n v="0.93791225087169583"/>
    <n v="0.90854897296435111"/>
    <n v="0.88030609282821104"/>
    <n v="0.85318361046327573"/>
    <n v="0.82718152586954552"/>
    <n v="0.80229983904701985"/>
    <n v="0.77853854999569905"/>
    <n v="0.75589765871558323"/>
    <n v="130300"/>
    <n v="260600"/>
    <n v="252363.97845899398"/>
    <n v="244419.93257716394"/>
    <n v="236767.86235450991"/>
    <n v="229407.7677910318"/>
    <n v="222339.64888672964"/>
    <n v="215563.50564160355"/>
    <n v="209079.33805565338"/>
    <n v="202887.14612887916"/>
    <n v="196986.92986128098"/>
    <n v="260600"/>
    <n v="252363.97845899398"/>
    <n v="244419.93257716394"/>
    <n v="236767.86235450991"/>
    <n v="229407.76779103177"/>
    <n v="222339.64888672961"/>
    <n v="215563.50564160355"/>
    <n v="209079.33805565338"/>
    <n v="202887.14612887916"/>
    <n v="196986.92986128098"/>
    <n v="760016.53750000009"/>
    <n v="35.799999999999997"/>
    <n v="10.335806451612902"/>
    <n v="1.2999999999999999E-2"/>
    <n v="0.80700000000000005"/>
    <n v="3.7557087571859195E-2"/>
    <n v="0.1608708397314822"/>
    <n v="7.8E-2"/>
    <n v="0.23887083973148221"/>
    <n v="3.1664473451612904"/>
    <n v="3.046197996749112"/>
    <n v="2.9017598707537124"/>
    <n v="2.7331329671750928"/>
    <n v="2.5403172860132504"/>
    <n v="2.3233128272681869"/>
    <n v="2.0821195909399042"/>
    <n v="1.8167375770283993"/>
    <n v="1.527166785533673"/>
    <n v="1.2134072164557264"/>
    <n v="3.1664473451612904"/>
    <n v="3.1063226709552012"/>
    <n v="2.973978933751412"/>
    <n v="2.8174464189644026"/>
    <n v="2.6367251265941718"/>
    <n v="2.4318150566407186"/>
    <n v="2.2027162091040458"/>
    <n v="1.9494285839841519"/>
    <n v="1.6719521812810361"/>
    <n v="1.3702870009946997"/>
    <n v="0"/>
    <n v="4.2493397573856715"/>
    <n v="12.748019272157014"/>
    <n v="21.246698786928356"/>
    <n v="29.745378301699702"/>
    <n v="38.244057816471042"/>
    <n v="46.742737331242381"/>
    <n v="55.24141684601372"/>
    <n v="63.74009636078506"/>
    <n v="72.238775875556399"/>
    <n v="8.498679514771343"/>
    <n v="0"/>
    <n v="11.625893563817041"/>
    <n v="36.429757121893289"/>
    <n v="64.08955376101035"/>
    <n v="95.875157665112241"/>
    <n v="133.65489692113252"/>
    <n v="180.34622098819952"/>
    <n v="240.82908272364702"/>
    <n v="323.9964977921224"/>
    <n v="448.03329832370218"/>
    <n v="1534.8803588606365"/>
    <n v="69.555528290513578"/>
    <n v="240.66538307267237"/>
    <n v="1845.1012702238224"/>
    <n v="1845.1"/>
    <n v="240.66521739130417"/>
    <n v="69.555528290513578"/>
    <n v="1534.8792543181821"/>
    <n v="8.6642220638002438"/>
    <n v="1.2702238225301699E-3"/>
    <n v="6.8843088316631614E-7"/>
  </r>
  <r>
    <x v="0"/>
    <x v="50"/>
    <n v="124"/>
    <n v="2.0735700000000001"/>
    <n v="76.538564799953463"/>
    <n v="0"/>
    <n v="8.5042849777726062"/>
    <n v="17.008569955545212"/>
    <n v="25.512854933317819"/>
    <n v="34.017139911090425"/>
    <n v="42.521424888863031"/>
    <n v="51.025709866635637"/>
    <n v="59.529994844408243"/>
    <n v="68.034279822180849"/>
    <n v="76.538564799953463"/>
    <n v="0"/>
    <n v="8.5042849777726062"/>
    <n v="17.008569955545212"/>
    <n v="25.512854933317819"/>
    <n v="34.017139911090425"/>
    <n v="42.521424888863031"/>
    <n v="51.025709866635637"/>
    <n v="59.529994844408243"/>
    <n v="68.034279822180849"/>
    <n v="76.538564799953463"/>
    <n v="0"/>
    <n v="44.297753577190903"/>
    <n v="177.19101430876361"/>
    <n v="398.67978219471809"/>
    <n v="708.76405723505445"/>
    <n v="1107.4438394297727"/>
    <n v="1594.7191287788723"/>
    <n v="2170.5899252823542"/>
    <n v="2835.0562289402178"/>
    <n v="3588.118039752464"/>
    <n v="0"/>
    <n v="2.5658620739227367E-2"/>
    <n v="5.1317241478454734E-2"/>
    <n v="7.6975862217682101E-2"/>
    <n v="0.10263448295690947"/>
    <n v="0.12829310369613683"/>
    <n v="0.1539517244353642"/>
    <n v="0.17961034517459157"/>
    <n v="0.20526896591381893"/>
    <n v="0.2309275866530463"/>
    <n v="10.7"/>
    <n v="1.2821199999999999"/>
    <n v="1"/>
    <n v="1.0005999999999999"/>
    <n v="1.0066999999999999"/>
    <n v="1"/>
    <n v="0.96837545122595281"/>
    <n v="0.93787277866912144"/>
    <n v="0.90849198232950601"/>
    <n v="0.8802330622071064"/>
    <n v="0.8530960183019225"/>
    <n v="0.82708085061395442"/>
    <n v="0.80218755914320228"/>
    <n v="0.77841614388966596"/>
    <n v="0.75576660485334535"/>
    <n v="130300"/>
    <n v="260600"/>
    <n v="252358.64258948329"/>
    <n v="244409.64612117305"/>
    <n v="236753.01059506927"/>
    <n v="229388.73601117192"/>
    <n v="222316.822369481"/>
    <n v="215537.26966999652"/>
    <n v="209050.07791271852"/>
    <n v="202855.24709764693"/>
    <n v="196952.77722478181"/>
    <n v="260600"/>
    <n v="252358.64258948329"/>
    <n v="244409.64612117305"/>
    <n v="236753.01059506927"/>
    <n v="229388.73601117189"/>
    <n v="222316.822369481"/>
    <n v="215537.26966999649"/>
    <n v="209050.07791271849"/>
    <n v="202855.24709764693"/>
    <n v="196952.77722478181"/>
    <n v="762468.2037500001"/>
    <n v="35.799999999999997"/>
    <n v="10.335806451612902"/>
    <n v="1.2999999999999999E-2"/>
    <n v="0.80700000000000005"/>
    <n v="3.7557087571859195E-2"/>
    <n v="0.16148392944087947"/>
    <n v="7.8E-2"/>
    <n v="0.23948392944087948"/>
    <n v="3.1556351887459808"/>
    <n v="3.0356477330600851"/>
    <n v="2.8914419674588596"/>
    <n v="2.7230178919423049"/>
    <n v="2.5303755065104192"/>
    <n v="2.3135148111632042"/>
    <n v="2.0724358059006591"/>
    <n v="1.8071384907227841"/>
    <n v="1.5176228656295794"/>
    <n v="1.2038889306210443"/>
    <n v="3.1556351887459808"/>
    <n v="3.0956414609030327"/>
    <n v="2.9635448502594723"/>
    <n v="2.8072299297005823"/>
    <n v="2.6266966992263621"/>
    <n v="2.4219451588368117"/>
    <n v="2.1929753085319317"/>
    <n v="1.9397871483117215"/>
    <n v="1.6623806781761816"/>
    <n v="1.3607558981253118"/>
    <n v="0"/>
    <n v="4.2521424888863031"/>
    <n v="12.756427466658909"/>
    <n v="21.260712444431515"/>
    <n v="29.764997422204122"/>
    <n v="38.269282399976731"/>
    <n v="46.77356737774933"/>
    <n v="55.277852355521944"/>
    <n v="63.782137333294543"/>
    <n v="72.286422311067156"/>
    <n v="8.5042849777726062"/>
    <n v="0"/>
    <n v="11.681401721837554"/>
    <n v="36.606260392939525"/>
    <n v="64.407676601398606"/>
    <n v="96.368195275703115"/>
    <n v="134.37665268216273"/>
    <n v="181.38633155596995"/>
    <n v="242.34546032524443"/>
    <n v="326.29197361031851"/>
    <n v="451.76679829487182"/>
    <n v="1545.2307504604464"/>
    <n v="69.555528290513578"/>
    <n v="242.21794181264386"/>
    <n v="1857.0042205636039"/>
    <n v="1857"/>
    <n v="242.21739130434776"/>
    <n v="69.555528290513578"/>
    <n v="1545.2270804051386"/>
    <n v="8.6584933061735772"/>
    <n v="4.2205636038943339E-3"/>
    <n v="2.2727860010201043E-6"/>
  </r>
  <r>
    <x v="0"/>
    <x v="51"/>
    <n v="124"/>
    <n v="2.0758399999999999"/>
    <n v="76.619590973029034"/>
    <n v="0"/>
    <n v="8.5132878858921153"/>
    <n v="17.026575771784231"/>
    <n v="25.539863657676346"/>
    <n v="34.053151543568461"/>
    <n v="42.566439429460573"/>
    <n v="51.079727315352685"/>
    <n v="59.593015201244796"/>
    <n v="68.106303087136908"/>
    <n v="76.61959097302902"/>
    <n v="0"/>
    <n v="8.5132878858921153"/>
    <n v="17.026575771784231"/>
    <n v="25.539863657676346"/>
    <n v="34.053151543568461"/>
    <n v="42.566439429460573"/>
    <n v="51.079727315352685"/>
    <n v="59.593015201244796"/>
    <n v="68.106303087136908"/>
    <n v="76.61959097302902"/>
    <n v="0"/>
    <n v="44.39159325969743"/>
    <n v="177.56637303878972"/>
    <n v="399.5243393372769"/>
    <n v="710.26549215515888"/>
    <n v="1109.7898314924357"/>
    <n v="1598.0973573491074"/>
    <n v="2175.1880697251736"/>
    <n v="2841.0619686206346"/>
    <n v="3595.7190540354904"/>
    <n v="0"/>
    <n v="2.5685783775930903E-2"/>
    <n v="5.1371567551861806E-2"/>
    <n v="7.705735132779272E-2"/>
    <n v="0.10274313510372361"/>
    <n v="0.12842891887965452"/>
    <n v="0.15411470265558541"/>
    <n v="0.1798004864315163"/>
    <n v="0.2054862702074472"/>
    <n v="0.23117205398337809"/>
    <n v="10.7"/>
    <n v="1.2821199999999999"/>
    <n v="1"/>
    <n v="1.0005999999999999"/>
    <n v="1.0066999999999999"/>
    <n v="1"/>
    <n v="0.96834256692265852"/>
    <n v="0.93780938662792335"/>
    <n v="0.9084004591157947"/>
    <n v="0.88011578438627269"/>
    <n v="0.8529553624393571"/>
    <n v="0.82691919327504793"/>
    <n v="0.80200727689334528"/>
    <n v="0.77821961329424905"/>
    <n v="0.75555620247775934"/>
    <n v="130300"/>
    <n v="260600"/>
    <n v="252350.0729400448"/>
    <n v="244393.12615523682"/>
    <n v="236729.15964557609"/>
    <n v="229358.17341106266"/>
    <n v="222280.16745169647"/>
    <n v="215495.1417674775"/>
    <n v="209003.09635840578"/>
    <n v="202804.0312244813"/>
    <n v="196897.94636570409"/>
    <n v="260600"/>
    <n v="252350.0729400448"/>
    <n v="244393.12615523682"/>
    <n v="236729.15964557612"/>
    <n v="229358.17341106266"/>
    <n v="222280.16745169647"/>
    <n v="215495.1417674775"/>
    <n v="209003.09635840578"/>
    <n v="202804.03122448132"/>
    <n v="196897.94636570409"/>
    <n v="764919.87"/>
    <n v="35.799999999999997"/>
    <n v="10.335806451612902"/>
    <n v="1.2999999999999999E-2"/>
    <n v="0.80700000000000005"/>
    <n v="3.7557087571859195E-2"/>
    <n v="0.16183768568414272"/>
    <n v="7.8E-2"/>
    <n v="0.23983768568414271"/>
    <n v="3.1448923410256415"/>
    <n v="3.0251282924181138"/>
    <n v="2.8811288952501144"/>
    <n v="2.7128941495216448"/>
    <n v="2.5204240552327049"/>
    <n v="2.3037186123832938"/>
    <n v="2.0627778209734116"/>
    <n v="1.7976016810030591"/>
    <n v="1.5081901924722363"/>
    <n v="1.1945433553809424"/>
    <n v="3.1448923410256415"/>
    <n v="3.0850103167218776"/>
    <n v="2.9531285938341139"/>
    <n v="2.7970115223858798"/>
    <n v="2.6166591023771746"/>
    <n v="2.4120713338079991"/>
    <n v="2.1832482166783524"/>
    <n v="1.9301897509882353"/>
    <n v="1.6528959367376477"/>
    <n v="1.3513667739265893"/>
    <n v="0"/>
    <n v="4.2566439429460576"/>
    <n v="12.769931828838173"/>
    <n v="21.283219714730286"/>
    <n v="29.796507600622405"/>
    <n v="38.309795486514517"/>
    <n v="46.823083372406629"/>
    <n v="55.33637125829874"/>
    <n v="63.849659144190852"/>
    <n v="72.362947030082964"/>
    <n v="8.5132878858921153"/>
    <n v="0"/>
    <n v="11.746487562007617"/>
    <n v="36.813197423607676"/>
    <n v="64.77991782301865"/>
    <n v="96.942795096167131"/>
    <n v="135.21255082927385"/>
    <n v="182.58042553718133"/>
    <n v="244.06639753490987"/>
    <n v="328.85949903382073"/>
    <n v="455.8692815486699"/>
    <n v="1556.8705523886567"/>
    <n v="69.555528290513578"/>
    <n v="243.96391210187542"/>
    <n v="1870.3899927810457"/>
    <n v="1870.4"/>
    <n v="243.96521739130412"/>
    <n v="69.555528290513578"/>
    <n v="1556.8792543181823"/>
    <n v="8.6551869197645761"/>
    <n v="1.0007218954342534E-2"/>
    <n v="5.3503095350419872E-6"/>
  </r>
  <r>
    <x v="0"/>
    <x v="52"/>
    <n v="124"/>
    <n v="2.0769000000000002"/>
    <n v="76.722694338695632"/>
    <n v="0"/>
    <n v="8.5247438154106252"/>
    <n v="17.04948763082125"/>
    <n v="25.574231446231877"/>
    <n v="34.098975261642501"/>
    <n v="42.623719077053124"/>
    <n v="51.148462892463748"/>
    <n v="59.673206707874371"/>
    <n v="68.197950523285002"/>
    <n v="76.722694338695632"/>
    <n v="0"/>
    <n v="8.5247438154106252"/>
    <n v="17.04948763082125"/>
    <n v="25.574231446231877"/>
    <n v="34.098975261642501"/>
    <n v="42.623719077053124"/>
    <n v="51.148462892463748"/>
    <n v="59.673206707874371"/>
    <n v="68.197950523285002"/>
    <n v="76.722694338695632"/>
    <n v="0"/>
    <n v="44.511144985008798"/>
    <n v="178.04457994003519"/>
    <n v="400.60030486507924"/>
    <n v="712.17831976014077"/>
    <n v="1112.7786246252199"/>
    <n v="1602.4012194603165"/>
    <n v="2181.0461042654306"/>
    <n v="2848.7132790405631"/>
    <n v="3605.4027437857135"/>
    <n v="0"/>
    <n v="2.5720347922299356E-2"/>
    <n v="5.1440695844598712E-2"/>
    <n v="7.7161043766898071E-2"/>
    <n v="0.10288139168919742"/>
    <n v="0.12860173961149679"/>
    <n v="0.15432208753379614"/>
    <n v="0.1800424354560955"/>
    <n v="0.20576278337839485"/>
    <n v="0.23148313130069423"/>
    <n v="10.7"/>
    <n v="1.2821199999999999"/>
    <n v="1"/>
    <n v="1.0005999999999999"/>
    <n v="1.0066999999999999"/>
    <n v="1"/>
    <n v="0.96830072445463056"/>
    <n v="0.93772872943541041"/>
    <n v="0.90828401494233935"/>
    <n v="0.8799665809754178"/>
    <n v="0.85277642753464544"/>
    <n v="0.82671355462002227"/>
    <n v="0.80177796223154851"/>
    <n v="0.77796965036922405"/>
    <n v="0.75528861903304878"/>
    <n v="130300"/>
    <n v="260600"/>
    <n v="252339.16879287674"/>
    <n v="244372.10689086796"/>
    <n v="236698.81429397364"/>
    <n v="229319.29100219387"/>
    <n v="222233.53701552859"/>
    <n v="215441.5523339778"/>
    <n v="208943.33695754156"/>
    <n v="202738.8908862198"/>
    <n v="196828.2141200125"/>
    <n v="260600"/>
    <n v="252339.16879287676"/>
    <n v="244372.10689086796"/>
    <n v="236698.81429397364"/>
    <n v="229319.29100219387"/>
    <n v="222233.53701552859"/>
    <n v="215441.55233397783"/>
    <n v="208943.33695754156"/>
    <n v="202738.8908862198"/>
    <n v="196828.21412001253"/>
    <n v="767371.53625"/>
    <n v="35.799999999999997"/>
    <n v="10.335806451612902"/>
    <n v="1.2999999999999999E-2"/>
    <n v="0.80700000000000005"/>
    <n v="3.7557087571859195E-2"/>
    <n v="0.16200300839317652"/>
    <n v="7.8E-2"/>
    <n v="0.24000300839317651"/>
    <n v="3.1342181376996807"/>
    <n v="3.0146496342141833"/>
    <n v="2.870837819851761"/>
    <n v="2.7027826946124138"/>
    <n v="2.5104842584961427"/>
    <n v="2.2939425115029475"/>
    <n v="2.0531574536328274"/>
    <n v="1.7881290848857834"/>
    <n v="1.4988574052618147"/>
    <n v="1.1853424147609213"/>
    <n v="3.1342181376996807"/>
    <n v="3.0744338859569318"/>
    <n v="2.9427437270329722"/>
    <n v="2.7868102572320872"/>
    <n v="2.6066334765542782"/>
    <n v="2.4022133849995448"/>
    <n v="2.1735499825678875"/>
    <n v="1.9206432692593054"/>
    <n v="1.6434932450737989"/>
    <n v="1.342099910011368"/>
    <n v="0"/>
    <n v="4.2623719077053126"/>
    <n v="12.787115723115939"/>
    <n v="21.311859538526562"/>
    <n v="29.836603353937189"/>
    <n v="38.361347169347809"/>
    <n v="46.88609098475844"/>
    <n v="55.410834800169056"/>
    <n v="63.935578615579686"/>
    <n v="72.460322430990317"/>
    <n v="8.5247438154106252"/>
    <n v="0"/>
    <n v="11.818640408941896"/>
    <n v="37.042602342909078"/>
    <n v="65.192146585681229"/>
    <n v="97.577738566667108"/>
    <n v="136.13305923394461"/>
    <n v="183.88899144564098"/>
    <n v="245.94008623561186"/>
    <n v="331.63168149400497"/>
    <n v="460.25313085745785"/>
    <n v="1569.4780771708595"/>
    <n v="69.555528290513578"/>
    <n v="245.85504081920581"/>
    <n v="1884.888646280579"/>
    <n v="1884.9"/>
    <n v="245.85652173913036"/>
    <n v="69.555528290513578"/>
    <n v="1569.4879499703561"/>
    <n v="8.6536415268494959"/>
    <n v="1.1353719421094866E-2"/>
    <n v="6.0235128765955037E-6"/>
  </r>
  <r>
    <x v="0"/>
    <x v="53"/>
    <n v="124"/>
    <n v="2.0787399999999998"/>
    <n v="76.81113948245148"/>
    <n v="0"/>
    <n v="8.5345710536057204"/>
    <n v="17.069142107211441"/>
    <n v="25.603713160817161"/>
    <n v="34.138284214422882"/>
    <n v="42.672855268028599"/>
    <n v="51.207426321634316"/>
    <n v="59.741997375240032"/>
    <n v="68.276568428845749"/>
    <n v="76.811139482451466"/>
    <n v="0"/>
    <n v="8.5345710536057204"/>
    <n v="17.069142107211441"/>
    <n v="25.603713160817161"/>
    <n v="34.138284214422882"/>
    <n v="42.672855268028599"/>
    <n v="51.207426321634316"/>
    <n v="59.741997375240032"/>
    <n v="68.276568428845749"/>
    <n v="76.811139482451466"/>
    <n v="0"/>
    <n v="44.613828129789859"/>
    <n v="178.45531251915943"/>
    <n v="401.52445316810866"/>
    <n v="713.82125007663774"/>
    <n v="1115.3457032447461"/>
    <n v="1606.0978126724344"/>
    <n v="2186.0775783597019"/>
    <n v="2855.28500030655"/>
    <n v="3613.7200785129762"/>
    <n v="0"/>
    <n v="2.5749998078476041E-2"/>
    <n v="5.1499996156952083E-2"/>
    <n v="7.7249994235428124E-2"/>
    <n v="0.10299999231390417"/>
    <n v="0.12874999039238019"/>
    <n v="0.15449998847085625"/>
    <n v="0.18024998654933228"/>
    <n v="0.2059999846278083"/>
    <n v="0.23174998270628433"/>
    <n v="10.7"/>
    <n v="1.2821199999999999"/>
    <n v="1"/>
    <n v="1.0005999999999999"/>
    <n v="1.0066999999999999"/>
    <n v="1"/>
    <n v="0.9682648323591535"/>
    <n v="0.93765954577763766"/>
    <n v="0.90818414025545235"/>
    <n v="0.87983861579259781"/>
    <n v="0.85262297238907403"/>
    <n v="0.82653721004488079"/>
    <n v="0.80158132876001831"/>
    <n v="0.77775532853448648"/>
    <n v="0.75505920936828541"/>
    <n v="130300"/>
    <n v="260600"/>
    <n v="252329.8153127954"/>
    <n v="244354.07762965237"/>
    <n v="236672.78695057088"/>
    <n v="229285.94327555099"/>
    <n v="222193.5466045927"/>
    <n v="215395.59693769593"/>
    <n v="208892.09427486078"/>
    <n v="202683.03861608717"/>
    <n v="196768.42996137516"/>
    <n v="260600"/>
    <n v="252329.81531279543"/>
    <n v="244354.07762965237"/>
    <n v="236672.78695057088"/>
    <n v="229285.94327555096"/>
    <n v="222193.5466045927"/>
    <n v="215395.59693769593"/>
    <n v="208892.09427486078"/>
    <n v="202683.03861608717"/>
    <n v="196768.42996137514"/>
    <n v="769823.20250000001"/>
    <n v="35.799999999999997"/>
    <n v="10.335806451612902"/>
    <n v="1.2999999999999999E-2"/>
    <n v="0.80700000000000005"/>
    <n v="3.7557087571859195E-2"/>
    <n v="0.16229018406630716"/>
    <n v="7.8E-2"/>
    <n v="0.24029018406630714"/>
    <n v="3.1236119229299364"/>
    <n v="3.0042552225204076"/>
    <n v="2.8606413808901729"/>
    <n v="2.6927703980392339"/>
    <n v="2.50064227396759"/>
    <n v="2.2842570086752425"/>
    <n v="2.0436146021621893"/>
    <n v="1.7787150544284318"/>
    <n v="1.4895583654739695"/>
    <n v="1.1761445352988027"/>
    <n v="3.1236119229299364"/>
    <n v="3.0639335727251718"/>
    <n v="2.93244830170529"/>
    <n v="2.7767058894647034"/>
    <n v="2.5967063360034119"/>
    <n v="2.3924496413214165"/>
    <n v="2.1639358054187161"/>
    <n v="1.9111648282953104"/>
    <n v="1.6341367099512007"/>
    <n v="1.3328514503863862"/>
    <n v="0"/>
    <n v="4.2672855268028602"/>
    <n v="12.801856580408581"/>
    <n v="21.336427634014299"/>
    <n v="29.870998687620023"/>
    <n v="38.40556974122574"/>
    <n v="46.940140794831457"/>
    <n v="55.474711848437174"/>
    <n v="64.009282902042884"/>
    <n v="72.543853955648615"/>
    <n v="8.5345710536057204"/>
    <n v="0"/>
    <n v="11.886501671813196"/>
    <n v="37.258407774838041"/>
    <n v="65.580318881996007"/>
    <n v="98.176739204953108"/>
    <n v="137.00395533912331"/>
    <n v="185.13209397273584"/>
    <n v="247.73000368110215"/>
    <n v="334.2999209865057"/>
    <n v="464.51588877920113"/>
    <n v="1581.5838302922684"/>
    <n v="69.555528290513578"/>
    <n v="247.67090378741716"/>
    <n v="1898.8102623701993"/>
    <n v="1898.8"/>
    <n v="247.66956521739121"/>
    <n v="69.555528290513578"/>
    <n v="1581.5749064920951"/>
    <n v="8.6509567924188673"/>
    <n v="1.0262370199370707E-2"/>
    <n v="5.4046609434225343E-6"/>
  </r>
  <r>
    <x v="0"/>
    <x v="54"/>
    <n v="124"/>
    <n v="2.0805899999999999"/>
    <n v="76.899141933327144"/>
    <n v="0"/>
    <n v="8.5443491037030164"/>
    <n v="17.088698207406033"/>
    <n v="25.633047311109049"/>
    <n v="34.177396414812065"/>
    <n v="42.721745518515078"/>
    <n v="51.266094622218091"/>
    <n v="59.810443725921104"/>
    <n v="68.354792829624117"/>
    <n v="76.89914193332713"/>
    <n v="0"/>
    <n v="8.5443491037030164"/>
    <n v="17.088698207406033"/>
    <n v="25.633047311109049"/>
    <n v="34.177396414812065"/>
    <n v="42.721745518515078"/>
    <n v="51.266094622218091"/>
    <n v="59.810443725921104"/>
    <n v="68.354792829624117"/>
    <n v="76.89914193332713"/>
    <n v="0"/>
    <n v="44.716114733644709"/>
    <n v="178.86445893457883"/>
    <n v="402.44503260280237"/>
    <n v="715.45783573831534"/>
    <n v="1117.9028683411175"/>
    <n v="1609.7801304112093"/>
    <n v="2191.0896219485899"/>
    <n v="2861.8313429532604"/>
    <n v="3622.0052934252199"/>
    <n v="0"/>
    <n v="2.5779499827261677E-2"/>
    <n v="5.1558999654523353E-2"/>
    <n v="7.7338499481785034E-2"/>
    <n v="0.10311799930904671"/>
    <n v="0.12889749913630838"/>
    <n v="0.15467699896357004"/>
    <n v="0.1804564987908317"/>
    <n v="0.20623599861809336"/>
    <n v="0.23201549844535502"/>
    <n v="10.7"/>
    <n v="1.2821199999999999"/>
    <n v="1"/>
    <n v="1.0005999999999999"/>
    <n v="1.0066999999999999"/>
    <n v="1"/>
    <n v="0.96822912140057549"/>
    <n v="0.93759071435094521"/>
    <n v="0.90808477885110928"/>
    <n v="0.87971131490106802"/>
    <n v="0.85247032250082078"/>
    <n v="0.82636180165036821"/>
    <n v="0.80138575234970966"/>
    <n v="0.77754217459884578"/>
    <n v="0.75483106839777614"/>
    <n v="130300"/>
    <n v="260600"/>
    <n v="252320.50903698997"/>
    <n v="244336.14015985632"/>
    <n v="236646.89336859906"/>
    <n v="229252.76866321833"/>
    <n v="222153.7660437139"/>
    <n v="215349.88551008597"/>
    <n v="208841.12706233433"/>
    <n v="202627.49070045922"/>
    <n v="196708.97642446047"/>
    <n v="260600"/>
    <n v="252320.50903698997"/>
    <n v="244336.14015985635"/>
    <n v="236646.89336859909"/>
    <n v="229252.76866321833"/>
    <n v="222153.7660437139"/>
    <n v="215349.88551008597"/>
    <n v="208841.12706233433"/>
    <n v="202627.49070045922"/>
    <n v="196708.97642446047"/>
    <n v="772274.86875000002"/>
    <n v="35.799999999999997"/>
    <n v="10.335806451612902"/>
    <n v="1.2999999999999999E-2"/>
    <n v="0.80700000000000005"/>
    <n v="3.7557087571859195E-2"/>
    <n v="0.16257917686025017"/>
    <n v="7.8E-2"/>
    <n v="0.24057917686025015"/>
    <n v="3.1130730492063492"/>
    <n v="2.9939273359180953"/>
    <n v="2.8505105644583675"/>
    <n v="2.682822734827166"/>
    <n v="2.4908638470244919"/>
    <n v="2.2746339010503434"/>
    <n v="2.0341328969047225"/>
    <n v="1.7693608345876271"/>
    <n v="1.4803177140990593"/>
    <n v="1.1670035354390176"/>
    <n v="3.1130730492063492"/>
    <n v="3.0535001925622223"/>
    <n v="2.9222189501882312"/>
    <n v="2.766666649642767"/>
    <n v="2.5868432909258292"/>
    <n v="2.3827488740374179"/>
    <n v="2.1543833989775329"/>
    <n v="1.9017468657461749"/>
    <n v="1.6248392743433433"/>
    <n v="1.3236606247690386"/>
    <n v="0"/>
    <n v="4.2721745518515082"/>
    <n v="12.816523655554525"/>
    <n v="21.360872759257539"/>
    <n v="29.905221862960559"/>
    <n v="38.449570966663572"/>
    <n v="46.993920070366585"/>
    <n v="55.538269174069598"/>
    <n v="64.08261827777261"/>
    <n v="72.626967381475623"/>
    <n v="8.5443491037030164"/>
    <n v="0"/>
    <n v="11.954461601767669"/>
    <n v="37.474554191728835"/>
    <n v="65.969188604070794"/>
    <n v="98.777013867498823"/>
    <n v="137.8771220108101"/>
    <n v="186.37929489397968"/>
    <n v="249.52761536561658"/>
    <n v="336.98364551528425"/>
    <n v="468.81364606494753"/>
    <n v="1593.7565421157042"/>
    <n v="69.555528290513578"/>
    <n v="249.49681056093252"/>
    <n v="1912.8088809671503"/>
    <n v="1912.8"/>
    <n v="249.49565217391296"/>
    <n v="69.555528290513578"/>
    <n v="1593.7488195355734"/>
    <n v="8.648254712454154"/>
    <n v="8.8809671503895515E-3"/>
    <n v="4.642914654114153E-6"/>
  </r>
  <r>
    <x v="0"/>
    <x v="55"/>
    <n v="124"/>
    <n v="2.0849700000000002"/>
    <n v="76.940163777060434"/>
    <n v="0"/>
    <n v="8.5489070863400478"/>
    <n v="17.097814172680096"/>
    <n v="25.646721259020143"/>
    <n v="34.195628345360191"/>
    <n v="42.744535431700243"/>
    <n v="51.293442518040294"/>
    <n v="59.842349604380345"/>
    <n v="68.391256690720397"/>
    <n v="76.940163777060448"/>
    <n v="0"/>
    <n v="8.5489070863400478"/>
    <n v="17.097814172680096"/>
    <n v="25.646721259020143"/>
    <n v="34.195628345360191"/>
    <n v="42.744535431700243"/>
    <n v="51.293442518040294"/>
    <n v="59.842349604380345"/>
    <n v="68.391256690720397"/>
    <n v="76.940163777060448"/>
    <n v="0"/>
    <n v="44.763835077160991"/>
    <n v="179.05534030864396"/>
    <n v="402.87451569444892"/>
    <n v="716.22136123457585"/>
    <n v="1119.0958769290251"/>
    <n v="1611.4980627777961"/>
    <n v="2193.4279187808897"/>
    <n v="2864.8854449383052"/>
    <n v="3625.8706412500419"/>
    <n v="0"/>
    <n v="2.5793251900260786E-2"/>
    <n v="5.1586503800521571E-2"/>
    <n v="7.7379755700782357E-2"/>
    <n v="0.10317300760104314"/>
    <n v="0.12896625950130394"/>
    <n v="0.15475951140156474"/>
    <n v="0.18055276330182554"/>
    <n v="0.20634601520208634"/>
    <n v="0.23213926710234714"/>
    <n v="10.7"/>
    <n v="1.2821199999999999"/>
    <n v="1"/>
    <n v="1.0005999999999999"/>
    <n v="1.0066999999999999"/>
    <n v="1"/>
    <n v="0.96821247544642663"/>
    <n v="0.93755863099870618"/>
    <n v="0.90803846665683874"/>
    <n v="0.87965198242082432"/>
    <n v="0.85239917829066281"/>
    <n v="0.82628005426635409"/>
    <n v="0.80129461034789862"/>
    <n v="0.77744284653529605"/>
    <n v="0.75472476282854628"/>
    <n v="130300"/>
    <n v="260600"/>
    <n v="252316.17110133878"/>
    <n v="244327.77923826282"/>
    <n v="236634.82441077218"/>
    <n v="229237.30661886683"/>
    <n v="222135.22586254674"/>
    <n v="215328.58214181187"/>
    <n v="208817.37545666238"/>
    <n v="202601.60580709815"/>
    <n v="196681.27319311915"/>
    <n v="260600"/>
    <n v="252316.17110133878"/>
    <n v="244327.7792382628"/>
    <n v="236634.82441077218"/>
    <n v="229237.30661886686"/>
    <n v="222135.22586254674"/>
    <n v="215328.58214181187"/>
    <n v="208817.37545666241"/>
    <n v="202601.60580709815"/>
    <n v="196681.27319311918"/>
    <n v="774726.53500000003"/>
    <n v="35.799999999999997"/>
    <n v="10.335806451612902"/>
    <n v="1.2999999999999999E-2"/>
    <n v="0.80700000000000005"/>
    <n v="3.7557087571859195E-2"/>
    <n v="0.16326441166172176"/>
    <n v="7.8E-2"/>
    <n v="0.24126441166172174"/>
    <n v="3.1026008772151901"/>
    <n v="2.9837204023792196"/>
    <n v="2.8405358744903935"/>
    <n v="2.6730472935487128"/>
    <n v="2.4812546595541769"/>
    <n v="2.2651579725067843"/>
    <n v="2.0247572324065364"/>
    <n v="1.760052439253434"/>
    <n v="1.4710435930474752"/>
    <n v="1.1577306937886616"/>
    <n v="3.1026008772151901"/>
    <n v="3.0431606397972049"/>
    <n v="2.9121281384348068"/>
    <n v="2.7567915840195534"/>
    <n v="2.5771509765514446"/>
    <n v="2.3732063160304806"/>
    <n v="2.1449576024566603"/>
    <n v="1.8924048358299852"/>
    <n v="1.6155480161504547"/>
    <n v="1.3143871434180685"/>
    <n v="0"/>
    <n v="4.2744535431700239"/>
    <n v="12.823360629510072"/>
    <n v="21.372267715850121"/>
    <n v="29.921174802190166"/>
    <n v="38.470081888530217"/>
    <n v="47.018988974870268"/>
    <n v="55.56789606121032"/>
    <n v="64.116803147550371"/>
    <n v="72.665710233890422"/>
    <n v="8.5489070863400478"/>
    <n v="0"/>
    <n v="12.007879474897743"/>
    <n v="37.644538064603715"/>
    <n v="66.276149414526003"/>
    <n v="99.2543105256281"/>
    <n v="138.57925181112401"/>
    <n v="187.39809475928081"/>
    <n v="251.02703788132067"/>
    <n v="339.28338081071092"/>
    <n v="472.62513808296484"/>
    <n v="1604.0957808250569"/>
    <n v="69.555528290513578"/>
    <n v="251.04769636733542"/>
    <n v="1924.6990054829059"/>
    <n v="1924.7"/>
    <n v="251.04782608695632"/>
    <n v="69.555528290513578"/>
    <n v="1604.0966456225301"/>
    <n v="8.6418464523617722"/>
    <n v="9.9451709411368938E-4"/>
    <n v="5.167127833499711E-7"/>
  </r>
  <r>
    <x v="1"/>
    <x v="56"/>
    <n v="124.6"/>
    <n v="1.18519"/>
    <n v="77.25969627403498"/>
    <n v="0"/>
    <n v="8.5844106971149969"/>
    <n v="17.168821394229994"/>
    <n v="25.753232091344991"/>
    <n v="34.337642788459988"/>
    <n v="42.922053485574985"/>
    <n v="51.506464182689982"/>
    <n v="60.090874879804979"/>
    <n v="68.675285576919975"/>
    <n v="77.25969627403498"/>
    <n v="0"/>
    <n v="8.5844106971149969"/>
    <n v="17.168821394229994"/>
    <n v="25.753232091344991"/>
    <n v="34.337642788459988"/>
    <n v="42.922053485574985"/>
    <n v="51.506464182689982"/>
    <n v="60.090874879804979"/>
    <n v="68.675285576919975"/>
    <n v="77.25969627403498"/>
    <n v="0"/>
    <n v="45.136415547754716"/>
    <n v="180.54566219101886"/>
    <n v="406.22773992979245"/>
    <n v="722.18264876407545"/>
    <n v="1128.4103886938678"/>
    <n v="1624.9109597191698"/>
    <n v="2211.6843618399812"/>
    <n v="2888.7305950563018"/>
    <n v="3656.0496593681328"/>
    <n v="0"/>
    <n v="2.5900371274332628E-2"/>
    <n v="5.1800742548665256E-2"/>
    <n v="7.770111382299788E-2"/>
    <n v="0.10360148509733051"/>
    <n v="0.12950185637166314"/>
    <n v="0.15540222764599576"/>
    <n v="0.18130259892032841"/>
    <n v="0.20720297019466102"/>
    <n v="0.23310334146899367"/>
    <n v="8.3000000000000007"/>
    <n v="1.1366800000000001"/>
    <n v="1"/>
    <n v="1.0005999999999999"/>
    <n v="1.0066999999999999"/>
    <n v="1"/>
    <n v="0.96983179920939067"/>
    <n v="0.94070720896039883"/>
    <n v="0.91262622925302406"/>
    <n v="0.88558886008726667"/>
    <n v="0.85959510146312645"/>
    <n v="0.83464495338060363"/>
    <n v="0.81073841583969797"/>
    <n v="0.78787548884040959"/>
    <n v="0.76605617238273849"/>
    <n v="130400"/>
    <n v="260800"/>
    <n v="252932.13323380909"/>
    <n v="245336.44009687201"/>
    <n v="238012.92058918867"/>
    <n v="230961.57471075916"/>
    <n v="224182.40246158338"/>
    <n v="217675.40384166143"/>
    <n v="211440.57885099322"/>
    <n v="205477.92748957881"/>
    <n v="199787.44975741819"/>
    <n v="260800"/>
    <n v="252932.13323380909"/>
    <n v="245336.44009687201"/>
    <n v="238012.92058918867"/>
    <n v="230961.57471075916"/>
    <n v="224182.40246158338"/>
    <n v="217675.40384166143"/>
    <n v="211440.57885099322"/>
    <n v="205477.92748957881"/>
    <n v="199787.44975741819"/>
    <n v="446203.25750000001"/>
    <n v="34.32"/>
    <n v="9.4531492776886044"/>
    <n v="1.2999999999999999E-2"/>
    <n v="0.79700000000000004"/>
    <n v="4.1570820113423959E-2"/>
    <n v="5.8393505714776438E-2"/>
    <n v="0.08"/>
    <n v="0.13839350571477643"/>
    <n v="5.5357348318681323"/>
    <n v="5.3486385380147601"/>
    <n v="5.1391717918752091"/>
    <n v="4.9073345934494759"/>
    <n v="4.653126942737563"/>
    <n v="4.3765488397394678"/>
    <n v="4.077600284455194"/>
    <n v="3.7562812768847369"/>
    <n v="3.4125918170281002"/>
    <n v="3.0465319048852821"/>
    <n v="5.5357348318681323"/>
    <n v="5.4421866849414462"/>
    <n v="5.2439051649449846"/>
    <n v="5.0232531926623425"/>
    <n v="4.780230768093519"/>
    <n v="4.5148378912385159"/>
    <n v="4.2270745620973305"/>
    <n v="3.9169407806699654"/>
    <n v="3.5844365469564186"/>
    <n v="3.2295618609566912"/>
    <n v="0"/>
    <n v="4.2922053485574985"/>
    <n v="12.876616045672495"/>
    <n v="21.461026742787492"/>
    <n v="30.045437439902489"/>
    <n v="38.62984813701749"/>
    <n v="47.21425883413248"/>
    <n v="55.798669531247484"/>
    <n v="64.383080228362473"/>
    <n v="72.967490925477478"/>
    <n v="8.5844106971149969"/>
    <n v="0"/>
    <n v="6.770450122617877"/>
    <n v="21.079359189035461"/>
    <n v="36.675489065725003"/>
    <n v="53.95605088359877"/>
    <n v="73.449919922677864"/>
    <n v="95.883472751184158"/>
    <n v="122.2889807200241"/>
    <n v="154.19182216933461"/>
    <n v="193.95290649634973"/>
    <n v="758.24845132054747"/>
    <n v="69.555528290513578"/>
    <n v="124.17059694165908"/>
    <n v="951.97457655272024"/>
    <n v="951.98349529999996"/>
    <n v="124.17176025652168"/>
    <n v="69.555528290513578"/>
    <n v="758.25620675296466"/>
    <n v="8.5639134139908979"/>
    <n v="8.9187472797220835E-3"/>
    <n v="9.3685944386162968E-6"/>
  </r>
  <r>
    <x v="1"/>
    <x v="57"/>
    <n v="124.6"/>
    <n v="1.1964399999999999"/>
    <n v="77.106568239381602"/>
    <n v="0"/>
    <n v="8.5673964710424002"/>
    <n v="17.1347929420848"/>
    <n v="25.702189413127201"/>
    <n v="34.269585884169601"/>
    <n v="42.836982355212001"/>
    <n v="51.404378826254401"/>
    <n v="59.971775297296801"/>
    <n v="68.539171768339202"/>
    <n v="77.106568239381602"/>
    <n v="0"/>
    <n v="8.5673964710424002"/>
    <n v="17.1347929420848"/>
    <n v="25.702189413127201"/>
    <n v="34.269585884169601"/>
    <n v="42.836982355212001"/>
    <n v="51.404378826254401"/>
    <n v="59.971775297296801"/>
    <n v="68.539171768339202"/>
    <n v="77.106568239381602"/>
    <n v="0"/>
    <n v="44.957672903868236"/>
    <n v="179.83069161547294"/>
    <n v="404.61905613481417"/>
    <n v="719.32276646189177"/>
    <n v="1123.9418225967058"/>
    <n v="1618.4762245392567"/>
    <n v="2202.9259722895436"/>
    <n v="2877.2910658475671"/>
    <n v="3641.5715052133278"/>
    <n v="0"/>
    <n v="2.5849036967555604E-2"/>
    <n v="5.1698073935111208E-2"/>
    <n v="7.7547110902666805E-2"/>
    <n v="0.10339614787022242"/>
    <n v="0.12924518483777803"/>
    <n v="0.15509422180533361"/>
    <n v="0.18094325877288922"/>
    <n v="0.20679229574044483"/>
    <n v="0.23264133270800041"/>
    <n v="8.3000000000000007"/>
    <n v="1.1366800000000001"/>
    <n v="1"/>
    <n v="1.0005999999999999"/>
    <n v="1.0066999999999999"/>
    <n v="1"/>
    <n v="0.96989056015289066"/>
    <n v="0.94082059809327678"/>
    <n v="0.91279011382115827"/>
    <n v="0.88579910733653544"/>
    <n v="0.85984757863940808"/>
    <n v="0.83493552772977631"/>
    <n v="0.81106295460764"/>
    <n v="0.78822985927299904"/>
    <n v="0.7664362417258539"/>
    <n v="130400"/>
    <n v="260800"/>
    <n v="252947.45808787388"/>
    <n v="245366.01198272657"/>
    <n v="238055.66168455809"/>
    <n v="231016.40719336845"/>
    <n v="224248.24850915762"/>
    <n v="217751.18563192565"/>
    <n v="211525.21856167252"/>
    <n v="205570.34729839815"/>
    <n v="199886.57184210268"/>
    <n v="260800"/>
    <n v="252947.45808787388"/>
    <n v="245366.01198272657"/>
    <n v="238055.66168455809"/>
    <n v="231016.40719336845"/>
    <n v="224248.24850915762"/>
    <n v="217751.18563192565"/>
    <n v="211525.21856167252"/>
    <n v="205570.34729839818"/>
    <n v="199886.57184210268"/>
    <n v="448654.92375000002"/>
    <n v="34.32"/>
    <n v="9.4531492776886044"/>
    <n v="1.2999999999999999E-2"/>
    <n v="0.79700000000000004"/>
    <n v="4.1570820113423959E-2"/>
    <n v="5.9507326728227193E-2"/>
    <n v="0.08"/>
    <n v="0.13950732672822719"/>
    <n v="5.5044131480874317"/>
    <n v="5.3186212102643449"/>
    <n v="5.1104515089531413"/>
    <n v="4.8799040441538208"/>
    <n v="4.6269788158663845"/>
    <n v="4.3516758240908304"/>
    <n v="4.0539950688271604"/>
    <n v="3.7339365500753736"/>
    <n v="3.3915002678354691"/>
    <n v="3.0266862221074486"/>
    <n v="5.5044131480874317"/>
    <n v="5.4115171791758883"/>
    <n v="5.2145363596087435"/>
    <n v="4.9951777765534811"/>
    <n v="4.7534414300101027"/>
    <n v="4.4893273199786075"/>
    <n v="4.2028354464589954"/>
    <n v="3.893965809451267"/>
    <n v="3.5627184089554214"/>
    <n v="3.2090932449714589"/>
    <n v="0"/>
    <n v="4.2836982355212001"/>
    <n v="12.8510947065636"/>
    <n v="21.418491177606001"/>
    <n v="29.985887648648401"/>
    <n v="38.553284119690801"/>
    <n v="47.120680590733201"/>
    <n v="55.688077061775601"/>
    <n v="64.255473532818002"/>
    <n v="72.822870003860402"/>
    <n v="8.5673964710424002"/>
    <n v="0"/>
    <n v="6.7818580133573363"/>
    <n v="21.114134765819468"/>
    <n v="36.73557057196156"/>
    <n v="54.045262112666492"/>
    <n v="73.57478008881472"/>
    <n v="96.054570241690868"/>
    <n v="122.52337545958734"/>
    <n v="154.51743696792161"/>
    <n v="194.41703679376943"/>
    <n v="759.7640250155888"/>
    <n v="69.555528290513578"/>
    <n v="124.39793299591528"/>
    <n v="953.71748630201773"/>
    <n v="953.73052529999995"/>
    <n v="124.39963373478258"/>
    <n v="69.555528290513578"/>
    <n v="759.77536327470375"/>
    <n v="8.5761803918067514"/>
    <n v="1.303899798222119E-2"/>
    <n v="1.3671574555212772E-5"/>
  </r>
  <r>
    <x v="1"/>
    <x v="58"/>
    <n v="124.6"/>
    <n v="1.20774"/>
    <n v="76.954403848078726"/>
    <n v="0"/>
    <n v="8.5504893164531914"/>
    <n v="17.100978632906383"/>
    <n v="25.651467949359574"/>
    <n v="34.201957265812766"/>
    <n v="42.752446582265961"/>
    <n v="51.302935898719156"/>
    <n v="59.853425215172351"/>
    <n v="68.403914531625546"/>
    <n v="76.954403848078741"/>
    <n v="0"/>
    <n v="8.5504893164531914"/>
    <n v="17.100978632906383"/>
    <n v="25.651467949359574"/>
    <n v="34.201957265812766"/>
    <n v="42.752446582265961"/>
    <n v="51.302935898719156"/>
    <n v="59.853425215172351"/>
    <n v="68.403914531625546"/>
    <n v="76.954403848078741"/>
    <n v="0"/>
    <n v="44.780406374852859"/>
    <n v="179.12162549941144"/>
    <n v="403.02365737367569"/>
    <n v="716.48650199764575"/>
    <n v="1119.5101593713216"/>
    <n v="1612.0946294947032"/>
    <n v="2194.2399123677906"/>
    <n v="2865.9460079905839"/>
    <n v="3627.212916363083"/>
    <n v="0"/>
    <n v="2.5798025710463697E-2"/>
    <n v="5.1596051420927394E-2"/>
    <n v="7.7394077131391084E-2"/>
    <n v="0.10319210284185479"/>
    <n v="0.12899012855231848"/>
    <n v="0.1547881542627822"/>
    <n v="0.18058617997324591"/>
    <n v="0.2063842056837096"/>
    <n v="0.23218223139417332"/>
    <n v="8.3000000000000007"/>
    <n v="1.1366800000000001"/>
    <n v="1"/>
    <n v="1.0005999999999999"/>
    <n v="1.0066999999999999"/>
    <n v="1"/>
    <n v="0.96994895537144832"/>
    <n v="0.94093328990589775"/>
    <n v="0.91295300360334808"/>
    <n v="0.88600809646379963"/>
    <n v="0.86009856848725208"/>
    <n v="0.83522441967370564"/>
    <n v="0.81138565002316021"/>
    <n v="0.78858225953561589"/>
    <n v="0.76681424821107258"/>
    <n v="130400"/>
    <n v="260800"/>
    <n v="252962.68756087372"/>
    <n v="245395.40200745812"/>
    <n v="238098.14333975318"/>
    <n v="231070.91155775895"/>
    <n v="224313.70666147536"/>
    <n v="217826.52865090244"/>
    <n v="211609.37752604019"/>
    <n v="205662.25328688862"/>
    <n v="199985.15593344774"/>
    <n v="260800"/>
    <n v="252962.68756087369"/>
    <n v="245395.40200745815"/>
    <n v="238098.14333975318"/>
    <n v="231070.91155775898"/>
    <n v="224313.70666147539"/>
    <n v="217826.52865090244"/>
    <n v="211609.37752604019"/>
    <n v="205662.25328688865"/>
    <n v="199985.15593344774"/>
    <n v="451106.59"/>
    <n v="34.32"/>
    <n v="9.4531492776886044"/>
    <n v="1.2999999999999999E-2"/>
    <n v="0.79700000000000004"/>
    <n v="4.1570820113423959E-2"/>
    <n v="6.0636690925820497E-2"/>
    <n v="0.08"/>
    <n v="0.14063669092582048"/>
    <n v="5.4734319173913049"/>
    <n v="5.2889267152623241"/>
    <n v="5.0820339733093691"/>
    <n v="4.8527536915324347"/>
    <n v="4.6010858699315254"/>
    <n v="4.3270305085066374"/>
    <n v="4.0305876072577727"/>
    <n v="3.7117571661849311"/>
    <n v="3.3705391852881146"/>
    <n v="3.006933664567319"/>
    <n v="5.4734319173913049"/>
    <n v="5.3811793163268149"/>
    <n v="5.1854803442858461"/>
    <n v="4.9673938324209015"/>
    <n v="4.72691978073198"/>
    <n v="4.4640581892190809"/>
    <n v="4.178809057882205"/>
    <n v="3.8711723867213519"/>
    <n v="3.5411481757365229"/>
    <n v="3.1887364249277166"/>
    <n v="0"/>
    <n v="4.2752446582265957"/>
    <n v="12.825733974679787"/>
    <n v="21.37622329113298"/>
    <n v="29.926712607586168"/>
    <n v="38.477201924039363"/>
    <n v="47.027691240492558"/>
    <n v="55.578180556945753"/>
    <n v="64.128669873398948"/>
    <n v="72.679159189852143"/>
    <n v="8.5504893164531914"/>
    <n v="0"/>
    <n v="6.7932011974547564"/>
    <n v="21.148725681125629"/>
    <n v="36.795385073760585"/>
    <n v="54.134203307360842"/>
    <n v="73.699510632065511"/>
    <n v="96.225926085523923"/>
    <n v="122.758841923481"/>
    <n v="154.84568264834158"/>
    <n v="194.88671729765767"/>
    <n v="761.28819384677149"/>
    <n v="69.555528290513578"/>
    <n v="124.62655832059269"/>
    <n v="955.47028045787783"/>
    <n v="955.47755540000003"/>
    <n v="124.62750722608689"/>
    <n v="69.555528290513578"/>
    <n v="761.29451988339952"/>
    <n v="8.5876593942119168"/>
    <n v="7.2749421221942612E-3"/>
    <n v="7.6139330338834468E-6"/>
  </r>
  <r>
    <x v="1"/>
    <x v="59"/>
    <n v="124.6"/>
    <n v="1.2177500000000001"/>
    <n v="76.845437383343608"/>
    <n v="0"/>
    <n v="8.5383819314826237"/>
    <n v="17.076763862965247"/>
    <n v="25.615145794447869"/>
    <n v="34.153527725930495"/>
    <n v="42.69190965741312"/>
    <n v="51.230291588895746"/>
    <n v="59.768673520378371"/>
    <n v="68.30705545186099"/>
    <n v="76.845437383343608"/>
    <n v="0"/>
    <n v="8.5383819314826237"/>
    <n v="17.076763862965247"/>
    <n v="25.615145794447869"/>
    <n v="34.153527725930495"/>
    <n v="42.69190965741312"/>
    <n v="51.230291588895746"/>
    <n v="59.768673520378371"/>
    <n v="68.30705545186099"/>
    <n v="76.845437383343608"/>
    <n v="0"/>
    <n v="44.653679179819733"/>
    <n v="178.61471671927893"/>
    <n v="401.88311261837748"/>
    <n v="714.45886687711572"/>
    <n v="1116.3419794954934"/>
    <n v="1607.5324504735106"/>
    <n v="2188.030279811167"/>
    <n v="2857.8354675084629"/>
    <n v="3616.9480135653976"/>
    <n v="0"/>
    <n v="2.5761496031611732E-2"/>
    <n v="5.1522992063223465E-2"/>
    <n v="7.7284488094835194E-2"/>
    <n v="0.10304598412644693"/>
    <n v="0.12880748015805865"/>
    <n v="0.15456897618967042"/>
    <n v="0.18033047222128215"/>
    <n v="0.20609196825289386"/>
    <n v="0.23185346428450557"/>
    <n v="8.3000000000000007"/>
    <n v="1.1366800000000001"/>
    <n v="1"/>
    <n v="1.0005999999999999"/>
    <n v="1.0066999999999999"/>
    <n v="1"/>
    <n v="0.96999077526748156"/>
    <n v="0.94101399960626242"/>
    <n v="0.91306967301634256"/>
    <n v="0.88615779549772189"/>
    <n v="0.86027836705040039"/>
    <n v="0.83543138767437808"/>
    <n v="0.81161685736965505"/>
    <n v="0.78883477613623132"/>
    <n v="0.76708514397410665"/>
    <n v="130400"/>
    <n v="260800"/>
    <n v="252973.5941897592"/>
    <n v="245416.45109731323"/>
    <n v="238128.57072266215"/>
    <n v="231109.95306580586"/>
    <n v="224360.59812674441"/>
    <n v="217880.5059054778"/>
    <n v="211669.67640200604"/>
    <n v="205728.10961632914"/>
    <n v="200055.80554844701"/>
    <n v="260800"/>
    <n v="252973.5941897592"/>
    <n v="245416.45109731323"/>
    <n v="238128.57072266215"/>
    <n v="231109.95306580589"/>
    <n v="224360.59812674441"/>
    <n v="217880.50590547777"/>
    <n v="211669.67640200604"/>
    <n v="205728.10961632914"/>
    <n v="200055.80554844701"/>
    <n v="453558.25625000003"/>
    <n v="34.32"/>
    <n v="9.4531492776886044"/>
    <n v="1.2999999999999999E-2"/>
    <n v="0.79700000000000004"/>
    <n v="4.1570820113423959E-2"/>
    <n v="6.1645995306674362E-2"/>
    <n v="0.08"/>
    <n v="0.14164599530667438"/>
    <n v="5.4427856189189185"/>
    <n v="5.2594559944899677"/>
    <n v="5.0537281879766569"/>
    <n v="4.8256021993789906"/>
    <n v="4.5750780286969643"/>
    <n v="4.302155675930579"/>
    <n v="4.0068351410798346"/>
    <n v="3.6891164241447343"/>
    <n v="3.3489995251252753"/>
    <n v="2.9864844440214573"/>
    <n v="5.4427856189189185"/>
    <n v="5.3511208067044436"/>
    <n v="5.1565920912333123"/>
    <n v="4.9396651936778238"/>
    <n v="4.7003401140379779"/>
    <n v="4.4386168523137712"/>
    <n v="4.1544954085052073"/>
    <n v="3.8479757826122842"/>
    <n v="3.5190579746350048"/>
    <n v="3.1677419845733663"/>
    <n v="0"/>
    <n v="4.2691909657413118"/>
    <n v="12.807572897223935"/>
    <n v="21.34595482870656"/>
    <n v="29.884336760189182"/>
    <n v="38.422718691671804"/>
    <n v="46.961100623154437"/>
    <n v="55.499482554637055"/>
    <n v="64.037864486119673"/>
    <n v="72.576246417602306"/>
    <n v="8.5383819314826237"/>
    <n v="0"/>
    <n v="6.812027670588864"/>
    <n v="21.207019496019225"/>
    <n v="36.897220332451496"/>
    <n v="54.28625904441936"/>
    <n v="73.912179841428369"/>
    <n v="96.515165770167357"/>
    <n v="123.14936627003587"/>
    <n v="155.3767368995189"/>
    <n v="195.62316441322966"/>
    <n v="763.77913973785917"/>
    <n v="69.555528290513578"/>
    <n v="125.00020020425585"/>
    <n v="958.33486823262865"/>
    <n v="958.32789649999995"/>
    <n v="124.99929084782605"/>
    <n v="69.555528290513578"/>
    <n v="763.77307736166028"/>
    <n v="8.5971368083049473"/>
    <n v="6.971732628699101E-3"/>
    <n v="7.2748927106903865E-6"/>
  </r>
  <r>
    <x v="1"/>
    <x v="60"/>
    <n v="124.6"/>
    <n v="1.23133"/>
    <n v="76.626772487829243"/>
    <n v="0"/>
    <n v="8.5140858319810278"/>
    <n v="17.028171663962056"/>
    <n v="25.542257495943083"/>
    <n v="34.056343327924111"/>
    <n v="42.570429159905139"/>
    <n v="51.084514991886167"/>
    <n v="59.598600823867194"/>
    <n v="68.112686655848222"/>
    <n v="76.626772487829243"/>
    <n v="0"/>
    <n v="8.5140858319810278"/>
    <n v="17.028171663962056"/>
    <n v="25.542257495943083"/>
    <n v="34.056343327924111"/>
    <n v="42.570429159905139"/>
    <n v="51.084514991886167"/>
    <n v="59.598600823867194"/>
    <n v="68.112686655848222"/>
    <n v="76.626772487829243"/>
    <n v="0"/>
    <n v="44.399915252033296"/>
    <n v="177.59966100813318"/>
    <n v="399.59923726829965"/>
    <n v="710.39864403253273"/>
    <n v="1109.9978813008324"/>
    <n v="1598.3969490731986"/>
    <n v="2175.5958473496316"/>
    <n v="2841.5945761301309"/>
    <n v="3596.3931354146962"/>
    <n v="0"/>
    <n v="2.5688191291215173E-2"/>
    <n v="5.1376382582430345E-2"/>
    <n v="7.7064573873645514E-2"/>
    <n v="0.10275276516486069"/>
    <n v="0.12844095645607587"/>
    <n v="0.15412914774729103"/>
    <n v="0.17981733903850622"/>
    <n v="0.20550553032972138"/>
    <n v="0.23119372162093654"/>
    <n v="8.3000000000000007"/>
    <n v="1.1366800000000001"/>
    <n v="1"/>
    <n v="1.0005999999999999"/>
    <n v="1.0066999999999999"/>
    <n v="1"/>
    <n v="0.97007470224126691"/>
    <n v="0.94117598621352883"/>
    <n v="0.9133038519167862"/>
    <n v="0.88645829935103881"/>
    <n v="0.86063932851628666"/>
    <n v="0.83584693941252985"/>
    <n v="0.81208113203976817"/>
    <n v="0.78934190639800184"/>
    <n v="0.76762926248723073"/>
    <n v="130400"/>
    <n v="260800"/>
    <n v="252995.4823445224"/>
    <n v="245458.69720448833"/>
    <n v="238189.64457989784"/>
    <n v="231188.32447075093"/>
    <n v="224454.73687704757"/>
    <n v="217988.8817987878"/>
    <n v="211790.75923597155"/>
    <n v="205860.36918859888"/>
    <n v="200197.71165666977"/>
    <n v="260800"/>
    <n v="252995.4823445224"/>
    <n v="245458.69720448833"/>
    <n v="238189.64457989781"/>
    <n v="231188.3244707509"/>
    <n v="224454.73687704757"/>
    <n v="217988.8817987878"/>
    <n v="211790.75923597152"/>
    <n v="205860.36918859888"/>
    <n v="200197.71165666974"/>
    <n v="456009.92250000004"/>
    <n v="34.32"/>
    <n v="9.4531492776886044"/>
    <n v="1.2999999999999999E-2"/>
    <n v="0.79700000000000004"/>
    <n v="4.1570820113423959E-2"/>
    <n v="6.3028578693469908E-2"/>
    <n v="0.08"/>
    <n v="0.14302857869346991"/>
    <n v="5.4124688505376337"/>
    <n v="5.230543160907362"/>
    <n v="5.0262019592509297"/>
    <n v="4.799445245568335"/>
    <n v="4.5502730198595804"/>
    <n v="4.2786852821246653"/>
    <n v="3.9846820323635899"/>
    <n v="3.6682632705763512"/>
    <n v="3.3294289967629536"/>
    <n v="2.9681792109233927"/>
    <n v="5.4124688505376337"/>
    <n v="5.3215060057224974"/>
    <n v="5.1283725600791463"/>
    <n v="4.9128236024096328"/>
    <n v="4.6748591327139577"/>
    <n v="4.4144791509921228"/>
    <n v="4.1316836572441273"/>
    <n v="3.8264726514699703"/>
    <n v="3.4988461336696526"/>
    <n v="3.1488041038431733"/>
    <n v="0"/>
    <n v="4.2570429159905139"/>
    <n v="12.771128747971542"/>
    <n v="21.285214579952569"/>
    <n v="29.799300411933597"/>
    <n v="38.313386243914621"/>
    <n v="46.827472075895656"/>
    <n v="55.341557907876677"/>
    <n v="63.855643739857712"/>
    <n v="72.369729571838732"/>
    <n v="8.5140858319810278"/>
    <n v="0"/>
    <n v="6.8110096536946587"/>
    <n v="21.202532588590248"/>
    <n v="36.887981037414754"/>
    <n v="54.271967183939175"/>
    <n v="73.893985640688413"/>
    <n v="96.496525296615417"/>
    <n v="123.13763014148337"/>
    <n v="155.38620759162598"/>
    <n v="195.68130277137706"/>
    <n v="763.76914190542914"/>
    <n v="69.555528290513578"/>
    <n v="124.99870052939134"/>
    <n v="958.32337072533414"/>
    <n v="958.32789649999995"/>
    <n v="124.99929084782605"/>
    <n v="69.555528290513578"/>
    <n v="763.77307736166028"/>
    <n v="8.6089787876513206"/>
    <n v="4.5257746658080578E-3"/>
    <n v="4.722574269555408E-6"/>
  </r>
  <r>
    <x v="1"/>
    <x v="61"/>
    <n v="124.6"/>
    <n v="1.2428300000000001"/>
    <n v="76.476187808520621"/>
    <n v="0"/>
    <n v="8.4973542009467362"/>
    <n v="16.994708401893472"/>
    <n v="25.492062602840207"/>
    <n v="33.989416803786945"/>
    <n v="42.486771004733683"/>
    <n v="50.984125205680421"/>
    <n v="59.481479406627159"/>
    <n v="67.97883360757389"/>
    <n v="76.476187808520621"/>
    <n v="0"/>
    <n v="8.4973542009467362"/>
    <n v="16.994708401893472"/>
    <n v="25.492062602840207"/>
    <n v="33.989416803786945"/>
    <n v="42.486771004733683"/>
    <n v="50.984125205680421"/>
    <n v="59.481479406627159"/>
    <n v="67.97883360757389"/>
    <n v="76.476187808520621"/>
    <n v="0"/>
    <n v="44.22557990501263"/>
    <n v="176.90231962005052"/>
    <n v="398.03021914511362"/>
    <n v="707.60927848020208"/>
    <n v="1105.6394976253157"/>
    <n v="1592.1208765804549"/>
    <n v="2167.0534153456192"/>
    <n v="2830.4371139208083"/>
    <n v="3582.2719723060222"/>
    <n v="0"/>
    <n v="2.5637709613310487E-2"/>
    <n v="5.1275419226620975E-2"/>
    <n v="7.6913128839931455E-2"/>
    <n v="0.10255083845324195"/>
    <n v="0.12818854806655244"/>
    <n v="0.15382625767986294"/>
    <n v="0.17946396729317343"/>
    <n v="0.2051016769064839"/>
    <n v="0.23073938651979436"/>
    <n v="8.3000000000000007"/>
    <n v="1.1366800000000001"/>
    <n v="1"/>
    <n v="1.0005999999999999"/>
    <n v="1.0066999999999999"/>
    <n v="1"/>
    <n v="0.97013250383433181"/>
    <n v="0.94128755854776869"/>
    <n v="0.91346516414031065"/>
    <n v="0.88666532061195769"/>
    <n v="0.8608880279627098"/>
    <n v="0.83613328619256688"/>
    <n v="0.81240109530152904"/>
    <n v="0.78969145528959639"/>
    <n v="0.7680043661567687"/>
    <n v="130400"/>
    <n v="260800"/>
    <n v="253010.55699999374"/>
    <n v="245487.79526925809"/>
    <n v="238231.714807793"/>
    <n v="231242.31561559858"/>
    <n v="224519.59769267472"/>
    <n v="218063.56103902144"/>
    <n v="211874.20565463876"/>
    <n v="205951.53153952674"/>
    <n v="200295.53869368529"/>
    <n v="260800"/>
    <n v="253010.55699999374"/>
    <n v="245487.79526925809"/>
    <n v="238231.714807793"/>
    <n v="231242.31561559855"/>
    <n v="224519.59769267472"/>
    <n v="218063.56103902141"/>
    <n v="211874.20565463873"/>
    <n v="205951.53153952674"/>
    <n v="200295.53869368526"/>
    <n v="458461.58875000005"/>
    <n v="34.32"/>
    <n v="9.4531492776886044"/>
    <n v="1.2999999999999999E-2"/>
    <n v="0.79700000000000004"/>
    <n v="4.1570820113423959E-2"/>
    <n v="6.4211386586825958E-2"/>
    <n v="0.08"/>
    <n v="0.14421138658682597"/>
    <n v="5.3824763256684491"/>
    <n v="5.201788658982867"/>
    <n v="4.998668274311858"/>
    <n v="4.7731151716554203"/>
    <n v="4.525129351013554"/>
    <n v="4.2547108123862616"/>
    <n v="3.9618595557735392"/>
    <n v="3.6465755811753895"/>
    <n v="3.3088588885918138"/>
    <n v="2.9487094780228085"/>
    <n v="5.3824763256684491"/>
    <n v="5.2921324923256581"/>
    <n v="5.1002284666473621"/>
    <n v="4.8858917229836392"/>
    <n v="4.6491222613344867"/>
    <n v="4.3899200816999073"/>
    <n v="4.1082851840799002"/>
    <n v="3.8042175684744644"/>
    <n v="3.4777172348836016"/>
    <n v="3.1287841833073111"/>
    <n v="0"/>
    <n v="4.2486771004733681"/>
    <n v="12.746031301420103"/>
    <n v="21.243385502366841"/>
    <n v="29.740739703313576"/>
    <n v="38.23809390426031"/>
    <n v="46.735448105207055"/>
    <n v="55.232802306153786"/>
    <n v="63.730156507100524"/>
    <n v="72.227510708047248"/>
    <n v="8.4973542009467362"/>
    <n v="0"/>
    <n v="6.8219218359569291"/>
    <n v="21.235821754415785"/>
    <n v="36.945675687351354"/>
    <n v="54.358131546464172"/>
    <n v="74.015613456849636"/>
    <n v="96.665065470339499"/>
    <n v="123.37167269180777"/>
    <n v="155.7164302176881"/>
    <n v="196.16013939644378"/>
    <n v="765.29047205731706"/>
    <n v="69.555528290513578"/>
    <n v="125.22690005217453"/>
    <n v="960.07290040000521"/>
    <n v="960.07492660000003"/>
    <n v="125.22716433913035"/>
    <n v="69.555528290513578"/>
    <n v="765.29223397035605"/>
    <n v="8.618112823232055"/>
    <n v="2.0261999948161247E-3"/>
    <n v="2.1104602762533228E-6"/>
  </r>
  <r>
    <x v="1"/>
    <x v="62"/>
    <n v="124.6"/>
    <n v="1.25468"/>
    <n v="76.31742854747597"/>
    <n v="0"/>
    <n v="8.4797142830528855"/>
    <n v="16.959428566105771"/>
    <n v="25.439142849158657"/>
    <n v="33.918857132211542"/>
    <n v="42.398571415264428"/>
    <n v="50.878285698317313"/>
    <n v="59.357999981370199"/>
    <n v="67.837714264423084"/>
    <n v="76.31742854747597"/>
    <n v="0"/>
    <n v="8.4797142830528855"/>
    <n v="16.959428566105771"/>
    <n v="25.439142849158657"/>
    <n v="33.918857132211542"/>
    <n v="42.398571415264428"/>
    <n v="50.878285698317313"/>
    <n v="59.357999981370199"/>
    <n v="67.837714264423084"/>
    <n v="76.31742854747597"/>
    <n v="0"/>
    <n v="44.042152022354315"/>
    <n v="176.16860808941726"/>
    <n v="396.37936820118875"/>
    <n v="704.67443235766905"/>
    <n v="1101.0538005588578"/>
    <n v="1585.517472804755"/>
    <n v="2158.0654490953611"/>
    <n v="2818.6977294306762"/>
    <n v="3567.4143138106992"/>
    <n v="0"/>
    <n v="2.5584487506538148E-2"/>
    <n v="5.1168975013076295E-2"/>
    <n v="7.6753462519614443E-2"/>
    <n v="0.10233795002615259"/>
    <n v="0.12792243753269072"/>
    <n v="0.15350692503922889"/>
    <n v="0.17909141254576702"/>
    <n v="0.20467590005230518"/>
    <n v="0.23026038755884332"/>
    <n v="8.3000000000000007"/>
    <n v="1.1366800000000001"/>
    <n v="1"/>
    <n v="1.0005999999999999"/>
    <n v="1.0066999999999999"/>
    <n v="1"/>
    <n v="0.97019344751557157"/>
    <n v="0.94140520482752932"/>
    <n v="0.91363527193587346"/>
    <n v="0.88688364884060378"/>
    <n v="0.86115033554172016"/>
    <n v="0.83643533203922305"/>
    <n v="0.81273863833311211"/>
    <n v="0.79006025442338734"/>
    <n v="0.76840018031004897"/>
    <n v="130400"/>
    <n v="260800"/>
    <n v="253026.45111206107"/>
    <n v="245518.47741901965"/>
    <n v="238276.07892087579"/>
    <n v="231299.25561762947"/>
    <n v="224588.00750928061"/>
    <n v="218142.33459582936"/>
    <n v="211962.23687727563"/>
    <n v="206047.71435361941"/>
    <n v="200398.76702486078"/>
    <n v="260800"/>
    <n v="253026.45111206107"/>
    <n v="245518.47741901965"/>
    <n v="238276.07892087579"/>
    <n v="231299.25561762947"/>
    <n v="224588.00750928058"/>
    <n v="218142.33459582936"/>
    <n v="211962.23687727563"/>
    <n v="206047.71435361941"/>
    <n v="200398.7670248608"/>
    <n v="460913.255"/>
    <n v="34.32"/>
    <n v="9.4531492776886044"/>
    <n v="1.2999999999999999E-2"/>
    <n v="0.79700000000000004"/>
    <n v="4.1570820113423959E-2"/>
    <n v="6.5441695523282453E-2"/>
    <n v="0.08"/>
    <n v="0.14544169552328245"/>
    <n v="5.3528028702127664"/>
    <n v="5.17335654314636"/>
    <n v="4.9714574123891673"/>
    <n v="4.7471054779411928"/>
    <n v="4.5003007398024328"/>
    <n v="4.2310431979728857"/>
    <n v="3.939332852452559"/>
    <n v="3.6251697032414452"/>
    <n v="3.2885537503395477"/>
    <n v="2.9294849937468674"/>
    <n v="5.3528028702127664"/>
    <n v="5.2630797066795632"/>
    <n v="5.0724069777677636"/>
    <n v="4.8592814451651805"/>
    <n v="4.6237031088718128"/>
    <n v="4.3656719688876588"/>
    <n v="4.0851880252127222"/>
    <n v="3.7822512778470019"/>
    <n v="3.4568617267904962"/>
    <n v="3.1090193720432078"/>
    <n v="0"/>
    <n v="4.2398571415264428"/>
    <n v="12.719571424579328"/>
    <n v="21.199285707632214"/>
    <n v="29.678999990685099"/>
    <n v="38.158714273737985"/>
    <n v="46.638428556790871"/>
    <n v="55.118142839843756"/>
    <n v="63.597857122896642"/>
    <n v="72.077571405949527"/>
    <n v="8.4797142830528855"/>
    <n v="0"/>
    <n v="6.8311291420262172"/>
    <n v="21.263737700081464"/>
    <n v="36.99392345022261"/>
    <n v="54.430276815317931"/>
    <n v="74.118027363470119"/>
    <n v="96.808407919380357"/>
    <n v="123.57351977958106"/>
    <n v="156.00614084072308"/>
    <n v="196.58842181389286"/>
    <n v="766.61358482469575"/>
    <n v="69.555528290513578"/>
    <n v="125.42536696728133"/>
    <n v="961.59448008249069"/>
    <n v="961.60738360000005"/>
    <n v="125.4270500347825"/>
    <n v="69.555528290513578"/>
    <n v="766.62480527470393"/>
    <n v="8.6266871098126714"/>
    <n v="1.2903517509357698E-2"/>
    <n v="1.3418696371746221E-5"/>
  </r>
  <r>
    <x v="1"/>
    <x v="63"/>
    <n v="124.6"/>
    <n v="1.26657"/>
    <n v="76.160115723852897"/>
    <n v="0"/>
    <n v="8.4622350804280995"/>
    <n v="16.924470160856199"/>
    <n v="25.386705241284297"/>
    <n v="33.848940321712398"/>
    <n v="42.311175402140499"/>
    <n v="50.7734104825686"/>
    <n v="59.235645562996702"/>
    <n v="67.697880643424796"/>
    <n v="76.160115723852897"/>
    <n v="0"/>
    <n v="8.4622350804280995"/>
    <n v="16.924470160856199"/>
    <n v="25.386705241284297"/>
    <n v="33.848940321712398"/>
    <n v="42.311175402140499"/>
    <n v="50.7734104825686"/>
    <n v="59.235645562996702"/>
    <n v="67.697880643424796"/>
    <n v="76.160115723852897"/>
    <n v="0"/>
    <n v="43.86077131581213"/>
    <n v="175.44308526324852"/>
    <n v="394.74694184230913"/>
    <n v="701.77234105299408"/>
    <n v="1096.5192828953034"/>
    <n v="1578.9877673692367"/>
    <n v="2149.1777944747946"/>
    <n v="2807.0893642119763"/>
    <n v="3552.7224765807823"/>
    <n v="0"/>
    <n v="2.5531750300277337E-2"/>
    <n v="5.1063500600554673E-2"/>
    <n v="7.659525090083201E-2"/>
    <n v="0.10212700120110935"/>
    <n v="0.1276587515013867"/>
    <n v="0.15319050180166405"/>
    <n v="0.17872225210194137"/>
    <n v="0.20425400240221869"/>
    <n v="0.22978575270249604"/>
    <n v="8.3000000000000007"/>
    <n v="1.1366800000000001"/>
    <n v="1"/>
    <n v="1.0005999999999999"/>
    <n v="1.0066999999999999"/>
    <n v="1"/>
    <n v="0.97025384029255091"/>
    <n v="0.94152179663204871"/>
    <n v="0.91380386901849353"/>
    <n v="0.88710005745188547"/>
    <n v="0.8614103619322242"/>
    <n v="0.83673478245951016"/>
    <n v="0.81307331903374291"/>
    <n v="0.7904259716549229"/>
    <n v="0.76879274032304956"/>
    <n v="130400"/>
    <n v="260800"/>
    <n v="253042.20154829728"/>
    <n v="245548.88456163832"/>
    <n v="238320.04904002312"/>
    <n v="231355.69498345174"/>
    <n v="224655.82239192407"/>
    <n v="218220.43126544025"/>
    <n v="212049.52160400015"/>
    <n v="206143.09340760388"/>
    <n v="200501.14667625132"/>
    <n v="260800"/>
    <n v="253042.20154829731"/>
    <n v="245548.88456163832"/>
    <n v="238320.04904002312"/>
    <n v="231355.69498345174"/>
    <n v="224655.82239192407"/>
    <n v="218220.43126544025"/>
    <n v="212049.52160400015"/>
    <n v="206143.09340760388"/>
    <n v="200501.14667625132"/>
    <n v="463364.92125000001"/>
    <n v="34.32"/>
    <n v="9.4531492776886044"/>
    <n v="1.2999999999999999E-2"/>
    <n v="0.79700000000000004"/>
    <n v="4.1570820113423959E-2"/>
    <n v="6.668789153849089E-2"/>
    <n v="0.08"/>
    <n v="0.14668789153849088"/>
    <n v="5.3234434195767202"/>
    <n v="5.1452208163734214"/>
    <n v="4.9445229193232949"/>
    <n v="4.7213497284263433"/>
    <n v="4.4757012436825665"/>
    <n v="4.2075774650919611"/>
    <n v="3.9169783926545323"/>
    <n v="3.6039040263702753"/>
    <n v="3.2683543662391936"/>
    <n v="2.9103294122612842"/>
    <n v="5.3234434195767202"/>
    <n v="5.2343321179750708"/>
    <n v="5.0448718678483582"/>
    <n v="4.8329363238748186"/>
    <n v="4.5985254860544549"/>
    <n v="4.3416393543872633"/>
    <n v="4.0622779288732467"/>
    <n v="3.760441209512404"/>
    <n v="3.4361291963047345"/>
    <n v="3.0893418892502389"/>
    <n v="0"/>
    <n v="4.2311175402140497"/>
    <n v="12.693352620642148"/>
    <n v="21.155587701070246"/>
    <n v="29.617822781498347"/>
    <n v="38.080057861926448"/>
    <n v="46.54229294235455"/>
    <n v="55.004528022782651"/>
    <n v="63.466763103210752"/>
    <n v="71.928998183638839"/>
    <n v="8.4622350804280995"/>
    <n v="0"/>
    <n v="6.8403590890341173"/>
    <n v="21.291746678286628"/>
    <n v="37.04239915322065"/>
    <n v="54.502900920647399"/>
    <n v="74.221365525972857"/>
    <n v="96.953441137297176"/>
    <n v="123.77836021989974"/>
    <n v="156.30106974754725"/>
    <n v="197.02581117603657"/>
    <n v="767.95745364794243"/>
    <n v="69.555528290513578"/>
    <n v="125.62694729076833"/>
    <n v="963.13992922922444"/>
    <n v="963.13984070000004"/>
    <n v="125.62693574347816"/>
    <n v="69.555528290513578"/>
    <n v="767.95737666600826"/>
    <n v="8.6344550099941433"/>
    <n v="8.8529224399280793E-5"/>
    <n v="9.1917311129958735E-8"/>
  </r>
  <r>
    <x v="1"/>
    <x v="64"/>
    <n v="124.6"/>
    <n v="1.27939"/>
    <n v="75.977782899308835"/>
    <n v="0"/>
    <n v="8.4419758777009815"/>
    <n v="16.883951755401963"/>
    <n v="25.325927633102943"/>
    <n v="33.767903510803926"/>
    <n v="42.209879388504909"/>
    <n v="50.651855266205892"/>
    <n v="59.093831143906876"/>
    <n v="67.535807021607852"/>
    <n v="75.977782899308835"/>
    <n v="0"/>
    <n v="8.4419758777009815"/>
    <n v="16.883951755401963"/>
    <n v="25.325927633102943"/>
    <n v="33.767903510803926"/>
    <n v="42.209879388504909"/>
    <n v="50.651855266205892"/>
    <n v="59.093831143906876"/>
    <n v="67.535807021607852"/>
    <n v="75.977782899308835"/>
    <n v="0"/>
    <n v="43.651010990807222"/>
    <n v="174.60404396322889"/>
    <n v="392.85909891726493"/>
    <n v="698.41617585291556"/>
    <n v="1091.2752747701807"/>
    <n v="1571.4363956690602"/>
    <n v="2138.8995385495541"/>
    <n v="2793.6647034116622"/>
    <n v="3535.7318902553848"/>
    <n v="0"/>
    <n v="2.5470625443735854E-2"/>
    <n v="5.0941250887471708E-2"/>
    <n v="7.6411876331207551E-2"/>
    <n v="0.10188250177494342"/>
    <n v="0.12735312721867928"/>
    <n v="0.15282375266241513"/>
    <n v="0.17829437810615098"/>
    <n v="0.20376500354988683"/>
    <n v="0.22923562899362268"/>
    <n v="8.3000000000000007"/>
    <n v="1.1366800000000001"/>
    <n v="1"/>
    <n v="1.0005999999999999"/>
    <n v="1.0066999999999999"/>
    <n v="1"/>
    <n v="0.97032384372264591"/>
    <n v="0.94165695357042456"/>
    <n v="0.91399932954333563"/>
    <n v="0.88735097164137944"/>
    <n v="0.86171187986455577"/>
    <n v="0.83708205421286475"/>
    <n v="0.81346149468630646"/>
    <n v="0.79085020128488071"/>
    <n v="0.76924817400858747"/>
    <n v="130400"/>
    <n v="260800"/>
    <n v="253060.45844286605"/>
    <n v="245584.13349116672"/>
    <n v="238371.02514490194"/>
    <n v="231421.13340407176"/>
    <n v="224734.45826867616"/>
    <n v="218310.99973871512"/>
    <n v="212150.75781418872"/>
    <n v="206253.73249509689"/>
    <n v="200619.9237814396"/>
    <n v="260800"/>
    <n v="253060.45844286605"/>
    <n v="245584.13349116672"/>
    <n v="238371.02514490194"/>
    <n v="231421.13340407179"/>
    <n v="224734.45826867613"/>
    <n v="218310.99973871515"/>
    <n v="212150.75781418872"/>
    <n v="206253.73249509689"/>
    <n v="200619.92378143957"/>
    <n v="465816.58750000002"/>
    <n v="34.32"/>
    <n v="9.4531492776886044"/>
    <n v="1.2999999999999999E-2"/>
    <n v="0.79700000000000004"/>
    <n v="4.1570820113423959E-2"/>
    <n v="6.8044730149646862E-2"/>
    <n v="0.08"/>
    <n v="0.14804473014964686"/>
    <n v="5.2943930157894732"/>
    <n v="5.1174335524190466"/>
    <n v="4.9179719985120318"/>
    <n v="4.6960083540684261"/>
    <n v="4.4515426190882312"/>
    <n v="4.1845747935714455"/>
    <n v="3.8951048775180714"/>
    <n v="3.5831328709281074"/>
    <n v="3.2486587738015529"/>
    <n v="2.8916825861384088"/>
    <n v="5.2943930157894732"/>
    <n v="5.2059132841042599"/>
    <n v="5.0177027754655388"/>
    <n v="4.8069901762902294"/>
    <n v="4.5737754865783291"/>
    <n v="4.3180587063298379"/>
    <n v="4.0398398355447585"/>
    <n v="3.7391188742230894"/>
    <n v="3.4158958223648304"/>
    <n v="3.0701706799699808"/>
    <n v="0"/>
    <n v="4.2209879388504907"/>
    <n v="12.662963816551471"/>
    <n v="21.104939694252451"/>
    <n v="29.546915571953434"/>
    <n v="37.988891449654417"/>
    <n v="46.430867327355401"/>
    <n v="54.872843205056384"/>
    <n v="63.314819082757367"/>
    <n v="71.756794960458336"/>
    <n v="8.4419758777009815"/>
    <n v="0"/>
    <n v="6.8448082815067091"/>
    <n v="21.304656705101419"/>
    <n v="37.064230477939709"/>
    <n v="54.535765747763413"/>
    <n v="74.269788126888571"/>
    <n v="97.025693570699048"/>
    <n v="123.88887175302892"/>
    <n v="156.47496387275731"/>
    <n v="197.30796599335892"/>
    <n v="768.71674452904404"/>
    <n v="69.555528290513578"/>
    <n v="125.74084092293357"/>
    <n v="964.01311374249121"/>
    <n v="964.02857879999999"/>
    <n v="125.74285810434776"/>
    <n v="69.555528290513578"/>
    <n v="768.73019240513861"/>
    <n v="8.6419151746013831"/>
    <n v="1.5465057508777136E-2"/>
    <n v="1.6042115191260901E-5"/>
  </r>
  <r>
    <x v="1"/>
    <x v="65"/>
    <n v="124.6"/>
    <n v="1.29339"/>
    <n v="75.764057665932597"/>
    <n v="0"/>
    <n v="8.4182286295480662"/>
    <n v="16.836457259096132"/>
    <n v="25.254685888644197"/>
    <n v="33.672914518192265"/>
    <n v="42.091143147740333"/>
    <n v="50.509371777288401"/>
    <n v="58.927600406836468"/>
    <n v="67.345829036384529"/>
    <n v="75.764057665932597"/>
    <n v="0"/>
    <n v="8.4182286295480662"/>
    <n v="16.836457259096132"/>
    <n v="25.254685888644197"/>
    <n v="33.672914518192265"/>
    <n v="42.091143147740333"/>
    <n v="50.509371777288401"/>
    <n v="58.927600406836468"/>
    <n v="67.345829036384529"/>
    <n v="75.764057665932597"/>
    <n v="0"/>
    <n v="43.405776121347415"/>
    <n v="173.62310448538966"/>
    <n v="390.65198509212667"/>
    <n v="694.49241794155864"/>
    <n v="1085.1444030336854"/>
    <n v="1562.6079403685071"/>
    <n v="2126.8830299460237"/>
    <n v="2777.9696717662346"/>
    <n v="3515.8678658291406"/>
    <n v="0"/>
    <n v="2.5398976664849852E-2"/>
    <n v="5.0797953329699705E-2"/>
    <n v="7.619692999454955E-2"/>
    <n v="0.10159590665939941"/>
    <n v="0.12699488332424927"/>
    <n v="0.15239385998909913"/>
    <n v="0.17779283665394899"/>
    <n v="0.20319181331879882"/>
    <n v="0.22859078998364868"/>
    <n v="8.3000000000000007"/>
    <n v="1.1366800000000001"/>
    <n v="1"/>
    <n v="1.0005999999999999"/>
    <n v="1.0066999999999999"/>
    <n v="1"/>
    <n v="0.97040590710694974"/>
    <n v="0.94181541020125459"/>
    <n v="0.91422850928291444"/>
    <n v="0.88764520435192951"/>
    <n v="0.86206549540829946"/>
    <n v="0.83748938245202453"/>
    <n v="0.81391686548310471"/>
    <n v="0.79134794450153989"/>
    <n v="0.76978261950733007"/>
    <n v="130400"/>
    <n v="260800"/>
    <n v="253081.86057349248"/>
    <n v="245625.45898048719"/>
    <n v="238430.79522098409"/>
    <n v="231497.86929498322"/>
    <n v="224826.6812024845"/>
    <n v="218417.23094348799"/>
    <n v="212269.51851799371"/>
    <n v="206383.54392600161"/>
    <n v="200759.3071675117"/>
    <n v="260800"/>
    <n v="253081.86057349251"/>
    <n v="245625.45898048722"/>
    <n v="238430.79522098406"/>
    <n v="231497.86929498322"/>
    <n v="224826.68120248447"/>
    <n v="218417.23094348799"/>
    <n v="212269.51851799374"/>
    <n v="206383.54392600161"/>
    <n v="200759.3071675117"/>
    <n v="468268.25375000003"/>
    <n v="34.32"/>
    <n v="9.4531492776886044"/>
    <n v="1.2999999999999999E-2"/>
    <n v="0.79700000000000004"/>
    <n v="4.1570820113423959E-2"/>
    <n v="6.9542066193646668E-2"/>
    <n v="0.08"/>
    <n v="0.14954206619364668"/>
    <n v="5.2656468047120413"/>
    <n v="5.0900025252502612"/>
    <n v="4.8918239630223477"/>
    <n v="4.6711111180283007"/>
    <n v="4.4278639902681229"/>
    <n v="4.1620825797418108"/>
    <n v="3.8737668864493662"/>
    <n v="3.5629169103907907"/>
    <n v="3.2295326515660805"/>
    <n v="2.8736141099752368"/>
    <n v="5.2656468047120413"/>
    <n v="5.1778246649811512"/>
    <n v="4.9909132441363049"/>
    <n v="4.7814675405253242"/>
    <n v="4.5494875541482118"/>
    <n v="4.2949732850049669"/>
    <n v="4.0179247330955885"/>
    <n v="3.7183418984200785"/>
    <n v="3.3962247809784358"/>
    <n v="3.0515733807706589"/>
    <n v="0"/>
    <n v="4.2091143147740331"/>
    <n v="12.627342944322098"/>
    <n v="21.045571573870163"/>
    <n v="29.463800203418231"/>
    <n v="37.882028832966299"/>
    <n v="46.300257462514367"/>
    <n v="54.718486092062435"/>
    <n v="63.136714721610502"/>
    <n v="71.554943351158556"/>
    <n v="8.4182286295480662"/>
    <n v="0"/>
    <n v="6.8432766503885363"/>
    <n v="21.298679157347209"/>
    <n v="37.05273154042829"/>
    <n v="54.51888887607651"/>
    <n v="74.249490859562684"/>
    <n v="97.00683283484301"/>
    <n v="123.8812187715848"/>
    <n v="156.49709124728429"/>
    <n v="197.39517866428915"/>
    <n v="768.74338860180444"/>
    <n v="69.555528290513578"/>
    <n v="125.74483753384763"/>
    <n v="964.04375442616572"/>
    <n v="964.02857879999999"/>
    <n v="125.74285810434776"/>
    <n v="69.555528290513578"/>
    <n v="768.73019240513861"/>
    <n v="8.6490044769419523"/>
    <n v="1.5175626165728318E-2"/>
    <n v="1.5741884109513204E-5"/>
  </r>
  <r>
    <x v="1"/>
    <x v="66"/>
    <n v="124.6"/>
    <n v="1.3058700000000001"/>
    <n v="75.598283316333152"/>
    <n v="0"/>
    <n v="8.3998092573703502"/>
    <n v="16.7996185147407"/>
    <n v="25.199427772111051"/>
    <n v="33.599237029481401"/>
    <n v="41.999046286851751"/>
    <n v="50.398855544222101"/>
    <n v="58.798664801592452"/>
    <n v="67.198474058962802"/>
    <n v="75.598283316333152"/>
    <n v="0"/>
    <n v="8.3998092573703502"/>
    <n v="16.7996185147407"/>
    <n v="25.199427772111051"/>
    <n v="33.599237029481401"/>
    <n v="41.999046286851751"/>
    <n v="50.398855544222101"/>
    <n v="58.798664801592452"/>
    <n v="67.198474058962802"/>
    <n v="75.598283316333152"/>
    <n v="0"/>
    <n v="43.216037280625343"/>
    <n v="172.86414912250137"/>
    <n v="388.94433552562805"/>
    <n v="691.4565964900055"/>
    <n v="1080.4009320156335"/>
    <n v="1555.7773421025122"/>
    <n v="2117.5858267506419"/>
    <n v="2765.826385960022"/>
    <n v="3500.4990197306529"/>
    <n v="0"/>
    <n v="2.5343402835163058E-2"/>
    <n v="5.0686805670326116E-2"/>
    <n v="7.603020850548918E-2"/>
    <n v="0.10137361134065223"/>
    <n v="0.1267170141758153"/>
    <n v="0.15206041701097836"/>
    <n v="0.17740381984614143"/>
    <n v="0.20274722268130446"/>
    <n v="0.22809062551646753"/>
    <n v="8.3000000000000007"/>
    <n v="1.1366800000000001"/>
    <n v="1"/>
    <n v="1.0005999999999999"/>
    <n v="1.0066999999999999"/>
    <n v="1"/>
    <n v="0.97046956444561427"/>
    <n v="0.94193833787859871"/>
    <n v="0.91440632029895308"/>
    <n v="0.8878735117066775"/>
    <n v="0.86233991210177197"/>
    <n v="0.83780552148423659"/>
    <n v="0.81427033985407105"/>
    <n v="0.79173436721127566"/>
    <n v="0.77019760355585043"/>
    <n v="130400"/>
    <n v="260800"/>
    <n v="253098.4624074162"/>
    <n v="245657.51851873854"/>
    <n v="238477.16833396695"/>
    <n v="231557.41185310148"/>
    <n v="224898.24907614212"/>
    <n v="218499.6800030889"/>
    <n v="212361.70463394173"/>
    <n v="206484.3229687007"/>
    <n v="200867.5350073658"/>
    <n v="260800"/>
    <n v="253098.46240741617"/>
    <n v="245657.51851873854"/>
    <n v="238477.16833396695"/>
    <n v="231557.41185310148"/>
    <n v="224898.24907614212"/>
    <n v="218499.6800030889"/>
    <n v="212361.70463394173"/>
    <n v="206484.32296870073"/>
    <n v="200867.5350073658"/>
    <n v="470719.92000000004"/>
    <n v="34.32"/>
    <n v="9.4531492776886044"/>
    <n v="1.2999999999999999E-2"/>
    <n v="0.79700000000000004"/>
    <n v="4.1570820113423959E-2"/>
    <n v="7.089057224984914E-2"/>
    <n v="0.08"/>
    <n v="0.15089057224984914"/>
    <n v="5.2372000333333331"/>
    <n v="5.0627540756311493"/>
    <n v="4.8657426377136366"/>
    <n v="4.6461657195807913"/>
    <n v="4.4040233212326161"/>
    <n v="4.139315442669111"/>
    <n v="3.8520420838902742"/>
    <n v="3.5422032448961058"/>
    <n v="3.209798925686608"/>
    <n v="2.8548291262617793"/>
    <n v="5.2372000333333331"/>
    <n v="5.1499770544822407"/>
    <n v="4.9642483566723925"/>
    <n v="4.7559541786472135"/>
    <n v="4.5250945204067037"/>
    <n v="4.2716693819508631"/>
    <n v="3.9956787632796926"/>
    <n v="3.69712266439319"/>
    <n v="3.3760010852913567"/>
    <n v="3.0323140259741939"/>
    <n v="0"/>
    <n v="4.1999046286851751"/>
    <n v="12.599713886055525"/>
    <n v="20.999523143425876"/>
    <n v="29.399332400796226"/>
    <n v="37.799141658166576"/>
    <n v="46.198950915536926"/>
    <n v="54.598760172907276"/>
    <n v="62.998569430277627"/>
    <n v="71.398378687647977"/>
    <n v="8.3998092573703502"/>
    <n v="0"/>
    <n v="6.850204846912483"/>
    <n v="21.31947995673001"/>
    <n v="37.088664498169038"/>
    <n v="54.573177056757061"/>
    <n v="74.328219632933454"/>
    <n v="97.120514078213844"/>
    <n v="124.04759397308324"/>
    <n v="156.7463852446794"/>
    <n v="197.78055871672552"/>
    <n v="769.8547980042041"/>
    <n v="69.555528290513578"/>
    <n v="125.91154894420758"/>
    <n v="965.32187523892526"/>
    <n v="965.31601669999998"/>
    <n v="125.91078478695647"/>
    <n v="69.555528290513578"/>
    <n v="769.84970362252989"/>
    <n v="8.6544174399292579"/>
    <n v="5.8585389252812092E-3"/>
    <n v="6.0690373141316275E-6"/>
  </r>
  <r>
    <x v="1"/>
    <x v="67"/>
    <n v="124.6"/>
    <n v="1.3201099999999999"/>
    <n v="75.384990735828282"/>
    <n v="0"/>
    <n v="8.3761100817586982"/>
    <n v="16.752220163517396"/>
    <n v="25.128330245276096"/>
    <n v="33.504440327034793"/>
    <n v="41.880550408793489"/>
    <n v="50.256660490552186"/>
    <n v="58.632770572310882"/>
    <n v="67.008880654069586"/>
    <n v="75.384990735828282"/>
    <n v="0"/>
    <n v="8.3761100817586982"/>
    <n v="16.752220163517396"/>
    <n v="25.128330245276096"/>
    <n v="33.504440327034793"/>
    <n v="41.880550408793489"/>
    <n v="50.256660490552186"/>
    <n v="58.632770572310882"/>
    <n v="67.008880654069586"/>
    <n v="75.384990735828282"/>
    <n v="0"/>
    <n v="42.972522312315576"/>
    <n v="171.8900892492623"/>
    <n v="386.75270081084022"/>
    <n v="687.56035699704921"/>
    <n v="1074.3130578078892"/>
    <n v="1547.0108032433604"/>
    <n v="2105.6535933034625"/>
    <n v="2750.2414279881968"/>
    <n v="3480.7743072975613"/>
    <n v="0"/>
    <n v="2.5271899097877554E-2"/>
    <n v="5.0543798195755107E-2"/>
    <n v="7.5815697293632661E-2"/>
    <n v="0.10108759639151021"/>
    <n v="0.12635949548938777"/>
    <n v="0.15163139458726532"/>
    <n v="0.17690329368514285"/>
    <n v="0.20217519278302043"/>
    <n v="0.22744709188089798"/>
    <n v="8.3000000000000007"/>
    <n v="1.1366800000000001"/>
    <n v="1"/>
    <n v="1.0005999999999999"/>
    <n v="1.0066999999999999"/>
    <n v="1"/>
    <n v="0.97055147584958723"/>
    <n v="0.94209653031503882"/>
    <n v="0.91463516339635476"/>
    <n v="0.88816737509353505"/>
    <n v="0.8626931654065797"/>
    <n v="0.83821253433548859"/>
    <n v="0.81472548188026195"/>
    <n v="0.79223200804089955"/>
    <n v="0.7707321128174015"/>
    <n v="130400"/>
    <n v="260800"/>
    <n v="253119.82490157234"/>
    <n v="245698.77510616212"/>
    <n v="238536.85061376932"/>
    <n v="231634.05142439395"/>
    <n v="224990.37753803597"/>
    <n v="218605.82895469543"/>
    <n v="212480.4056743723"/>
    <n v="206614.10769706659"/>
    <n v="201006.93502277831"/>
    <n v="260800"/>
    <n v="253119.82490157234"/>
    <n v="245698.77510616212"/>
    <n v="238536.85061376932"/>
    <n v="231634.05142439395"/>
    <n v="224990.37753803597"/>
    <n v="218605.82895469543"/>
    <n v="212480.4056743723"/>
    <n v="206614.10769706659"/>
    <n v="201006.93502277831"/>
    <n v="473171.58625000005"/>
    <n v="34.32"/>
    <n v="9.4531492776886044"/>
    <n v="1.2999999999999999E-2"/>
    <n v="0.79700000000000004"/>
    <n v="4.1570820113423959E-2"/>
    <n v="7.2445069634797757E-2"/>
    <n v="0.08"/>
    <n v="0.15244506963479776"/>
    <n v="5.209048047150258"/>
    <n v="5.0358862637331026"/>
    <n v="4.8401206129608623"/>
    <n v="4.6217510948335363"/>
    <n v="4.3807777093511273"/>
    <n v="4.1172004565136318"/>
    <n v="3.8310193363210527"/>
    <n v="3.5222343487733889"/>
    <n v="3.1908454938706399"/>
    <n v="2.8368527716128069"/>
    <n v="5.209048047150258"/>
    <n v="5.1224671554416803"/>
    <n v="4.938003438346982"/>
    <n v="4.7309358538971988"/>
    <n v="4.5012644020923318"/>
    <n v="4.2489890829323791"/>
    <n v="3.9741098964173425"/>
    <n v="3.6766268425472211"/>
    <n v="3.3565399213220144"/>
    <n v="3.0138491327417234"/>
    <n v="0"/>
    <n v="4.1880550408793491"/>
    <n v="12.564165122638048"/>
    <n v="20.940275204396748"/>
    <n v="29.316385286155445"/>
    <n v="37.692495367914141"/>
    <n v="46.068605449672837"/>
    <n v="54.444715531431534"/>
    <n v="62.820825613190237"/>
    <n v="71.196935694948934"/>
    <n v="8.3761100817586982"/>
    <n v="0"/>
    <n v="6.8481864278239852"/>
    <n v="21.312020428207461"/>
    <n v="37.074704809168317"/>
    <n v="54.552954108171498"/>
    <n v="74.303907187245926"/>
    <n v="97.0973930306847"/>
    <n v="124.0362294546488"/>
    <n v="156.76683820158462"/>
    <n v="197.8710096620795"/>
    <n v="769.86324330961475"/>
    <n v="69.555528290513578"/>
    <n v="125.91281574001918"/>
    <n v="965.33158734014751"/>
    <n v="965.31601669999998"/>
    <n v="125.91078478695647"/>
    <n v="69.555528290513578"/>
    <n v="769.84970362252989"/>
    <n v="8.6595781888026764"/>
    <n v="1.5570640147529957E-2"/>
    <n v="1.6130096132414E-5"/>
  </r>
  <r>
    <x v="1"/>
    <x v="68"/>
    <n v="124.6"/>
    <n v="1.3318000000000001"/>
    <n v="75.247599764368516"/>
    <n v="0"/>
    <n v="8.3608444182631683"/>
    <n v="16.721688836526337"/>
    <n v="25.082533254789503"/>
    <n v="33.443377673052673"/>
    <n v="41.804222091315843"/>
    <n v="50.165066509579013"/>
    <n v="58.525910927842183"/>
    <n v="66.886755346105346"/>
    <n v="75.247599764368516"/>
    <n v="0"/>
    <n v="8.3608444182631683"/>
    <n v="16.721688836526337"/>
    <n v="25.082533254789503"/>
    <n v="33.443377673052673"/>
    <n v="41.804222091315843"/>
    <n v="50.165066509579013"/>
    <n v="58.525910927842183"/>
    <n v="66.886755346105346"/>
    <n v="75.247599764368516"/>
    <n v="0"/>
    <n v="42.816028124171453"/>
    <n v="171.26411249668581"/>
    <n v="385.34425311754308"/>
    <n v="685.05644998674325"/>
    <n v="1070.4007031042865"/>
    <n v="1541.3770124701728"/>
    <n v="2097.9853780844019"/>
    <n v="2740.225799946973"/>
    <n v="3468.0982780578884"/>
    <n v="0"/>
    <n v="2.5225840449679824E-2"/>
    <n v="5.0451680899359648E-2"/>
    <n v="7.5677521349039462E-2"/>
    <n v="0.1009033617987193"/>
    <n v="0.12612920224839913"/>
    <n v="0.15135504269807895"/>
    <n v="0.17658088314775877"/>
    <n v="0.20180672359743859"/>
    <n v="0.22703256404711841"/>
    <n v="8.3000000000000007"/>
    <n v="1.1366800000000001"/>
    <n v="1"/>
    <n v="1.0005999999999999"/>
    <n v="1.0066999999999999"/>
    <n v="1"/>
    <n v="0.97060424273768875"/>
    <n v="0.94219844574932288"/>
    <n v="0.91478260903490227"/>
    <n v="0.88835673259442716"/>
    <n v="0.8629208164278972"/>
    <n v="0.83847486053531273"/>
    <n v="0.81501886491667364"/>
    <n v="0.79255282957197992"/>
    <n v="0.77107675450123148"/>
    <n v="130400"/>
    <n v="260800"/>
    <n v="253133.58650598922"/>
    <n v="245725.3546514234"/>
    <n v="238575.30443630251"/>
    <n v="231683.4358606266"/>
    <n v="225049.74892439559"/>
    <n v="218674.24362760957"/>
    <n v="212556.91997026847"/>
    <n v="206697.77795237236"/>
    <n v="201096.81757392117"/>
    <n v="260800"/>
    <n v="253133.58650598919"/>
    <n v="245725.3546514234"/>
    <n v="238575.30443630251"/>
    <n v="231683.43586062657"/>
    <n v="225049.74892439559"/>
    <n v="218674.24362760957"/>
    <n v="212556.91997026847"/>
    <n v="206697.77795237236"/>
    <n v="201096.81757392117"/>
    <n v="475623.2525"/>
    <n v="34.32"/>
    <n v="9.4531492776886044"/>
    <n v="1.2999999999999999E-2"/>
    <n v="0.79700000000000004"/>
    <n v="4.1570820113423959E-2"/>
    <n v="7.3733799474795886E-2"/>
    <n v="0.08"/>
    <n v="0.15373379947479587"/>
    <n v="5.1811862876288659"/>
    <n v="5.009135470424078"/>
    <n v="4.8144471142213972"/>
    <n v="4.5971212190208206"/>
    <n v="4.3571577848223502"/>
    <n v="4.0945568116259849"/>
    <n v="3.8093182994317263"/>
    <n v="3.5014422482395724"/>
    <n v="3.1709286580495255"/>
    <n v="2.8177775288615829"/>
    <n v="5.1811862876288659"/>
    <n v="5.095160879026472"/>
    <n v="4.9117912923227376"/>
    <n v="4.7057841666211093"/>
    <n v="4.4771395019215854"/>
    <n v="4.2258572982241676"/>
    <n v="3.9519375555288558"/>
    <n v="3.6553802738356493"/>
    <n v="3.336185453144549"/>
    <n v="2.9943530934555542"/>
    <n v="0"/>
    <n v="4.1804222091315841"/>
    <n v="12.541266627394752"/>
    <n v="20.902111045657918"/>
    <n v="29.262955463921088"/>
    <n v="37.623799882184258"/>
    <n v="45.984644300447428"/>
    <n v="54.345488718710598"/>
    <n v="62.706333136973768"/>
    <n v="71.067177555236924"/>
    <n v="8.3608444182631683"/>
    <n v="0"/>
    <n v="6.8598147385445083"/>
    <n v="21.347726896192771"/>
    <n v="37.137125775041277"/>
    <n v="54.64717321124327"/>
    <n v="74.438561228984497"/>
    <n v="97.286571769670218"/>
    <n v="124.30284730262369"/>
    <n v="157.1489063666576"/>
    <n v="198.43405110875568"/>
    <n v="771.60277839771356"/>
    <n v="69.555528290513578"/>
    <n v="126.173746003234"/>
    <n v="967.33205269146117"/>
    <n v="967.3385121"/>
    <n v="126.17458853478252"/>
    <n v="69.555528290513578"/>
    <n v="771.60839527470387"/>
    <n v="8.6630266379277518"/>
    <n v="6.4594085388307576E-3"/>
    <n v="6.6775058141828712E-6"/>
  </r>
  <r>
    <x v="1"/>
    <x v="69"/>
    <n v="124.6"/>
    <n v="1.34598"/>
    <n v="75.042845613159486"/>
    <n v="0"/>
    <n v="8.3380939570177208"/>
    <n v="16.676187914035442"/>
    <n v="25.014281871053164"/>
    <n v="33.352375828070883"/>
    <n v="41.690469785088602"/>
    <n v="50.028563742106321"/>
    <n v="58.36665769912404"/>
    <n v="66.704751656141767"/>
    <n v="75.042845613159486"/>
    <n v="0"/>
    <n v="8.3380939570177208"/>
    <n v="16.676187914035442"/>
    <n v="25.014281871053164"/>
    <n v="33.352375828070883"/>
    <n v="41.690469785088602"/>
    <n v="50.028563742106321"/>
    <n v="58.36665769912404"/>
    <n v="66.704751656141767"/>
    <n v="75.042845613159486"/>
    <n v="0"/>
    <n v="42.583334137083952"/>
    <n v="170.33333654833581"/>
    <n v="383.25000723375564"/>
    <n v="681.33334619334323"/>
    <n v="1064.5833534270987"/>
    <n v="1533.0000289350221"/>
    <n v="2086.5833727171134"/>
    <n v="2725.3333847733729"/>
    <n v="3449.2500651038004"/>
    <n v="0"/>
    <n v="2.5157199116720597E-2"/>
    <n v="5.0314398233441193E-2"/>
    <n v="7.5471597350161804E-2"/>
    <n v="0.10062879646688239"/>
    <n v="0.12578599558360298"/>
    <n v="0.15094319470032358"/>
    <n v="0.17610039381704418"/>
    <n v="0.20125759293376477"/>
    <n v="0.22641479205048537"/>
    <n v="8.3000000000000007"/>
    <n v="1.1366800000000001"/>
    <n v="1"/>
    <n v="1.0005999999999999"/>
    <n v="1.0066999999999999"/>
    <n v="1"/>
    <n v="0.970682887503591"/>
    <n v="0.94235035510428011"/>
    <n v="0.91500240280206724"/>
    <n v="0.88863903059695282"/>
    <n v="0.86326023848893629"/>
    <n v="0.83886602647801811"/>
    <n v="0.81545639456419805"/>
    <n v="0.79303134274747611"/>
    <n v="0.7715908710278524"/>
    <n v="130400"/>
    <n v="260800"/>
    <n v="253154.09706093653"/>
    <n v="245764.97261119625"/>
    <n v="238632.62665077913"/>
    <n v="231757.05917968528"/>
    <n v="225138.27019791459"/>
    <n v="218776.25970546712"/>
    <n v="212671.02770234286"/>
    <n v="206822.57418854177"/>
    <n v="201230.89916406391"/>
    <n v="260800"/>
    <n v="253154.09706093653"/>
    <n v="245764.97261119625"/>
    <n v="238632.62665077913"/>
    <n v="231757.05917968525"/>
    <n v="225138.27019791456"/>
    <n v="218776.25970546712"/>
    <n v="212671.02770234286"/>
    <n v="206822.57418854177"/>
    <n v="201230.89916406394"/>
    <n v="478074.91875000001"/>
    <n v="34.32"/>
    <n v="9.4531492776886044"/>
    <n v="1.2999999999999999E-2"/>
    <n v="0.79700000000000004"/>
    <n v="4.1570820113423959E-2"/>
    <n v="7.531228177628542E-2"/>
    <n v="0.08"/>
    <n v="0.15531228177628542"/>
    <n v="5.1536102897435905"/>
    <n v="4.982797170927582"/>
    <n v="4.7893031348375077"/>
    <n v="4.5731281814733666"/>
    <n v="4.3342723108351615"/>
    <n v="4.0727355229228905"/>
    <n v="3.7885178177365546"/>
    <n v="3.4816191952761537"/>
    <n v="3.1520396555416856"/>
    <n v="2.7997791985331535"/>
    <n v="5.1536102897435905"/>
    <n v="5.0682037303355862"/>
    <n v="4.8860501528825449"/>
    <n v="4.6812156581554376"/>
    <n v="4.4537002461542645"/>
    <n v="4.2035039168790256"/>
    <n v="3.9306266703297226"/>
    <n v="3.6350685065063542"/>
    <n v="3.3168294254089199"/>
    <n v="2.9759094270374193"/>
    <n v="0"/>
    <n v="4.1690469785088604"/>
    <n v="12.507140935526582"/>
    <n v="20.845234892544305"/>
    <n v="29.183328849562024"/>
    <n v="37.521422806579743"/>
    <n v="45.859516763597462"/>
    <n v="54.197610720615181"/>
    <n v="62.535704677632907"/>
    <n v="70.873798634650626"/>
    <n v="8.3380939570177208"/>
    <n v="0"/>
    <n v="6.8588216393041463"/>
    <n v="21.343562384958201"/>
    <n v="37.129143321422113"/>
    <n v="54.636218083224271"/>
    <n v="74.427704826438315"/>
    <n v="97.282441623037329"/>
    <n v="124.31808908841822"/>
    <n v="157.20693300534461"/>
    <n v="198.57875603921747"/>
    <n v="771.78167001136467"/>
    <n v="69.555528290513578"/>
    <n v="126.20057974528167"/>
    <n v="967.53777804715992"/>
    <n v="967.55308509999998"/>
    <n v="126.20257631739128"/>
    <n v="69.555528290513578"/>
    <n v="771.79498049209508"/>
    <n v="8.6662817943707342"/>
    <n v="1.5307052840057622E-2"/>
    <n v="1.5820375208121613E-5"/>
  </r>
  <r>
    <x v="1"/>
    <x v="70"/>
    <n v="124.6"/>
    <n v="1.35938"/>
    <n v="74.863286615631864"/>
    <n v="0"/>
    <n v="8.3181429572924301"/>
    <n v="16.63628591458486"/>
    <n v="24.95442887187729"/>
    <n v="33.272571829169721"/>
    <n v="41.590714786462151"/>
    <n v="49.908857743754581"/>
    <n v="58.227000701047011"/>
    <n v="66.545143658339441"/>
    <n v="74.863286615631864"/>
    <n v="0"/>
    <n v="8.3181429572924301"/>
    <n v="16.63628591458486"/>
    <n v="24.95442887187729"/>
    <n v="33.272571829169721"/>
    <n v="41.590714786462151"/>
    <n v="49.908857743754581"/>
    <n v="58.227000701047011"/>
    <n v="66.545143658339441"/>
    <n v="74.863286615631864"/>
    <n v="0"/>
    <n v="42.37979513299662"/>
    <n v="169.51918053198648"/>
    <n v="381.41815619696956"/>
    <n v="678.07672212794591"/>
    <n v="1059.4948783249154"/>
    <n v="1525.6726247878782"/>
    <n v="2076.6099615168341"/>
    <n v="2712.3068885117837"/>
    <n v="3432.763405772725"/>
    <n v="0"/>
    <n v="2.5097004151869627E-2"/>
    <n v="5.0194008303739254E-2"/>
    <n v="7.5291012455608888E-2"/>
    <n v="0.10038801660747851"/>
    <n v="0.12548502075934814"/>
    <n v="0.15058202491121778"/>
    <n v="0.17567902906308738"/>
    <n v="0.20077603321495702"/>
    <n v="0.22587303736682662"/>
    <n v="8.3000000000000007"/>
    <n v="1.1366800000000001"/>
    <n v="1"/>
    <n v="1.0005999999999999"/>
    <n v="1.0066999999999999"/>
    <n v="1"/>
    <n v="0.97075186100383626"/>
    <n v="0.94248359602769938"/>
    <n v="0.91519520507158914"/>
    <n v="0.88888668813550564"/>
    <n v="0.8635580452194489"/>
    <n v="0.8392092763234188"/>
    <n v="0.81584038144741566"/>
    <n v="0.79345136059143906"/>
    <n v="0.7720422137554892"/>
    <n v="130400"/>
    <n v="260800"/>
    <n v="253172.0853498005"/>
    <n v="245799.721844024"/>
    <n v="238682.90948267045"/>
    <n v="231821.64826573987"/>
    <n v="225215.93819323229"/>
    <n v="218865.77926514763"/>
    <n v="212771.171481486"/>
    <n v="206932.11484224731"/>
    <n v="201348.60934743157"/>
    <n v="260800"/>
    <n v="253172.0853498005"/>
    <n v="245799.721844024"/>
    <n v="238682.90948267045"/>
    <n v="231821.64826573987"/>
    <n v="225215.93819323226"/>
    <n v="218865.77926514763"/>
    <n v="212771.171481486"/>
    <n v="206932.11484224731"/>
    <n v="201348.60934743157"/>
    <n v="480526.58500000002"/>
    <n v="34.32"/>
    <n v="9.4531492776886044"/>
    <n v="1.2999999999999999E-2"/>
    <n v="0.79700000000000004"/>
    <n v="4.1570820113423959E-2"/>
    <n v="7.6819299830572937E-2"/>
    <n v="0.08"/>
    <n v="0.15681929983057294"/>
    <n v="5.126315679591837"/>
    <n v="4.9566740927664883"/>
    <n v="4.7643081168786452"/>
    <n v="4.5492177519283077"/>
    <n v="4.3114029979154749"/>
    <n v="4.0508638548401485"/>
    <n v="3.7676003227023278"/>
    <n v="3.4616124015020131"/>
    <n v="3.1329000912392031"/>
    <n v="2.7814633919138987"/>
    <n v="5.126315679591837"/>
    <n v="5.0414948861791622"/>
    <n v="4.8604911048225663"/>
    <n v="4.656762934403476"/>
    <n v="4.4303103749218913"/>
    <n v="4.1811334263778122"/>
    <n v="3.9092320887712382"/>
    <n v="3.6146063621021707"/>
    <n v="3.2972562463706083"/>
    <n v="2.9571817415765507"/>
    <n v="0"/>
    <n v="4.1590714786462151"/>
    <n v="12.477214435938645"/>
    <n v="20.795357393231075"/>
    <n v="29.113500350523505"/>
    <n v="37.431643307815932"/>
    <n v="45.749786265108369"/>
    <n v="54.067929222400792"/>
    <n v="62.38607217969323"/>
    <n v="70.704215136985653"/>
    <n v="8.3181429572924301"/>
    <n v="0"/>
    <n v="6.8622009761069469"/>
    <n v="21.35324417813522"/>
    <n v="37.145707883676593"/>
    <n v="54.662142696290751"/>
    <n v="74.468266952803134"/>
    <n v="97.347318802543086"/>
    <n v="124.4242718632127"/>
    <n v="157.38426987767832"/>
    <n v="198.88117153024885"/>
    <n v="772.52859476069557"/>
    <n v="69.555528290513578"/>
    <n v="126.31261845768131"/>
    <n v="968.3967415088905"/>
    <n v="968.38093079999999"/>
    <n v="126.31055619130427"/>
    <n v="69.555528290513578"/>
    <n v="772.51484631818209"/>
    <n v="8.6684483444873806"/>
    <n v="1.5810708890512615E-2"/>
    <n v="1.6326951912870749E-5"/>
  </r>
  <r>
    <x v="1"/>
    <x v="71"/>
    <n v="124.6"/>
    <n v="1.37409"/>
    <n v="74.651203784355587"/>
    <n v="0"/>
    <n v="8.2945781982617319"/>
    <n v="16.589156396523464"/>
    <n v="24.883734594785196"/>
    <n v="33.178312793046928"/>
    <n v="41.47289099130866"/>
    <n v="49.767469189570392"/>
    <n v="58.062047387832123"/>
    <n v="66.356625586093855"/>
    <n v="74.651203784355587"/>
    <n v="0"/>
    <n v="8.2945781982617319"/>
    <n v="16.589156396523464"/>
    <n v="24.883734594785196"/>
    <n v="33.178312793046928"/>
    <n v="41.47289099130866"/>
    <n v="49.767469189570392"/>
    <n v="58.062047387832123"/>
    <n v="66.356625586093855"/>
    <n v="74.651203784355587"/>
    <n v="0"/>
    <n v="42.140016835835787"/>
    <n v="168.56006734334315"/>
    <n v="379.26015152252211"/>
    <n v="674.2402693733726"/>
    <n v="1053.5004208958949"/>
    <n v="1517.0406060900884"/>
    <n v="2064.8608249559538"/>
    <n v="2696.9610774934904"/>
    <n v="3413.3413637026988"/>
    <n v="0"/>
    <n v="2.5025905968264504E-2"/>
    <n v="5.0051811936529009E-2"/>
    <n v="7.5077717904793506E-2"/>
    <n v="0.10010362387305802"/>
    <n v="0.12512952984132253"/>
    <n v="0.15015543580958701"/>
    <n v="0.17518134177785152"/>
    <n v="0.20020724774611603"/>
    <n v="0.22523315371438055"/>
    <n v="8.3000000000000007"/>
    <n v="1.1366800000000001"/>
    <n v="1"/>
    <n v="1.0005999999999999"/>
    <n v="1.0066999999999999"/>
    <n v="1"/>
    <n v="0.97083333505524139"/>
    <n v="0.94264100015552754"/>
    <n v="0.91542299530085858"/>
    <n v="0.88917932049123449"/>
    <n v="0.86390997572665529"/>
    <n v="0.83961496100712096"/>
    <n v="0.81629427633263141"/>
    <n v="0.79394792170318684"/>
    <n v="0.77257589711878705"/>
    <n v="130400"/>
    <n v="260800"/>
    <n v="253193.33378240696"/>
    <n v="245840.77284056158"/>
    <n v="238742.31717446391"/>
    <n v="231897.96678411396"/>
    <n v="225307.72166951169"/>
    <n v="218971.58183065715"/>
    <n v="212889.54726755028"/>
    <n v="207061.61798019113"/>
    <n v="201487.79396857967"/>
    <n v="260800"/>
    <n v="253193.33378240696"/>
    <n v="245840.77284056158"/>
    <n v="238742.31717446391"/>
    <n v="231897.96678411393"/>
    <n v="225307.72166951169"/>
    <n v="218971.58183065717"/>
    <n v="212889.54726755025"/>
    <n v="207061.61798019113"/>
    <n v="201487.79396857964"/>
    <n v="482978.25125000003"/>
    <n v="34.32"/>
    <n v="9.4531492776886044"/>
    <n v="1.2999999999999999E-2"/>
    <n v="0.79700000000000004"/>
    <n v="4.1570820113423959E-2"/>
    <n v="7.8490835224404462E-2"/>
    <n v="0.08"/>
    <n v="0.15849083522440446"/>
    <n v="5.0992981720812187"/>
    <n v="4.930880947773332"/>
    <n v="4.7396889238026416"/>
    <n v="4.5257221001691477"/>
    <n v="4.2889804768728519"/>
    <n v="4.0294640539137525"/>
    <n v="3.7471728312918517"/>
    <n v="3.4421068090071452"/>
    <n v="3.1142659870596381"/>
    <n v="2.7636503654493256"/>
    <n v="5.0992981720812187"/>
    <n v="5.0150895599272758"/>
    <n v="4.8352849357879872"/>
    <n v="4.6327055119858951"/>
    <n v="4.4073512885209993"/>
    <n v="4.1592222653933018"/>
    <n v="3.8883184426028023"/>
    <n v="3.5946398201494985"/>
    <n v="3.2781863980333918"/>
    <n v="2.9389581762544816"/>
    <n v="0"/>
    <n v="4.147289099130866"/>
    <n v="12.441867297392598"/>
    <n v="20.73644549565433"/>
    <n v="29.031023693916062"/>
    <n v="37.325601892177794"/>
    <n v="45.620180090439526"/>
    <n v="53.914758288701258"/>
    <n v="62.209336486962989"/>
    <n v="70.503914685224714"/>
    <n v="8.2945781982617319"/>
    <n v="0"/>
    <n v="6.8593019790534422"/>
    <n v="21.343114749410347"/>
    <n v="37.127347782563042"/>
    <n v="54.636011618121465"/>
    <n v="74.437023062670718"/>
    <n v="97.317171102281506"/>
    <n v="124.40750702177826"/>
    <n v="157.40416910479638"/>
    <n v="198.982155773806"/>
    <n v="772.51380219448117"/>
    <n v="69.555528290513578"/>
    <n v="126.31039957274915"/>
    <n v="968.37973005774393"/>
    <n v="968.38093079999999"/>
    <n v="126.31055619130427"/>
    <n v="69.555528290513578"/>
    <n v="772.51484631818209"/>
    <n v="8.6698388462301281"/>
    <n v="1.2007422560600389E-3"/>
    <n v="1.2399482660899574E-6"/>
  </r>
  <r>
    <x v="1"/>
    <x v="72"/>
    <n v="124.6"/>
    <n v="1.38462"/>
    <n v="74.555311084366494"/>
    <n v="0"/>
    <n v="8.2839234538184989"/>
    <n v="16.567846907636998"/>
    <n v="24.851770361455497"/>
    <n v="33.135693815273996"/>
    <n v="41.419617269092498"/>
    <n v="49.703540722911001"/>
    <n v="57.987464176729503"/>
    <n v="66.271387630548006"/>
    <n v="74.555311084366508"/>
    <n v="0"/>
    <n v="8.2839234538184989"/>
    <n v="16.567846907636998"/>
    <n v="24.851770361455497"/>
    <n v="33.135693815273996"/>
    <n v="41.419617269092498"/>
    <n v="49.703540722911001"/>
    <n v="57.987464176729503"/>
    <n v="66.271387630548006"/>
    <n v="74.555311084366508"/>
    <n v="0"/>
    <n v="42.03182502059358"/>
    <n v="168.12730008237432"/>
    <n v="378.28642518534224"/>
    <n v="672.50920032949728"/>
    <n v="1050.7956255148397"/>
    <n v="1513.1457007413694"/>
    <n v="2059.5594260090861"/>
    <n v="2690.0368013179905"/>
    <n v="3404.5778266680818"/>
    <n v="0"/>
    <n v="2.4993759109656538E-2"/>
    <n v="4.9987518219313076E-2"/>
    <n v="7.4981277328969614E-2"/>
    <n v="9.9975036438626153E-2"/>
    <n v="0.1249687955482827"/>
    <n v="0.14996255465793926"/>
    <n v="0.17495631376759579"/>
    <n v="0.19995007287725233"/>
    <n v="0.2249438319869089"/>
    <n v="8.3000000000000007"/>
    <n v="1.1366800000000001"/>
    <n v="1"/>
    <n v="1.0005999999999999"/>
    <n v="1.0066999999999999"/>
    <n v="1"/>
    <n v="0.97087017591715152"/>
    <n v="0.94271218034887561"/>
    <n v="0.91552601329517225"/>
    <n v="0.88931167475604145"/>
    <n v="0.8640691647314831"/>
    <n v="0.83979848322149742"/>
    <n v="0.81649963022608429"/>
    <n v="0.79417260574524373"/>
    <n v="0.77281740977897562"/>
    <n v="130400"/>
    <n v="260800"/>
    <n v="253202.94187919312"/>
    <n v="245859.33663498677"/>
    <n v="238769.18426738092"/>
    <n v="231932.48477637561"/>
    <n v="225349.2381619708"/>
    <n v="219019.44442416652"/>
    <n v="212943.10356296279"/>
    <n v="207120.21557835955"/>
    <n v="201550.78047035684"/>
    <n v="260800"/>
    <n v="253202.94187919312"/>
    <n v="245859.33663498677"/>
    <n v="238769.18426738092"/>
    <n v="231932.48477637564"/>
    <n v="225349.23816197077"/>
    <n v="219019.44442416652"/>
    <n v="212943.10356296279"/>
    <n v="207120.21557835955"/>
    <n v="201550.78047035684"/>
    <n v="485429.91750000004"/>
    <n v="34.32"/>
    <n v="9.4531492776886044"/>
    <n v="1.2999999999999999E-2"/>
    <n v="0.79700000000000004"/>
    <n v="4.1570820113423959E-2"/>
    <n v="7.9698434969647708E-2"/>
    <n v="0.08"/>
    <n v="0.1596984349696477"/>
    <n v="5.0725535686868692"/>
    <n v="4.9051112341531358"/>
    <n v="4.7148563339502036"/>
    <n v="4.5017888680780738"/>
    <n v="4.2659088365367461"/>
    <n v="4.0072162393262172"/>
    <n v="3.7257110764464927"/>
    <n v="3.4213933478975691"/>
    <n v="3.0942630536794469"/>
    <n v="2.7443201937921256"/>
    <n v="5.0725535686868692"/>
    <n v="4.9888324014200025"/>
    <n v="4.8099837840516697"/>
    <n v="4.6083226010141392"/>
    <n v="4.3838488523074099"/>
    <n v="4.1365625379314821"/>
    <n v="3.8664636578863547"/>
    <n v="3.5735522121720309"/>
    <n v="3.257828200788508"/>
    <n v="2.919291623735786"/>
    <n v="0"/>
    <n v="4.1419617269092495"/>
    <n v="12.425885180727748"/>
    <n v="20.709808634546249"/>
    <n v="28.993732088364744"/>
    <n v="37.277655542183247"/>
    <n v="45.561578996001749"/>
    <n v="53.845502449820252"/>
    <n v="62.129425903638754"/>
    <n v="70.413349357457264"/>
    <n v="8.2839234538184989"/>
    <n v="0"/>
    <n v="6.8777002579993969"/>
    <n v="21.400297028939125"/>
    <n v="37.227964343046686"/>
    <n v="54.787896515664897"/>
    <n v="74.652623335819115"/>
    <n v="97.615978380696518"/>
    <n v="124.8203451757023"/>
    <n v="157.98113856674894"/>
    <n v="199.80833413885344"/>
    <n v="775.17227774347032"/>
    <n v="69.555528290513578"/>
    <n v="126.70917090509752"/>
    <n v="971.43697693908143"/>
    <n v="971.44584499999996"/>
    <n v="126.71032760869559"/>
    <n v="69.555528290513578"/>
    <n v="775.17998910079075"/>
    <n v="8.6702164630677885"/>
    <n v="8.8680609185303183E-3"/>
    <n v="9.1287239161852803E-6"/>
  </r>
  <r>
    <x v="1"/>
    <x v="73"/>
    <n v="124.6"/>
    <n v="1.3973100000000001"/>
    <n v="74.403171201745536"/>
    <n v="0"/>
    <n v="8.2670190224161715"/>
    <n v="16.534038044832343"/>
    <n v="24.801057067248514"/>
    <n v="33.068076089664686"/>
    <n v="41.335095112080857"/>
    <n v="49.602114134497029"/>
    <n v="57.8691331569132"/>
    <n v="66.136152179329372"/>
    <n v="74.40317120174555"/>
    <n v="0"/>
    <n v="8.2670190224161715"/>
    <n v="16.534038044832343"/>
    <n v="24.801057067248514"/>
    <n v="33.068076089664686"/>
    <n v="41.335095112080857"/>
    <n v="49.602114134497029"/>
    <n v="57.8691331569132"/>
    <n v="66.136152179329372"/>
    <n v="74.40317120174555"/>
    <n v="0"/>
    <n v="41.860457154156883"/>
    <n v="167.44182861662753"/>
    <n v="376.74411438741203"/>
    <n v="669.76731446651013"/>
    <n v="1046.5114288539223"/>
    <n v="1506.9764575496481"/>
    <n v="2051.1624005536873"/>
    <n v="2679.0692578660405"/>
    <n v="3390.6970294867083"/>
    <n v="0"/>
    <n v="2.4942756068801454E-2"/>
    <n v="4.9885512137602908E-2"/>
    <n v="7.4828268206404369E-2"/>
    <n v="9.9771024275205816E-2"/>
    <n v="0.12471378034400728"/>
    <n v="0.14965653641280874"/>
    <n v="0.17459929248161019"/>
    <n v="0.19954204855041163"/>
    <n v="0.22448480461921311"/>
    <n v="8.3000000000000007"/>
    <n v="1.1366800000000001"/>
    <n v="1"/>
    <n v="1.0005999999999999"/>
    <n v="1.0066999999999999"/>
    <n v="1"/>
    <n v="0.97092862959232085"/>
    <n v="0.94282512545919717"/>
    <n v="0.91568948760062907"/>
    <n v="0.88952171601661656"/>
    <n v="0.86432181070715952"/>
    <n v="0.84008977167225807"/>
    <n v="0.8168255989119122"/>
    <n v="0.7945292924261218"/>
    <n v="0.77320085221488699"/>
    <n v="130400"/>
    <n v="260800"/>
    <n v="253218.18659767727"/>
    <n v="245888.79271975861"/>
    <n v="238811.81836624406"/>
    <n v="231987.26353713361"/>
    <n v="225415.1282324272"/>
    <n v="219095.4124521249"/>
    <n v="213028.11619622671"/>
    <n v="207213.23946473256"/>
    <n v="201650.78225764254"/>
    <n v="260800"/>
    <n v="253218.1865976773"/>
    <n v="245888.79271975861"/>
    <n v="238811.81836624406"/>
    <n v="231987.26353713361"/>
    <n v="225415.1282324272"/>
    <n v="219095.4124521249"/>
    <n v="213028.11619622671"/>
    <n v="207213.23946473256"/>
    <n v="201650.78225764251"/>
    <n v="487881.58375000005"/>
    <n v="34.32"/>
    <n v="9.4531492776886044"/>
    <n v="1.2999999999999999E-2"/>
    <n v="0.79700000000000004"/>
    <n v="4.1570820113423959E-2"/>
    <n v="8.1165996815828076E-2"/>
    <n v="0.08"/>
    <n v="0.16116599681582808"/>
    <n v="5.0460777552763814"/>
    <n v="4.8797126709493295"/>
    <n v="4.6904876959390167"/>
    <n v="4.4784028302454439"/>
    <n v="4.243458073868613"/>
    <n v="3.9856534268085211"/>
    <n v="3.7049888890651701"/>
    <n v="3.4014644606385596"/>
    <n v="3.0750801415286886"/>
    <n v="2.7258359317355576"/>
    <n v="5.0460777552763814"/>
    <n v="4.962895213112855"/>
    <n v="4.7851001834441735"/>
    <n v="4.5844452630922303"/>
    <n v="4.360930452057028"/>
    <n v="4.1145557503385675"/>
    <n v="3.8453211579368456"/>
    <n v="3.5532266748518646"/>
    <n v="3.2382723010836241"/>
    <n v="2.9004580366321231"/>
    <n v="0"/>
    <n v="4.1335095112080857"/>
    <n v="12.400528533624257"/>
    <n v="20.667547556040429"/>
    <n v="28.9345665784566"/>
    <n v="37.201585600872775"/>
    <n v="45.46860462328894"/>
    <n v="53.735623645705118"/>
    <n v="62.002642668121283"/>
    <n v="70.269661690537461"/>
    <n v="8.2670190224161715"/>
    <n v="0"/>
    <n v="6.8854570348790389"/>
    <n v="21.42387857001955"/>
    <n v="37.269287555465731"/>
    <n v="54.851278858766783"/>
    <n v="74.745910491345811"/>
    <n v="97.752516345117982"/>
    <n v="125.02253965516024"/>
    <n v="158.28719104502343"/>
    <n v="200.28582470683151"/>
    <n v="776.52388426261007"/>
    <n v="69.555528290513578"/>
    <n v="126.91191188296848"/>
    <n v="972.99132443609221"/>
    <n v="972.97830199999999"/>
    <n v="126.91021330434774"/>
    <n v="69.555528290513578"/>
    <n v="776.51256040513863"/>
    <n v="8.6700050110245748"/>
    <n v="1.3022436092228418E-2"/>
    <n v="1.338409712268015E-5"/>
  </r>
  <r>
    <x v="1"/>
    <x v="74"/>
    <n v="124.6"/>
    <n v="1.41012"/>
    <n v="74.250306959945107"/>
    <n v="0"/>
    <n v="8.2500341066605678"/>
    <n v="16.500068213321136"/>
    <n v="24.750102319981703"/>
    <n v="33.000136426642271"/>
    <n v="41.250170533302835"/>
    <n v="49.5002046399634"/>
    <n v="57.750238746623964"/>
    <n v="66.000272853284528"/>
    <n v="74.250306959945092"/>
    <n v="0"/>
    <n v="8.2500341066605678"/>
    <n v="16.500068213321136"/>
    <n v="24.750102319981703"/>
    <n v="33.000136426642271"/>
    <n v="41.250170533302835"/>
    <n v="49.5002046399634"/>
    <n v="57.750238746623964"/>
    <n v="66.000272853284528"/>
    <n v="74.250306959945092"/>
    <n v="0"/>
    <n v="41.688625941150868"/>
    <n v="166.75450376460347"/>
    <n v="375.1976334703578"/>
    <n v="667.01801505841388"/>
    <n v="1042.2156485287715"/>
    <n v="1500.7905338814307"/>
    <n v="2042.7426711163916"/>
    <n v="2668.0720602336546"/>
    <n v="3376.7787012332183"/>
    <n v="0"/>
    <n v="2.4891510195362381E-2"/>
    <n v="4.9783020390724762E-2"/>
    <n v="7.467453058608714E-2"/>
    <n v="9.9566040781449525E-2"/>
    <n v="0.12445755097681188"/>
    <n v="0.14934906117217425"/>
    <n v="0.17424057136753662"/>
    <n v="0.19913208156289899"/>
    <n v="0.22402359175826136"/>
    <n v="8.3000000000000007"/>
    <n v="1.1366800000000001"/>
    <n v="1"/>
    <n v="1.0005999999999999"/>
    <n v="1.0066999999999999"/>
    <n v="1"/>
    <n v="0.9709873656493937"/>
    <n v="0.94293862462017208"/>
    <n v="0.91585377691233505"/>
    <n v="0.88973282252588282"/>
    <n v="0.86457576146081516"/>
    <n v="0.84038259371713231"/>
    <n v="0.81715331929483404"/>
    <n v="0.79488793819392045"/>
    <n v="0.77358645041439156"/>
    <n v="130400"/>
    <n v="260800"/>
    <n v="253233.50496136188"/>
    <n v="245918.39330094089"/>
    <n v="238854.66501873697"/>
    <n v="232042.32011475024"/>
    <n v="225481.3585889806"/>
    <n v="219171.7804414281"/>
    <n v="213113.58567209271"/>
    <n v="207306.77428097447"/>
    <n v="201751.34626807331"/>
    <n v="260800"/>
    <n v="253233.50496136188"/>
    <n v="245918.39330094086"/>
    <n v="238854.66501873697"/>
    <n v="232042.32011475024"/>
    <n v="225481.3585889806"/>
    <n v="219171.7804414281"/>
    <n v="213113.58567209271"/>
    <n v="207306.77428097447"/>
    <n v="201751.34626807331"/>
    <n v="490333.25000000006"/>
    <n v="34.32"/>
    <n v="9.4531492776886044"/>
    <n v="1.2999999999999999E-2"/>
    <n v="0.79700000000000004"/>
    <n v="4.1570820113423959E-2"/>
    <n v="8.2661015631644366E-2"/>
    <n v="0.08"/>
    <n v="0.16266101563164437"/>
    <n v="5.0198666999999997"/>
    <n v="4.854568155057609"/>
    <n v="4.6663599893403029"/>
    <n v="4.4552422028480825"/>
    <n v="4.2212147955809485"/>
    <n v="3.9642777675389005"/>
    <n v="3.6844311187219376"/>
    <n v="3.3816748491300603"/>
    <n v="3.0560089587632686"/>
    <n v="2.7074334476215625"/>
    <n v="5.0198666999999997"/>
    <n v="4.9372174275288039"/>
    <n v="4.760464072198956"/>
    <n v="4.5608010960941927"/>
    <n v="4.3382284992145159"/>
    <n v="4.0927462815599247"/>
    <n v="3.8243544431304191"/>
    <n v="3.533052983925999"/>
    <n v="3.2188419039466645"/>
    <n v="2.8817212031924155"/>
    <n v="0"/>
    <n v="4.1250170533302839"/>
    <n v="12.375051159990852"/>
    <n v="20.625085266651418"/>
    <n v="28.875119373311989"/>
    <n v="37.125153479972553"/>
    <n v="45.375187586633118"/>
    <n v="53.625221693293682"/>
    <n v="61.875255799954246"/>
    <n v="70.12528990661481"/>
    <n v="8.2500341066605678"/>
    <n v="0"/>
    <n v="6.8928565290196104"/>
    <n v="21.446353253210113"/>
    <n v="37.308721278894893"/>
    <n v="54.911980709833912"/>
    <n v="74.83576096684979"/>
    <n v="97.884976602593198"/>
    <n v="125.22028680568846"/>
    <n v="158.58901615580189"/>
    <n v="200.76058462148285"/>
    <n v="777.85053692337476"/>
    <n v="69.555528290513578"/>
    <n v="127.11090978208318"/>
    <n v="974.51697499597162"/>
    <n v="974.51075909999997"/>
    <n v="127.1100990130434"/>
    <n v="69.555528290513578"/>
    <n v="777.84513179644296"/>
    <n v="8.669071655087297"/>
    <n v="6.215895971649843E-3"/>
    <n v="6.378478547933605E-6"/>
  </r>
  <r>
    <x v="1"/>
    <x v="75"/>
    <n v="124.6"/>
    <n v="1.4142600000000001"/>
    <n v="74.326672644323622"/>
    <n v="0"/>
    <n v="8.2585191827026243"/>
    <n v="16.517038365405249"/>
    <n v="24.775557548107873"/>
    <n v="33.034076730810497"/>
    <n v="41.292595913513125"/>
    <n v="49.551115096215753"/>
    <n v="57.809634278918381"/>
    <n v="66.068153461621009"/>
    <n v="74.326672644323637"/>
    <n v="0"/>
    <n v="8.2585191827026243"/>
    <n v="16.517038365405249"/>
    <n v="24.775557548107873"/>
    <n v="33.034076730810497"/>
    <n v="41.292595913513125"/>
    <n v="49.551115096215753"/>
    <n v="57.809634278918381"/>
    <n v="66.068153461621009"/>
    <n v="74.326672644323637"/>
    <n v="0"/>
    <n v="41.77442269327868"/>
    <n v="167.09769077311472"/>
    <n v="375.96980423950811"/>
    <n v="668.39076309245888"/>
    <n v="1044.3605673319671"/>
    <n v="1503.8792169580327"/>
    <n v="2046.946711970656"/>
    <n v="2673.5630523698369"/>
    <n v="3383.7282381555747"/>
    <n v="0"/>
    <n v="2.4917110860047966E-2"/>
    <n v="4.9834221720095932E-2"/>
    <n v="7.4751332580143895E-2"/>
    <n v="9.9668443440191865E-2"/>
    <n v="0.12458555430023985"/>
    <n v="0.14950266516028782"/>
    <n v="0.17441977602033579"/>
    <n v="0.19933688688038378"/>
    <n v="0.22425399774043175"/>
    <n v="8.3000000000000007"/>
    <n v="1.1366800000000001"/>
    <n v="1"/>
    <n v="1.0005999999999999"/>
    <n v="1.0066999999999999"/>
    <n v="1"/>
    <n v="0.9709580226375234"/>
    <n v="0.9428819223249546"/>
    <n v="0.91577169906229372"/>
    <n v="0.88962735284954075"/>
    <n v="0.8644488836866957"/>
    <n v="0.84023629157375845"/>
    <n v="0.81698957651072912"/>
    <n v="0.79470873849760759"/>
    <n v="0.77339377753439398"/>
    <n v="130400"/>
    <n v="260800"/>
    <n v="253225.85230386609"/>
    <n v="245903.60534234816"/>
    <n v="238833.25911544621"/>
    <n v="232014.81362316024"/>
    <n v="225448.26886549024"/>
    <n v="219133.6248424362"/>
    <n v="213070.88155399816"/>
    <n v="207260.03900017607"/>
    <n v="201701.09718096995"/>
    <n v="260800"/>
    <n v="253225.85230386612"/>
    <n v="245903.60534234819"/>
    <n v="238833.25911544621"/>
    <n v="232014.81362316024"/>
    <n v="225448.26886549024"/>
    <n v="219133.6248424362"/>
    <n v="213070.88155399813"/>
    <n v="207260.03900017607"/>
    <n v="201701.09718096993"/>
    <n v="492784.91625000001"/>
    <n v="34.32"/>
    <n v="9.4531492776886044"/>
    <n v="1.2999999999999999E-2"/>
    <n v="0.79700000000000004"/>
    <n v="4.1570820113423959E-2"/>
    <n v="8.3147100454299849E-2"/>
    <n v="0.08"/>
    <n v="0.16314710045429986"/>
    <n v="4.9939164512437815"/>
    <n v="4.8292176166314515"/>
    <n v="4.6415926775085667"/>
    <n v="4.4310416338751262"/>
    <n v="4.1975644857311316"/>
    <n v="3.9411612330765813"/>
    <n v="3.6618318759114765"/>
    <n v="3.3595764142358169"/>
    <n v="3.0343948480496024"/>
    <n v="2.6862871773528312"/>
    <n v="4.9939164512437815"/>
    <n v="4.911567033937617"/>
    <n v="4.7354051470700096"/>
    <n v="4.5363171556918465"/>
    <n v="4.3143030598031284"/>
    <n v="4.0693628594038564"/>
    <n v="3.8014965544940287"/>
    <n v="3.5107041450736469"/>
    <n v="3.1969856311427094"/>
    <n v="2.860341012701217"/>
    <n v="0"/>
    <n v="4.1292595913513122"/>
    <n v="12.387778774053936"/>
    <n v="20.646297956756563"/>
    <n v="28.904817139459183"/>
    <n v="37.163336322161811"/>
    <n v="45.421855504864439"/>
    <n v="53.680374687567067"/>
    <n v="61.938893870269695"/>
    <n v="70.197413052972323"/>
    <n v="8.2585191827026243"/>
    <n v="0"/>
    <n v="6.9431139410092282"/>
    <n v="21.604214520039744"/>
    <n v="37.587285429046119"/>
    <n v="55.330138729203732"/>
    <n v="75.420682921051693"/>
    <n v="98.676208073216856"/>
    <n v="126.27677690073115"/>
    <n v="160.00182740895482"/>
    <n v="202.67747086792136"/>
    <n v="784.51771879117462"/>
    <n v="69.555528290513578"/>
    <n v="128.11098706225317"/>
    <n v="982.18423414394147"/>
    <n v="982.17304439999998"/>
    <n v="128.10952753043466"/>
    <n v="69.555528290513578"/>
    <n v="784.5079885790517"/>
    <n v="8.6686186641493954"/>
    <n v="1.1189743941486086E-2"/>
    <n v="1.1392843659562855E-5"/>
  </r>
  <r>
    <x v="1"/>
    <x v="76"/>
    <n v="124.6"/>
    <n v="1.42065"/>
    <n v="74.343572811927331"/>
    <n v="0"/>
    <n v="8.2603969791030369"/>
    <n v="16.520793958206074"/>
    <n v="24.781190937309113"/>
    <n v="33.041587916412148"/>
    <n v="41.301984895515183"/>
    <n v="49.562381874618218"/>
    <n v="57.822778853721253"/>
    <n v="66.083175832824296"/>
    <n v="74.343572811927331"/>
    <n v="0"/>
    <n v="8.2603969791030369"/>
    <n v="16.520793958206074"/>
    <n v="24.781190937309113"/>
    <n v="33.041587916412148"/>
    <n v="41.301984895515183"/>
    <n v="49.562381874618218"/>
    <n v="57.822778853721253"/>
    <n v="66.083175832824296"/>
    <n v="74.343572811927331"/>
    <n v="0"/>
    <n v="41.793421929579438"/>
    <n v="167.17368771831775"/>
    <n v="376.14079736621494"/>
    <n v="668.694750873271"/>
    <n v="1044.8355482394857"/>
    <n v="1504.5631894648593"/>
    <n v="2047.8776745493917"/>
    <n v="2674.779003493084"/>
    <n v="3385.267176295934"/>
    <n v="0"/>
    <n v="2.4922776435200918E-2"/>
    <n v="4.9845552870401835E-2"/>
    <n v="7.476832930560276E-2"/>
    <n v="9.969110574080367E-2"/>
    <n v="0.12461388217600458"/>
    <n v="0.14953665861120549"/>
    <n v="0.1744594350464064"/>
    <n v="0.19938221148160734"/>
    <n v="0.22430498791680825"/>
    <n v="8.3000000000000007"/>
    <n v="1.1366800000000001"/>
    <n v="1"/>
    <n v="1.0005999999999999"/>
    <n v="1.0066999999999999"/>
    <n v="1"/>
    <n v="0.9709515289970847"/>
    <n v="0.94286937433025086"/>
    <n v="0.91575353599949882"/>
    <n v="0.88960401400482858"/>
    <n v="0.86442080834624002"/>
    <n v="0.84020391902373315"/>
    <n v="0.81695334603730796"/>
    <n v="0.79466908938696446"/>
    <n v="0.77335114907270275"/>
    <n v="130400"/>
    <n v="260800"/>
    <n v="253224.15876243968"/>
    <n v="245900.33282532942"/>
    <n v="238828.5221886693"/>
    <n v="232008.72685245928"/>
    <n v="225440.9468166994"/>
    <n v="219125.18208138962"/>
    <n v="213061.43264652992"/>
    <n v="207249.69851212032"/>
    <n v="201689.97967816089"/>
    <n v="260800"/>
    <n v="253224.15876243968"/>
    <n v="245900.33282532942"/>
    <n v="238828.5221886693"/>
    <n v="232008.72685245928"/>
    <n v="225440.9468166994"/>
    <n v="219125.18208138962"/>
    <n v="213061.43264652992"/>
    <n v="207249.69851212032"/>
    <n v="201689.97967816089"/>
    <n v="495236.58250000002"/>
    <n v="34.32"/>
    <n v="9.4531492776886044"/>
    <n v="1.2999999999999999E-2"/>
    <n v="0.79700000000000004"/>
    <n v="4.1570820113423959E-2"/>
    <n v="8.3900158974308942E-2"/>
    <n v="0.08"/>
    <n v="0.16390015897430893"/>
    <n v="4.9682231356435649"/>
    <n v="4.8042353089328405"/>
    <n v="4.6172955471288013"/>
    <n v="4.4074038502314483"/>
    <n v="4.1745602182407806"/>
    <n v="3.9187646511567995"/>
    <n v="3.6400171489795041"/>
    <n v="3.338317711708894"/>
    <n v="3.0136663393449683"/>
    <n v="2.6660630318877301"/>
    <n v="4.9682231356435649"/>
    <n v="4.8862292222882022"/>
    <n v="4.7107654280308209"/>
    <n v="4.5123496986801248"/>
    <n v="4.290982034236114"/>
    <n v="4.0466624346987903"/>
    <n v="3.7793909000681518"/>
    <n v="3.4891674303441991"/>
    <n v="3.1759920255269312"/>
    <n v="2.839864685616349"/>
    <n v="0"/>
    <n v="4.1301984895515185"/>
    <n v="12.390595468654556"/>
    <n v="20.650992447757595"/>
    <n v="28.91138942686063"/>
    <n v="37.171786405963665"/>
    <n v="45.432183385066701"/>
    <n v="53.692580364169736"/>
    <n v="61.952977343272778"/>
    <n v="70.213374322375813"/>
    <n v="8.2603969791030369"/>
    <n v="0"/>
    <n v="6.9822919830622263"/>
    <n v="21.727092750051536"/>
    <n v="37.804116928444877"/>
    <n v="55.656153294947551"/>
    <n v="75.878261923406725"/>
    <n v="99.298506111472307"/>
    <n v="127.11399997124305"/>
    <n v="161.13270523968129"/>
    <n v="204.23168332025861"/>
    <n v="789.82481152256821"/>
    <n v="69.555528290513578"/>
    <n v="128.90705097196221"/>
    <n v="988.28739078504407"/>
    <n v="988.30287269999997"/>
    <n v="128.9090703521739"/>
    <n v="69.555528290513578"/>
    <n v="789.83827405731245"/>
    <n v="8.6677768276154286"/>
    <n v="1.5481914955898901E-2"/>
    <n v="1.5665152235774639E-5"/>
  </r>
  <r>
    <x v="1"/>
    <x v="77"/>
    <n v="124.6"/>
    <n v="1.42702"/>
    <n v="74.360838925158475"/>
    <n v="0"/>
    <n v="8.2623154361287199"/>
    <n v="16.52463087225744"/>
    <n v="24.78694630838616"/>
    <n v="33.04926174451488"/>
    <n v="41.311577180643596"/>
    <n v="49.573892616772312"/>
    <n v="57.836208052901029"/>
    <n v="66.098523489029745"/>
    <n v="74.360838925158461"/>
    <n v="0"/>
    <n v="8.2623154361287199"/>
    <n v="16.52463087225744"/>
    <n v="24.78694630838616"/>
    <n v="33.04926174451488"/>
    <n v="41.311577180643596"/>
    <n v="49.573892616772312"/>
    <n v="57.836208052901029"/>
    <n v="66.098523489029745"/>
    <n v="74.360838925158461"/>
    <n v="0"/>
    <n v="41.812837024230689"/>
    <n v="167.25134809692275"/>
    <n v="376.31553321807621"/>
    <n v="669.00539238769102"/>
    <n v="1045.3209256057671"/>
    <n v="1505.2621328723046"/>
    <n v="2048.8290141873031"/>
    <n v="2676.0215695507632"/>
    <n v="3386.8397989626842"/>
    <n v="0"/>
    <n v="2.4928564689164084E-2"/>
    <n v="4.9857129378328167E-2"/>
    <n v="7.4785694067492262E-2"/>
    <n v="9.9714258756656335E-2"/>
    <n v="0.12464282344582041"/>
    <n v="0.1495713881349845"/>
    <n v="0.17449995282414857"/>
    <n v="0.19942851751331264"/>
    <n v="0.22435708220247672"/>
    <n v="8.3000000000000007"/>
    <n v="1.1366800000000001"/>
    <n v="1"/>
    <n v="1.0005999999999999"/>
    <n v="1.0066999999999999"/>
    <n v="1"/>
    <n v="0.97094489479899904"/>
    <n v="0.9428565548354203"/>
    <n v="0.9157349801092638"/>
    <n v="0.88958017062052952"/>
    <n v="0.86439212636921736"/>
    <n v="0.84017084735532743"/>
    <n v="0.81691633357885962"/>
    <n v="0.79462858503981426"/>
    <n v="0.77330760173819091"/>
    <n v="130400"/>
    <n v="260800"/>
    <n v="253222.42856357896"/>
    <n v="245896.98950107762"/>
    <n v="238823.682812496"/>
    <n v="232002.50849783409"/>
    <n v="225433.46655709189"/>
    <n v="219116.5569902694"/>
    <n v="213051.77979736659"/>
    <n v="207239.13497838355"/>
    <n v="201678.62253332019"/>
    <n v="260800"/>
    <n v="253222.42856357896"/>
    <n v="245896.98950107759"/>
    <n v="238823.682812496"/>
    <n v="232002.50849783409"/>
    <n v="225433.46655709189"/>
    <n v="219116.5569902694"/>
    <n v="213051.77979736659"/>
    <n v="207239.13497838355"/>
    <n v="201678.62253332019"/>
    <n v="497688.24875000003"/>
    <n v="34.32"/>
    <n v="9.4531492776886044"/>
    <n v="1.2999999999999999E-2"/>
    <n v="0.79700000000000004"/>
    <n v="4.1570820113423959E-2"/>
    <n v="8.4654239429788891E-2"/>
    <n v="0.08"/>
    <n v="0.16465423942978891"/>
    <n v="4.9427829561576351"/>
    <n v="4.7794980667544902"/>
    <n v="4.593235029023119"/>
    <n v="4.3839938429635223"/>
    <n v="4.1517745085757003"/>
    <n v="3.8965770258596528"/>
    <n v="3.618401394815379"/>
    <n v="3.3172476154428798"/>
    <n v="2.9931156877421561"/>
    <n v="2.646005611713206"/>
    <n v="4.9427829561576351"/>
    <n v="4.8611405114560622"/>
    <n v="4.6863665478888041"/>
    <n v="4.4886144359933207"/>
    <n v="4.2678841757696109"/>
    <n v="4.0241757672176766"/>
    <n v="3.7574892103375159"/>
    <n v="3.4678245051291294"/>
    <n v="3.155181651592518"/>
    <n v="2.8195606497276811"/>
    <n v="0"/>
    <n v="4.1311577180643599"/>
    <n v="12.39347315419308"/>
    <n v="20.655788590321798"/>
    <n v="28.918104026450521"/>
    <n v="37.180419462579238"/>
    <n v="45.442734898707954"/>
    <n v="53.70505033483667"/>
    <n v="61.967365770965387"/>
    <n v="70.229681207094103"/>
    <n v="8.2623154361287199"/>
    <n v="0"/>
    <n v="7.0215884734468599"/>
    <n v="21.850357521706613"/>
    <n v="38.021675363047656"/>
    <n v="55.983360241549391"/>
    <n v="76.337707748736165"/>
    <n v="99.923696116155753"/>
    <n v="127.95574450878044"/>
    <n v="162.27082281847785"/>
    <n v="205.79794201902178"/>
    <n v="795.16289481092247"/>
    <n v="69.555528290513578"/>
    <n v="129.70776346521532"/>
    <n v="994.42618656665138"/>
    <n v="994.43270089999999"/>
    <n v="129.7086131608695"/>
    <n v="69.555528290513578"/>
    <n v="795.16855944861686"/>
    <n v="8.6667674330274576"/>
    <n v="6.5143333486048505E-3"/>
    <n v="6.5508036317682709E-6"/>
  </r>
  <r>
    <x v="1"/>
    <x v="78"/>
    <n v="124.6"/>
    <n v="1.43557"/>
    <n v="74.321452456622268"/>
    <n v="0"/>
    <n v="8.2579391618469185"/>
    <n v="16.515878323693837"/>
    <n v="24.773817485540754"/>
    <n v="33.031756647387674"/>
    <n v="41.289695809234594"/>
    <n v="49.547634971081514"/>
    <n v="57.805574132928434"/>
    <n v="66.063513294775348"/>
    <n v="74.321452456622268"/>
    <n v="0"/>
    <n v="8.2579391618469185"/>
    <n v="16.515878323693837"/>
    <n v="24.773817485540754"/>
    <n v="33.031756647387674"/>
    <n v="41.289695809234594"/>
    <n v="49.547634971081514"/>
    <n v="57.805574132928434"/>
    <n v="66.063513294775348"/>
    <n v="74.321452456622268"/>
    <n v="0"/>
    <n v="41.768555010468553"/>
    <n v="167.07422004187421"/>
    <n v="375.91699509421699"/>
    <n v="668.29688016749685"/>
    <n v="1044.2138752617141"/>
    <n v="1503.6679803768682"/>
    <n v="2046.6591955129595"/>
    <n v="2673.1875206699874"/>
    <n v="3383.2529558479532"/>
    <n v="0"/>
    <n v="2.4915360855762327E-2"/>
    <n v="4.9830721711524653E-2"/>
    <n v="7.4746082567286973E-2"/>
    <n v="9.9661443423049306E-2"/>
    <n v="0.12457680427881164"/>
    <n v="0.14949216513457397"/>
    <n v="0.17440752599033632"/>
    <n v="0.19932288684609861"/>
    <n v="0.22423824770186096"/>
    <n v="8.3000000000000007"/>
    <n v="1.1366800000000001"/>
    <n v="1"/>
    <n v="1.0005999999999999"/>
    <n v="1.0066999999999999"/>
    <n v="1"/>
    <n v="0.97096002842784135"/>
    <n v="0.94288579823740437"/>
    <n v="0.91577730942868885"/>
    <n v="0.88963456200169488"/>
    <n v="0.86445755595642249"/>
    <n v="0.84024629129287154"/>
    <n v="0.81700076801104204"/>
    <n v="0.79472098611093422"/>
    <n v="0.77340694559254786"/>
    <n v="130400"/>
    <n v="260800"/>
    <n v="253226.37541398103"/>
    <n v="245904.61618031506"/>
    <n v="238834.72229900205"/>
    <n v="232016.69377004204"/>
    <n v="225450.53059343499"/>
    <n v="219136.2327691809"/>
    <n v="213073.80029727975"/>
    <n v="207263.23317773166"/>
    <n v="201704.53141053647"/>
    <n v="260800"/>
    <n v="253226.37541398103"/>
    <n v="245904.61618031506"/>
    <n v="238834.72229900202"/>
    <n v="232016.69377004204"/>
    <n v="225450.53059343499"/>
    <n v="219136.2327691809"/>
    <n v="213073.80029727975"/>
    <n v="207263.23317773166"/>
    <n v="201704.53141053647"/>
    <n v="500139.91500000004"/>
    <n v="34.32"/>
    <n v="9.4531492776886044"/>
    <n v="1.2999999999999999E-2"/>
    <n v="0.79700000000000004"/>
    <n v="4.1570820113423959E-2"/>
    <n v="8.5671691259048458E-2"/>
    <n v="0.08"/>
    <n v="0.16567169125904846"/>
    <n v="4.9175921901960784"/>
    <n v="4.7551134546059215"/>
    <n v="4.5696206698823314"/>
    <n v="4.3611138360253072"/>
    <n v="4.1295929530348516"/>
    <n v="3.8750580209109615"/>
    <n v="3.5975090396536378"/>
    <n v="3.2969460092628795"/>
    <n v="2.9733689297386903"/>
    <n v="2.6267778010810652"/>
    <n v="4.9175921901960784"/>
    <n v="4.8363528224010004"/>
    <n v="4.662367062244126"/>
    <n v="4.4653672529538193"/>
    <n v="4.2453533945300794"/>
    <n v="4.0023254869729064"/>
    <n v="3.7362835302822996"/>
    <n v="3.4472275244582589"/>
    <n v="3.1351574695007849"/>
    <n v="2.8000733654098777"/>
    <n v="0"/>
    <n v="4.1289695809234592"/>
    <n v="12.386908742770377"/>
    <n v="20.644847904617293"/>
    <n v="28.902787066464214"/>
    <n v="37.160726228311134"/>
    <n v="45.418665390158054"/>
    <n v="53.676604552004974"/>
    <n v="61.934543713851895"/>
    <n v="70.192482875698801"/>
    <n v="8.2579391618469185"/>
    <n v="0"/>
    <n v="7.0501017714119527"/>
    <n v="21.939572203461886"/>
    <n v="38.179143695098801"/>
    <n v="56.220869035355484"/>
    <n v="76.673178481428153"/>
    <n v="100.38439871180466"/>
    <n v="128.58395091708709"/>
    <n v="163.13429197136199"/>
    <n v="207.01073777817004"/>
    <n v="799.17624456518001"/>
    <n v="69.555528290513578"/>
    <n v="130.30976592835395"/>
    <n v="999.04153878404759"/>
    <n v="999.03007209999998"/>
    <n v="130.30827027391297"/>
    <n v="69.555528290513578"/>
    <n v="799.1662735355734"/>
    <n v="8.6651496649195572"/>
    <n v="1.1466684047604758E-2"/>
    <n v="1.1477816702255361E-5"/>
  </r>
  <r>
    <x v="1"/>
    <x v="79"/>
    <n v="124.6"/>
    <n v="1.44201"/>
    <n v="74.336838386373429"/>
    <n v="0"/>
    <n v="8.2596487095970481"/>
    <n v="16.519297419194096"/>
    <n v="24.778946128791144"/>
    <n v="33.038594838388192"/>
    <n v="41.298243547985237"/>
    <n v="49.557892257582282"/>
    <n v="57.817540967179326"/>
    <n v="66.077189676776371"/>
    <n v="74.336838386373415"/>
    <n v="0"/>
    <n v="8.2596487095970481"/>
    <n v="16.519297419194096"/>
    <n v="24.778946128791144"/>
    <n v="33.038594838388192"/>
    <n v="41.298243547985237"/>
    <n v="49.557892257582282"/>
    <n v="57.817540967179326"/>
    <n v="66.077189676776371"/>
    <n v="74.336838386373415"/>
    <n v="0"/>
    <n v="41.785850543643271"/>
    <n v="167.14340217457308"/>
    <n v="376.07265489278933"/>
    <n v="668.57360869829233"/>
    <n v="1044.6462635910814"/>
    <n v="1504.2906195711571"/>
    <n v="2047.5066766385191"/>
    <n v="2674.294434793168"/>
    <n v="3384.6538940351029"/>
    <n v="0"/>
    <n v="2.4920518801135844E-2"/>
    <n v="4.9841037602271689E-2"/>
    <n v="7.4761556403407536E-2"/>
    <n v="9.9682075204543377E-2"/>
    <n v="0.12460259400567922"/>
    <n v="0.14952311280681505"/>
    <n v="0.17444363160795087"/>
    <n v="0.19936415040908673"/>
    <n v="0.22428466921022255"/>
    <n v="8.3000000000000007"/>
    <n v="1.1366800000000001"/>
    <n v="1"/>
    <n v="1.0005999999999999"/>
    <n v="1.0066999999999999"/>
    <n v="1"/>
    <n v="0.9709541165949116"/>
    <n v="0.94287437446596523"/>
    <n v="0.91576077361316111"/>
    <n v="0.88961331403649901"/>
    <n v="0.86443199573597918"/>
    <n v="0.84021681871160159"/>
    <n v="0.81696778296336592"/>
    <n v="0.7946848884912725"/>
    <n v="0.77336813529532122"/>
    <n v="130400"/>
    <n v="260800"/>
    <n v="253224.83360795295"/>
    <n v="245901.63686072372"/>
    <n v="238830.40975831242"/>
    <n v="232011.15230071894"/>
    <n v="225443.86448794336"/>
    <n v="219128.5463199857"/>
    <n v="213065.19779684584"/>
    <n v="207253.81891852387"/>
    <n v="201694.40968501978"/>
    <n v="260800"/>
    <n v="253224.83360795295"/>
    <n v="245901.63686072372"/>
    <n v="238830.40975831245"/>
    <n v="232011.15230071894"/>
    <n v="225443.86448794336"/>
    <n v="219128.54631998567"/>
    <n v="213065.19779684584"/>
    <n v="207253.81891852387"/>
    <n v="201694.40968501978"/>
    <n v="502591.58125000005"/>
    <n v="34.32"/>
    <n v="9.4531492776886044"/>
    <n v="1.2999999999999999E-2"/>
    <n v="0.79700000000000004"/>
    <n v="4.1570820113423959E-2"/>
    <n v="8.6442065700938861E-2"/>
    <n v="0.08"/>
    <n v="0.16644206570093886"/>
    <n v="4.8926471878048776"/>
    <n v="4.7308600104002458"/>
    <n v="4.546031208506581"/>
    <n v="4.3381607821238877"/>
    <n v="4.1072487312521604"/>
    <n v="3.8532950558914041"/>
    <n v="3.576299756041617"/>
    <n v="3.2762628317027986"/>
    <n v="2.9531842828749491"/>
    <n v="2.6070641095580687"/>
    <n v="4.8926471878048776"/>
    <n v="4.8117535991025617"/>
    <n v="4.638445609453413"/>
    <n v="4.4420959953152348"/>
    <n v="4.2227047566880245"/>
    <n v="3.980271893571782"/>
    <n v="3.7147974059665105"/>
    <n v="3.4262812938722078"/>
    <n v="3.1147235572888738"/>
    <n v="2.7801241962165086"/>
    <n v="0"/>
    <n v="4.1298243547985241"/>
    <n v="12.389473064395572"/>
    <n v="20.649121773992619"/>
    <n v="28.90877048358967"/>
    <n v="37.168419193186715"/>
    <n v="45.428067902783759"/>
    <n v="53.687716612380804"/>
    <n v="61.947365321977848"/>
    <n v="70.207014031574886"/>
    <n v="8.2596487095970481"/>
    <n v="0"/>
    <n v="7.0890783786884066"/>
    <n v="22.061850849423024"/>
    <n v="38.3950486875435"/>
    <n v="56.545816622068791"/>
    <n v="77.129928265095359"/>
    <n v="101.00682256051344"/>
    <n v="129.42360571262611"/>
    <n v="164.27251620685556"/>
    <n v="208.58250636418668"/>
    <n v="804.50717364700085"/>
    <n v="69.555528290513578"/>
    <n v="131.10940529062708"/>
    <n v="1005.1721072281416"/>
    <n v="1005.1599"/>
    <n v="131.10781304347825"/>
    <n v="69.555528290513578"/>
    <n v="804.49655866600813"/>
    <n v="8.6637352998909929"/>
    <n v="1.2207228141619453E-2"/>
    <n v="1.2144563408885942E-5"/>
  </r>
  <r>
    <x v="1"/>
    <x v="80"/>
    <n v="124.6"/>
    <n v="1.4484900000000001"/>
    <n v="74.351057736677731"/>
    <n v="0"/>
    <n v="8.261228637408637"/>
    <n v="16.522457274817274"/>
    <n v="24.783685912225913"/>
    <n v="33.044914549634548"/>
    <n v="41.306143187043183"/>
    <n v="49.567371824451818"/>
    <n v="57.828600461860454"/>
    <n v="66.089829099269096"/>
    <n v="74.351057736677731"/>
    <n v="0"/>
    <n v="8.261228637408637"/>
    <n v="16.522457274817274"/>
    <n v="24.783685912225913"/>
    <n v="33.044914549634548"/>
    <n v="41.306143187043183"/>
    <n v="49.567371824451818"/>
    <n v="57.828600461860454"/>
    <n v="66.089829099269096"/>
    <n v="74.351057736677731"/>
    <n v="0"/>
    <n v="41.8018378922186"/>
    <n v="167.2073515688744"/>
    <n v="376.21654102996746"/>
    <n v="668.8294062754976"/>
    <n v="1045.0459473054648"/>
    <n v="1504.8661641198692"/>
    <n v="2048.2900567187112"/>
    <n v="2675.3176251019904"/>
    <n v="3385.9488692697064"/>
    <n v="0"/>
    <n v="2.4925285664972003E-2"/>
    <n v="4.9850571329944006E-2"/>
    <n v="7.4775856994916012E-2"/>
    <n v="9.9701142659888012E-2"/>
    <n v="0.12462642832486001"/>
    <n v="0.149551713989832"/>
    <n v="0.17447699965480401"/>
    <n v="0.19940228531977602"/>
    <n v="0.22432757098474801"/>
    <n v="8.3000000000000007"/>
    <n v="1.1366800000000001"/>
    <n v="1"/>
    <n v="1.0005999999999999"/>
    <n v="1.0066999999999999"/>
    <n v="1"/>
    <n v="0.97094865304096822"/>
    <n v="0.94286381700563049"/>
    <n v="0.91574549189398657"/>
    <n v="0.88959367770603681"/>
    <n v="0.86440837444178098"/>
    <n v="0.84018958210121908"/>
    <n v="0.81693730068435122"/>
    <n v="0.79465153019117729"/>
    <n v="0.77333227062169729"/>
    <n v="130400"/>
    <n v="260800"/>
    <n v="253223.4087130845"/>
    <n v="245898.88347506843"/>
    <n v="238826.42428595171"/>
    <n v="232006.03114573439"/>
    <n v="225437.70405441648"/>
    <n v="219121.44301199794"/>
    <n v="213057.2480184788"/>
    <n v="207245.11907385904"/>
    <n v="201685.05617813865"/>
    <n v="260800"/>
    <n v="253223.4087130845"/>
    <n v="245898.88347506843"/>
    <n v="238826.42428595171"/>
    <n v="232006.03114573436"/>
    <n v="225437.70405441651"/>
    <n v="219121.44301199794"/>
    <n v="213057.2480184788"/>
    <n v="207245.11907385904"/>
    <n v="201685.05617813868"/>
    <n v="505043.24750000006"/>
    <n v="34.32"/>
    <n v="9.4531492776886044"/>
    <n v="1.2999999999999999E-2"/>
    <n v="0.79700000000000004"/>
    <n v="4.1570820113423959E-2"/>
    <n v="8.7220705452824149E-2"/>
    <n v="0.08"/>
    <n v="0.16722070545282414"/>
    <n v="4.8679443699029123"/>
    <n v="4.7068439354871039"/>
    <n v="4.5226736734577448"/>
    <n v="4.3154335838148326"/>
    <n v="4.0851236665583688"/>
    <n v="3.8317439216883558"/>
    <n v="3.555294349204789"/>
    <n v="3.2557749491076713"/>
    <n v="2.9331857213970012"/>
    <n v="2.5875266660727809"/>
    <n v="4.8679443699029123"/>
    <n v="4.7873941526950077"/>
    <n v="4.6147588044724248"/>
    <n v="4.4190536286362887"/>
    <n v="4.2002786251866002"/>
    <n v="3.958433794123362"/>
    <n v="3.6935191354465724"/>
    <n v="3.4055346491562304"/>
    <n v="3.094480335252336"/>
    <n v="2.7603561937348911"/>
    <n v="0"/>
    <n v="4.1306143187043185"/>
    <n v="12.391842956112956"/>
    <n v="20.653071593521595"/>
    <n v="28.91430023093023"/>
    <n v="37.175528868338866"/>
    <n v="45.436757505747501"/>
    <n v="53.697986143156136"/>
    <n v="61.959214780564778"/>
    <n v="70.220443417973414"/>
    <n v="8.261228637408637"/>
    <n v="0"/>
    <n v="7.1278754602982923"/>
    <n v="22.183574968229429"/>
    <n v="38.61001943791851"/>
    <n v="56.869476149997105"/>
    <n v="77.585115646969314"/>
    <n v="101.62758836014235"/>
    <n v="130.26187855904641"/>
    <n v="165.41040305393159"/>
    <n v="210.15662377657961"/>
    <n v="809.83255541311269"/>
    <n v="69.555528290513578"/>
    <n v="131.90821255554386"/>
    <n v="1011.2962962591702"/>
    <n v="1011.289729"/>
    <n v="131.90735595652166"/>
    <n v="69.555528290513578"/>
    <n v="809.82684475296469"/>
    <n v="8.6621450141450591"/>
    <n v="6.5672591701968486E-3"/>
    <n v="6.4939442989209367E-6"/>
  </r>
  <r>
    <x v="1"/>
    <x v="81"/>
    <n v="124.6"/>
    <n v="1.45499"/>
    <n v="74.364636640937292"/>
    <n v="0"/>
    <n v="8.262737404548588"/>
    <n v="16.525474809097176"/>
    <n v="24.788212213645764"/>
    <n v="33.050949618194352"/>
    <n v="41.31368702274294"/>
    <n v="49.576424427291528"/>
    <n v="57.839161831840116"/>
    <n v="66.101899236388704"/>
    <n v="74.364636640937292"/>
    <n v="0"/>
    <n v="8.262737404548588"/>
    <n v="16.525474809097176"/>
    <n v="24.788212213645764"/>
    <n v="33.050949618194352"/>
    <n v="41.31368702274294"/>
    <n v="49.576424427291528"/>
    <n v="57.839161831840116"/>
    <n v="66.101899236388704"/>
    <n v="74.364636640937292"/>
    <n v="0"/>
    <n v="41.817108017622381"/>
    <n v="167.26843207048952"/>
    <n v="376.35397215860144"/>
    <n v="669.0737282819581"/>
    <n v="1045.4277004405596"/>
    <n v="1505.4158886344057"/>
    <n v="2049.0382928634967"/>
    <n v="2676.2949131278324"/>
    <n v="3387.1857494274132"/>
    <n v="0"/>
    <n v="2.4929837827079575E-2"/>
    <n v="4.985967565415915E-2"/>
    <n v="7.4789513481238717E-2"/>
    <n v="9.9719351308318299E-2"/>
    <n v="0.12464918913539787"/>
    <n v="0.14957902696247743"/>
    <n v="0.17450886478955702"/>
    <n v="0.1994387026166366"/>
    <n v="0.22436854044371618"/>
    <n v="8.3000000000000007"/>
    <n v="1.1366800000000001"/>
    <n v="1"/>
    <n v="1.0005999999999999"/>
    <n v="1.0066999999999999"/>
    <n v="1"/>
    <n v="0.9709434356009925"/>
    <n v="0.9428537351901316"/>
    <n v="0.91573089876741709"/>
    <n v="0.88957492633284907"/>
    <n v="0.86438581788642754"/>
    <n v="0.8401635734281524"/>
    <n v="0.81690819295802386"/>
    <n v="0.7946196764760417"/>
    <n v="0.77329802398220615"/>
    <n v="130400"/>
    <n v="260800"/>
    <n v="253222.04800473884"/>
    <n v="245896.25413758634"/>
    <n v="238822.61839854237"/>
    <n v="232001.14078760703"/>
    <n v="225431.82130478031"/>
    <n v="219114.65995006214"/>
    <n v="213049.65672345262"/>
    <n v="207236.81162495169"/>
    <n v="201676.12465455936"/>
    <n v="260800"/>
    <n v="253222.04800473884"/>
    <n v="245896.25413758637"/>
    <n v="238822.61839854237"/>
    <n v="232001.14078760703"/>
    <n v="225431.82130478031"/>
    <n v="219114.65995006214"/>
    <n v="213049.65672345262"/>
    <n v="207236.81162495169"/>
    <n v="201676.12465455933"/>
    <n v="507494.91375000001"/>
    <n v="34.32"/>
    <n v="9.4531492776886044"/>
    <n v="1.2999999999999999E-2"/>
    <n v="0.79700000000000004"/>
    <n v="4.1570820113423959E-2"/>
    <n v="8.8005255743913144E-2"/>
    <n v="0.08"/>
    <n v="0.16800525574391315"/>
    <n v="4.8434802265700485"/>
    <n v="4.6830607753358962"/>
    <n v="4.4995427524282423"/>
    <n v="4.2929261578470825"/>
    <n v="4.0632109915924213"/>
    <n v="3.8103972536642559"/>
    <n v="3.5344849440625858"/>
    <n v="3.2354740627874139"/>
    <n v="2.9133646098387378"/>
    <n v="2.5681565852165584"/>
    <n v="4.8434802265700485"/>
    <n v="4.7632705009529719"/>
    <n v="4.5913017638820692"/>
    <n v="4.3962344551376624"/>
    <n v="4.1780685747197523"/>
    <n v="3.9368041226283386"/>
    <n v="3.6724410988634206"/>
    <n v="3.3849795034249999"/>
    <n v="3.0744193363130758"/>
    <n v="2.7407605975276481"/>
    <n v="0"/>
    <n v="4.131368702274294"/>
    <n v="12.394106106822882"/>
    <n v="20.65684351137147"/>
    <n v="28.919580915920058"/>
    <n v="37.182318320468646"/>
    <n v="45.445055725017234"/>
    <n v="53.707793129565822"/>
    <n v="61.97053053411441"/>
    <n v="70.233267938663005"/>
    <n v="8.262737404548588"/>
    <n v="0"/>
    <n v="7.1665916729762893"/>
    <n v="22.305056254503242"/>
    <n v="38.824606668065236"/>
    <n v="57.192671370615372"/>
    <n v="78.039882809626107"/>
    <n v="102.24821901353518"/>
    <n v="131.10076169099432"/>
    <n v="166.55054649701975"/>
    <n v="211.73649773130899"/>
    <n v="815.16483370864455"/>
    <n v="69.555528290513578"/>
    <n v="132.70805429987365"/>
    <n v="1017.4284162990318"/>
    <n v="1017.4195570000001"/>
    <n v="132.70689873913034"/>
    <n v="69.555528290513578"/>
    <n v="815.1571299703561"/>
    <n v="8.6603838288119412"/>
    <n v="8.8592990317692966E-3"/>
    <n v="8.7076162147817801E-6"/>
  </r>
  <r>
    <x v="1"/>
    <x v="82"/>
    <n v="124.6"/>
    <n v="1.45936"/>
    <n v="74.432351568948079"/>
    <n v="0"/>
    <n v="8.270261285438675"/>
    <n v="16.54052257087735"/>
    <n v="24.810783856316025"/>
    <n v="33.0810451417547"/>
    <n v="41.351306427193379"/>
    <n v="49.621567712632057"/>
    <n v="57.891828998070736"/>
    <n v="66.162090283509414"/>
    <n v="74.432351568948093"/>
    <n v="0"/>
    <n v="8.270261285438675"/>
    <n v="16.54052257087735"/>
    <n v="24.810783856316025"/>
    <n v="33.0810451417547"/>
    <n v="41.351306427193379"/>
    <n v="49.621567712632057"/>
    <n v="57.891828998070736"/>
    <n v="66.162090283509414"/>
    <n v="74.432351568948093"/>
    <n v="0"/>
    <n v="41.893298309273284"/>
    <n v="167.57319323709314"/>
    <n v="377.03968478345956"/>
    <n v="670.29277294837254"/>
    <n v="1047.3324577318322"/>
    <n v="1508.1587391338387"/>
    <n v="2052.7716171543916"/>
    <n v="2681.1710917934915"/>
    <n v="3393.3571630511374"/>
    <n v="0"/>
    <n v="2.4952538431157453E-2"/>
    <n v="4.9905076862314907E-2"/>
    <n v="7.485761529347236E-2"/>
    <n v="9.9810153724629813E-2"/>
    <n v="0.12476269215578727"/>
    <n v="0.14971523058694475"/>
    <n v="0.17466776901810219"/>
    <n v="0.19962030744925965"/>
    <n v="0.22457284588041712"/>
    <n v="8.3000000000000007"/>
    <n v="1.1366800000000001"/>
    <n v="1"/>
    <n v="1.0005999999999999"/>
    <n v="1.0066999999999999"/>
    <n v="1"/>
    <n v="0.97091741788769625"/>
    <n v="0.94280346137864679"/>
    <n v="0.91565813047285138"/>
    <n v="0.88948142517031015"/>
    <n v="0.86427334547102297"/>
    <n v="0.84003389137499018"/>
    <n v="0.81676306288221145"/>
    <n v="0.7944608599926869"/>
    <n v="0.7731272827064164"/>
    <n v="130400"/>
    <n v="260800"/>
    <n v="253215.2625851112"/>
    <n v="245883.14272755108"/>
    <n v="238803.64042731965"/>
    <n v="231976.75568441689"/>
    <n v="225402.48849884278"/>
    <n v="219080.83887059745"/>
    <n v="213011.80679968075"/>
    <n v="207195.39228609274"/>
    <n v="201631.59532983339"/>
    <n v="260800"/>
    <n v="253215.2625851112"/>
    <n v="245883.14272755108"/>
    <n v="238803.64042731968"/>
    <n v="231976.75568441689"/>
    <n v="225402.48849884278"/>
    <n v="219080.83887059745"/>
    <n v="213011.80679968075"/>
    <n v="207195.39228609274"/>
    <n v="201631.59532983339"/>
    <n v="509946.58"/>
    <n v="34.32"/>
    <n v="9.4531492776886044"/>
    <n v="1.2999999999999999E-2"/>
    <n v="0.79700000000000004"/>
    <n v="4.1570820113423959E-2"/>
    <n v="8.8534689632554453E-2"/>
    <n v="0.08"/>
    <n v="0.16853468963255447"/>
    <n v="4.8192513153846157"/>
    <n v="4.6594028909906502"/>
    <n v="4.4764363175607986"/>
    <n v="4.270351595095061"/>
    <n v="4.0411487235934356"/>
    <n v="3.7888277030559232"/>
    <n v="3.5133885334825257"/>
    <n v="3.2148312148732412"/>
    <n v="2.8931557472280702"/>
    <n v="2.5483621305470128"/>
    <n v="4.8192513153846157"/>
    <n v="4.739327103187633"/>
    <n v="4.5679196042757244"/>
    <n v="4.3733939563279298"/>
    <n v="4.1557501593442483"/>
    <n v="3.9149882133246794"/>
    <n v="3.6511081182692244"/>
    <n v="3.3641098741778834"/>
    <n v="3.0539934810506555"/>
    <n v="2.7207589388875415"/>
    <n v="0"/>
    <n v="4.1351306427193375"/>
    <n v="12.405391928158013"/>
    <n v="20.675653213596689"/>
    <n v="28.945914499035361"/>
    <n v="37.216175784474039"/>
    <n v="45.486437069912718"/>
    <n v="53.756698355351396"/>
    <n v="62.026959640790075"/>
    <n v="70.297220926228761"/>
    <n v="8.270261285438675"/>
    <n v="0"/>
    <n v="7.2159211888352619"/>
    <n v="22.460078434415863"/>
    <n v="39.098479586123723"/>
    <n v="57.604588070512037"/>
    <n v="78.617732930806767"/>
    <n v="103.03302650214829"/>
    <n v="132.15440573263496"/>
    <n v="167.96996003875384"/>
    <n v="213.68169608507515"/>
    <n v="821.83588856930589"/>
    <n v="69.555528290513578"/>
    <n v="133.70871252897285"/>
    <n v="1025.1001293887923"/>
    <n v="1025.0818420000001"/>
    <n v="133.70632721739128"/>
    <n v="69.555528290513578"/>
    <n v="821.81998649209515"/>
    <n v="8.6591075296234283"/>
    <n v="1.8287388792259662E-2"/>
    <n v="1.7839930474799748E-5"/>
  </r>
  <r>
    <x v="1"/>
    <x v="83"/>
    <n v="124.6"/>
    <n v="1.4659500000000001"/>
    <n v="74.443169580475839"/>
    <n v="0"/>
    <n v="8.2714632867195377"/>
    <n v="16.542926573439075"/>
    <n v="24.814389860158613"/>
    <n v="33.085853146878151"/>
    <n v="41.357316433597688"/>
    <n v="49.628779720317226"/>
    <n v="57.900243007036764"/>
    <n v="66.171706293756301"/>
    <n v="74.443169580475839"/>
    <n v="0"/>
    <n v="8.2714632867195377"/>
    <n v="16.542926573439075"/>
    <n v="24.814389860158613"/>
    <n v="33.085853146878151"/>
    <n v="41.357316433597688"/>
    <n v="49.628779720317226"/>
    <n v="57.900243007036764"/>
    <n v="66.171706293756301"/>
    <n v="74.443169580475839"/>
    <n v="0"/>
    <n v="41.905476753423869"/>
    <n v="167.62190701369548"/>
    <n v="377.14929078081485"/>
    <n v="670.48762805478191"/>
    <n v="1047.6369188355968"/>
    <n v="1508.5971631232594"/>
    <n v="2053.3683609177697"/>
    <n v="2681.9505122191276"/>
    <n v="3394.3436170273335"/>
    <n v="0"/>
    <n v="2.4956165037635755E-2"/>
    <n v="4.9912330075271509E-2"/>
    <n v="7.486849511290726E-2"/>
    <n v="9.9824660150543018E-2"/>
    <n v="0.12478082518817878"/>
    <n v="0.14973699022581452"/>
    <n v="0.17469315526345028"/>
    <n v="0.19964932030108604"/>
    <n v="0.22460548533872179"/>
    <n v="8.3000000000000007"/>
    <n v="1.1366800000000001"/>
    <n v="1"/>
    <n v="1.0005999999999999"/>
    <n v="1.0066999999999999"/>
    <n v="1"/>
    <n v="0.9709132614202588"/>
    <n v="0.9427954300246757"/>
    <n v="0.91564650581325091"/>
    <n v="0.88946648878598433"/>
    <n v="0.86425537894287596"/>
    <n v="0.84001317628392591"/>
    <n v="0.81673988080913396"/>
    <n v="0.79443549251850021"/>
    <n v="0.77310001141202478"/>
    <n v="130400"/>
    <n v="260800"/>
    <n v="253214.17857840349"/>
    <n v="245881.04815043541"/>
    <n v="238800.60871609583"/>
    <n v="231972.86027538471"/>
    <n v="225397.80282830205"/>
    <n v="219075.43637484786"/>
    <n v="213005.76091502214"/>
    <n v="207188.77644882485"/>
    <n v="201624.48297625605"/>
    <n v="260800"/>
    <n v="253214.17857840349"/>
    <n v="245881.04815043544"/>
    <n v="238800.60871609583"/>
    <n v="231972.86027538471"/>
    <n v="225397.80282830205"/>
    <n v="219075.43637484786"/>
    <n v="213005.76091502217"/>
    <n v="207188.77644882485"/>
    <n v="201624.48297625605"/>
    <n v="512398.24625000003"/>
    <n v="34.32"/>
    <n v="9.4531492776886044"/>
    <n v="1.2999999999999999E-2"/>
    <n v="0.79700000000000004"/>
    <n v="4.1570820113423959E-2"/>
    <n v="8.9336083293384216E-2"/>
    <n v="0.08"/>
    <n v="0.16933608329338423"/>
    <n v="4.7952542598086119"/>
    <n v="4.6360789534512143"/>
    <n v="4.4537555958492883"/>
    <n v="4.2482841870028336"/>
    <n v="4.0196647269118513"/>
    <n v="3.7678972155763417"/>
    <n v="3.4929816529963031"/>
    <n v="3.1949180391717378"/>
    <n v="2.873706374102643"/>
    <n v="2.5293466577890205"/>
    <n v="4.7952542598086119"/>
    <n v="4.7156666066299131"/>
    <n v="4.5449172746502509"/>
    <n v="4.3510198914260609"/>
    <n v="4.1339744569573424"/>
    <n v="3.8937809712440963"/>
    <n v="3.6304394342863224"/>
    <n v="3.3439498460840205"/>
    <n v="3.0343122066371904"/>
    <n v="2.7015265159458317"/>
    <n v="0"/>
    <n v="4.1357316433597688"/>
    <n v="12.407194930079307"/>
    <n v="20.678658216798844"/>
    <n v="28.950121503518382"/>
    <n v="37.22158479023792"/>
    <n v="45.493048076957457"/>
    <n v="53.764511363676995"/>
    <n v="62.035974650396533"/>
    <n v="70.307437937116077"/>
    <n v="8.2714632867195377"/>
    <n v="0"/>
    <n v="7.2542347255167785"/>
    <n v="22.580313601686228"/>
    <n v="39.310958471121381"/>
    <n v="57.924854073401221"/>
    <n v="79.068898415105764"/>
    <n v="103.64973270611604"/>
    <n v="132.98978822719334"/>
    <n v="169.10859919233519"/>
    <n v="215.2654761104809"/>
    <n v="827.15285552295677"/>
    <n v="69.555528290513578"/>
    <n v="134.50625757202047"/>
    <n v="1031.2146413854909"/>
    <n v="1031.2116699999999"/>
    <n v="134.50586999999996"/>
    <n v="69.555528290513578"/>
    <n v="827.15027170948633"/>
    <n v="8.6570444496472714"/>
    <n v="2.9713854910369264E-3"/>
    <n v="2.8814506056132266E-6"/>
  </r>
  <r>
    <x v="1"/>
    <x v="84"/>
    <n v="124.6"/>
    <n v="1.47255"/>
    <n v="74.453636407959593"/>
    <n v="0"/>
    <n v="8.2726262675510664"/>
    <n v="16.545252535102133"/>
    <n v="24.817878802653198"/>
    <n v="33.090505070204266"/>
    <n v="41.363131337755334"/>
    <n v="49.635757605306402"/>
    <n v="57.90838387285747"/>
    <n v="66.181010140408532"/>
    <n v="74.453636407959593"/>
    <n v="0"/>
    <n v="8.2726262675510664"/>
    <n v="16.545252535102133"/>
    <n v="24.817878802653198"/>
    <n v="33.090505070204266"/>
    <n v="41.363131337755334"/>
    <n v="49.635757605306402"/>
    <n v="57.90838387285747"/>
    <n v="66.181010140408532"/>
    <n v="74.453636407959593"/>
    <n v="0"/>
    <n v="41.91726153457774"/>
    <n v="167.66904613831096"/>
    <n v="377.2553538111996"/>
    <n v="670.67618455324384"/>
    <n v="1047.9315383644434"/>
    <n v="1509.0214152447986"/>
    <n v="2053.9458151943095"/>
    <n v="2682.7047382129754"/>
    <n v="3395.298184300796"/>
    <n v="0"/>
    <n v="2.495967391394472E-2"/>
    <n v="4.991934782788944E-2"/>
    <n v="7.4879021741834154E-2"/>
    <n v="9.9838695655778881E-2"/>
    <n v="0.12479836956972361"/>
    <n v="0.14975804348366833"/>
    <n v="0.17471771739761305"/>
    <n v="0.19967739131155776"/>
    <n v="0.22463706522550245"/>
    <n v="8.3000000000000007"/>
    <n v="1.1366800000000001"/>
    <n v="1"/>
    <n v="1.0005999999999999"/>
    <n v="1.0066999999999999"/>
    <n v="1"/>
    <n v="0.97090923990329014"/>
    <n v="0.94278765946966037"/>
    <n v="0.91563525869911078"/>
    <n v="0.88945203759164104"/>
    <n v="0.86423799614725139"/>
    <n v="0.8399931343659417"/>
    <n v="0.81671745224771208"/>
    <n v="0.79441094979256266"/>
    <n v="0.7730736270004932"/>
    <n v="130400"/>
    <n v="260800"/>
    <n v="253213.12976677806"/>
    <n v="245879.02158968741"/>
    <n v="238797.67546872809"/>
    <n v="231969.09140389998"/>
    <n v="225393.26939520315"/>
    <n v="219070.2094426376"/>
    <n v="212999.91154620331"/>
    <n v="207182.37570590034"/>
    <n v="201617.60192172864"/>
    <n v="260800"/>
    <n v="253213.12976677806"/>
    <n v="245879.02158968744"/>
    <n v="238797.67546872809"/>
    <n v="231969.09140389998"/>
    <n v="225393.26939520315"/>
    <n v="219070.2094426376"/>
    <n v="212999.91154620331"/>
    <n v="207182.37570590034"/>
    <n v="201617.60192172864"/>
    <n v="514849.91250000003"/>
    <n v="34.32"/>
    <n v="9.4531492776886044"/>
    <n v="1.2999999999999999E-2"/>
    <n v="0.79700000000000004"/>
    <n v="4.1570820113423959E-2"/>
    <n v="9.0142311935745956E-2"/>
    <n v="0.08"/>
    <n v="0.17014231193574597"/>
    <n v="4.7714857476190469"/>
    <n v="4.6129774506634016"/>
    <n v="4.4312907030836106"/>
    <n v="4.2264255048796739"/>
    <n v="3.9983818560515894"/>
    <n v="3.7471597565993604"/>
    <n v="3.4727592065229849"/>
    <n v="3.1751802058224632"/>
    <n v="2.8544227544977967"/>
    <n v="2.5104868525489841"/>
    <n v="4.7714857476190469"/>
    <n v="4.6922315991412242"/>
    <n v="4.5221340768735061"/>
    <n v="4.3288581039816423"/>
    <n v="4.1124036804656319"/>
    <n v="3.8727708063254749"/>
    <n v="3.6099594815611726"/>
    <n v="3.3239697061727238"/>
    <n v="3.0148014801601297"/>
    <n v="2.6824548035233904"/>
    <n v="0"/>
    <n v="4.1363131337755332"/>
    <n v="12.408939401326599"/>
    <n v="20.681565668877667"/>
    <n v="28.954191936428732"/>
    <n v="37.226818203979803"/>
    <n v="45.499444471530865"/>
    <n v="53.77207073908194"/>
    <n v="62.044697006633001"/>
    <n v="70.317323274184062"/>
    <n v="8.2726262675510664"/>
    <n v="0"/>
    <n v="7.2925157163066254"/>
    <n v="22.700458743327815"/>
    <n v="39.523324464960396"/>
    <n v="58.245062348036527"/>
    <n v="79.520211634674695"/>
    <n v="104.26707042467648"/>
    <n v="133.82680474815021"/>
    <n v="170.25087508981088"/>
    <n v="216.85693821115771"/>
    <n v="832.48326138110133"/>
    <n v="69.555528290513578"/>
    <n v="135.30581845074215"/>
    <n v="1037.3446081223572"/>
    <n v="1037.3414990000001"/>
    <n v="135.30541291304337"/>
    <n v="69.555528290513578"/>
    <n v="832.48055779644312"/>
    <n v="8.6548136277594878"/>
    <n v="3.109122357045635E-3"/>
    <n v="2.9972023292646027E-6"/>
  </r>
  <r>
    <x v="1"/>
    <x v="85"/>
    <n v="124.6"/>
    <n v="1.4770399999999999"/>
    <n v="74.517176533073112"/>
    <n v="0"/>
    <n v="8.2796862814525678"/>
    <n v="16.559372562905136"/>
    <n v="24.839058844357702"/>
    <n v="33.118745125810271"/>
    <n v="41.398431407262841"/>
    <n v="49.67811768871541"/>
    <n v="57.95780397016798"/>
    <n v="66.237490251620542"/>
    <n v="74.517176533073112"/>
    <n v="0"/>
    <n v="8.2796862814525678"/>
    <n v="16.559372562905136"/>
    <n v="24.839058844357702"/>
    <n v="33.118745125810271"/>
    <n v="41.398431407262841"/>
    <n v="49.67811768871541"/>
    <n v="57.95780397016798"/>
    <n v="66.237490251620542"/>
    <n v="74.517176533073112"/>
    <n v="0"/>
    <n v="41.988838013055236"/>
    <n v="167.95535205222095"/>
    <n v="377.89954211749711"/>
    <n v="671.82140820888378"/>
    <n v="1049.7209503263809"/>
    <n v="1511.5981684699887"/>
    <n v="2057.4530626397072"/>
    <n v="2687.2856328355351"/>
    <n v="3401.0958790574741"/>
    <n v="0"/>
    <n v="2.4980974966247856E-2"/>
    <n v="4.9961949932495711E-2"/>
    <n v="7.494292489874356E-2"/>
    <n v="9.9923899864991422E-2"/>
    <n v="0.12490487483123927"/>
    <n v="0.14988584979748715"/>
    <n v="0.174866824763735"/>
    <n v="0.19984779972998284"/>
    <n v="0.22482877469623069"/>
    <n v="8.3000000000000007"/>
    <n v="1.1366800000000001"/>
    <n v="1"/>
    <n v="1.0005999999999999"/>
    <n v="1.0066999999999999"/>
    <n v="1"/>
    <n v="0.97088482721577318"/>
    <n v="0.94274048903258634"/>
    <n v="0.91556698545043957"/>
    <n v="0.889364316469333"/>
    <n v="0.86413248208926652"/>
    <n v="0.83987148231024"/>
    <n v="0.81658131713225368"/>
    <n v="0.79426198655530755"/>
    <n v="0.7729134905794014"/>
    <n v="130400"/>
    <n v="260800"/>
    <n v="253206.76293787366"/>
    <n v="245866.7195396985"/>
    <n v="238779.86980547465"/>
    <n v="231946.21373520204"/>
    <n v="225365.75132888069"/>
    <n v="219038.4825865106"/>
    <n v="212964.40750809177"/>
    <n v="207143.52609362421"/>
    <n v="201575.8383431079"/>
    <n v="260800"/>
    <n v="253206.76293787369"/>
    <n v="245866.7195396985"/>
    <n v="238779.86980547465"/>
    <n v="231946.21373520204"/>
    <n v="225365.75132888072"/>
    <n v="219038.4825865106"/>
    <n v="212964.40750809177"/>
    <n v="207143.52609362418"/>
    <n v="201575.8383431079"/>
    <n v="517301.57875000004"/>
    <n v="34.32"/>
    <n v="9.4531492776886044"/>
    <n v="1.2999999999999999E-2"/>
    <n v="0.79700000000000004"/>
    <n v="4.1570820113423959E-2"/>
    <n v="9.069286170583557E-2"/>
    <n v="0.08"/>
    <n v="0.17069286170583559"/>
    <n v="4.7479425293838862"/>
    <n v="4.5899952740383592"/>
    <n v="4.4088486319487696"/>
    <n v="4.204502603115122"/>
    <n v="3.9769571875374128"/>
    <n v="3.7262123852156446"/>
    <n v="3.4522681961498147"/>
    <n v="3.1551246203399255"/>
    <n v="2.8347816577859755"/>
    <n v="2.491239308487966"/>
    <n v="4.7479425293838862"/>
    <n v="4.6689689017111231"/>
    <n v="4.4994219529935648"/>
    <n v="4.3066756175319458"/>
    <n v="4.0907298953262679"/>
    <n v="3.8515847863765287"/>
    <n v="3.5892402906827297"/>
    <n v="3.3036964082448703"/>
    <n v="2.9949531390629502"/>
    <n v="2.6630104831369708"/>
    <n v="0"/>
    <n v="4.1398431407262839"/>
    <n v="12.419529422178851"/>
    <n v="20.699215703631417"/>
    <n v="28.978901985083986"/>
    <n v="37.258588266536556"/>
    <n v="45.538274547989126"/>
    <n v="53.817960829441695"/>
    <n v="62.097647110894258"/>
    <n v="70.377333392346827"/>
    <n v="8.2796862814525678"/>
    <n v="0"/>
    <n v="7.3413644813686698"/>
    <n v="22.85400401500371"/>
    <n v="39.794734388748829"/>
    <n v="58.653644546805673"/>
    <n v="80.094153250343268"/>
    <n v="105.0480314830877"/>
    <n v="134.87795999148977"/>
    <n v="171.67181355479201"/>
    <n v="218.81334884097666"/>
    <n v="839.14905455261635"/>
    <n v="69.555528290513578"/>
    <n v="136.3056874264694"/>
    <n v="1045.0102702695995"/>
    <n v="1045.003784"/>
    <n v="136.30484139130431"/>
    <n v="69.555528290513578"/>
    <n v="839.14341431818207"/>
    <n v="8.6532030996437594"/>
    <n v="6.4862695994634123E-3"/>
    <n v="6.2069340788754619E-6"/>
  </r>
  <r>
    <x v="1"/>
    <x v="86"/>
    <n v="124.6"/>
    <n v="1.48373"/>
    <n v="74.524965431070015"/>
    <n v="0"/>
    <n v="8.2805517145633356"/>
    <n v="16.561103429126671"/>
    <n v="24.841655143690005"/>
    <n v="33.122206858253342"/>
    <n v="41.40275857281668"/>
    <n v="49.683310287380017"/>
    <n v="57.963862001943355"/>
    <n v="66.244413716506685"/>
    <n v="74.524965431070015"/>
    <n v="0"/>
    <n v="8.2805517145633356"/>
    <n v="16.561103429126671"/>
    <n v="24.841655143690005"/>
    <n v="33.122206858253342"/>
    <n v="41.40275857281668"/>
    <n v="49.683310287380017"/>
    <n v="57.963862001943355"/>
    <n v="66.244413716506685"/>
    <n v="74.524965431070015"/>
    <n v="0"/>
    <n v="41.997616227254156"/>
    <n v="167.99046490901662"/>
    <n v="377.97854604528732"/>
    <n v="671.96185963606649"/>
    <n v="1049.9404056813539"/>
    <n v="1511.9141841811497"/>
    <n v="2057.8831951354537"/>
    <n v="2687.847438544266"/>
    <n v="3401.8069144075862"/>
    <n v="0"/>
    <n v="2.4983586099343983E-2"/>
    <n v="4.9967172198687966E-2"/>
    <n v="7.4950758298031939E-2"/>
    <n v="9.9934344397375932E-2"/>
    <n v="0.12491793049671991"/>
    <n v="0.14990151659606391"/>
    <n v="0.17488510269540788"/>
    <n v="0.19986868879475186"/>
    <n v="0.22485227489409582"/>
    <n v="8.3000000000000007"/>
    <n v="1.1366800000000001"/>
    <n v="1"/>
    <n v="1.0005999999999999"/>
    <n v="1.0066999999999999"/>
    <n v="1"/>
    <n v="0.97088183469968059"/>
    <n v="0.94273470696372397"/>
    <n v="0.91555861679213024"/>
    <n v="0.88935356418489919"/>
    <n v="0.86411954914203093"/>
    <n v="0.83985657166352545"/>
    <n v="0.81656463174938287"/>
    <n v="0.79424372939960308"/>
    <n v="0.77289386461418608"/>
    <n v="130400"/>
    <n v="260800"/>
    <n v="253205.98248967671"/>
    <n v="245865.21157613921"/>
    <n v="238777.68725938757"/>
    <n v="231943.4095394217"/>
    <n v="225362.37841624167"/>
    <n v="219034.59388984743"/>
    <n v="212960.05596023906"/>
    <n v="207138.76462741647"/>
    <n v="201570.71989137973"/>
    <n v="260800"/>
    <n v="253205.98248967671"/>
    <n v="245865.21157613921"/>
    <n v="238777.68725938757"/>
    <n v="231943.40953942167"/>
    <n v="225362.37841624167"/>
    <n v="219034.59388984743"/>
    <n v="212960.05596023906"/>
    <n v="207138.76462741647"/>
    <n v="201570.71989137973"/>
    <n v="519753.24500000005"/>
    <n v="34.32"/>
    <n v="9.4531492776886044"/>
    <n v="1.2999999999999999E-2"/>
    <n v="0.79700000000000004"/>
    <n v="4.1570820113423959E-2"/>
    <n v="9.1516277857815284E-2"/>
    <n v="0.08"/>
    <n v="0.17151627785781529"/>
    <n v="4.7246214169811314"/>
    <n v="4.5673334688802747"/>
    <n v="4.3868145607556741"/>
    <n v="4.1830646926073314"/>
    <n v="3.956083864435243"/>
    <n v="3.7058720762394124"/>
    <n v="3.4324293280198375"/>
    <n v="3.1357556197765204"/>
    <n v="2.8158509515094585"/>
    <n v="2.4727153232186545"/>
    <n v="4.7246214169811314"/>
    <n v="4.645977442930703"/>
    <n v="4.4770740148179744"/>
    <n v="4.2849396266815027"/>
    <n v="4.0695742785212872"/>
    <n v="3.8309779703373277"/>
    <n v="3.5691507021296252"/>
    <n v="3.2840924738981787"/>
    <n v="2.9758032856429892"/>
    <n v="2.6442831373640567"/>
    <n v="0"/>
    <n v="4.1402758572816678"/>
    <n v="12.420827571845003"/>
    <n v="20.70137928640834"/>
    <n v="28.981931000971674"/>
    <n v="37.262482715535015"/>
    <n v="45.543034430098345"/>
    <n v="53.823586144661689"/>
    <n v="62.10413785922502"/>
    <n v="70.38468957378835"/>
    <n v="8.2805517145633356"/>
    <n v="0"/>
    <n v="7.3792369355871319"/>
    <n v="22.972884680022059"/>
    <n v="40.004960787895826"/>
    <n v="58.970880494323666"/>
    <n v="80.541814003655361"/>
    <n v="105.66139771334079"/>
    <n v="135.71146125647863"/>
    <n v="172.81267471971586"/>
    <n v="220.4090982897645"/>
    <n v="844.46440888078394"/>
    <n v="69.555528290513578"/>
    <n v="137.10299057569455"/>
    <n v="1051.122927746992"/>
    <n v="1051.1336120000001"/>
    <n v="137.10438417391299"/>
    <n v="69.555528290513578"/>
    <n v="844.47369953557347"/>
    <n v="8.6506658057842909"/>
    <n v="1.0684253008093947E-2"/>
    <n v="1.016450514579677E-5"/>
  </r>
  <r>
    <x v="1"/>
    <x v="87"/>
    <n v="124.6"/>
    <n v="1.49254"/>
    <n v="74.479731776025773"/>
    <n v="0"/>
    <n v="8.2755257528917525"/>
    <n v="16.551051505783505"/>
    <n v="24.826577258675258"/>
    <n v="33.10210301156701"/>
    <n v="41.377628764458763"/>
    <n v="49.653154517350515"/>
    <n v="57.928680270242268"/>
    <n v="66.20420602313402"/>
    <n v="74.479731776025773"/>
    <n v="0"/>
    <n v="8.2755257528917525"/>
    <n v="16.551051505783505"/>
    <n v="24.826577258675258"/>
    <n v="33.10210301156701"/>
    <n v="41.377628764458763"/>
    <n v="49.653154517350515"/>
    <n v="57.928680270242268"/>
    <n v="66.20420602313402"/>
    <n v="74.479731776025773"/>
    <n v="0"/>
    <n v="41.946649973149448"/>
    <n v="167.78659989259779"/>
    <n v="377.51984975834506"/>
    <n v="671.14639957039117"/>
    <n v="1048.6662493287363"/>
    <n v="1510.0793990333802"/>
    <n v="2055.3858486843233"/>
    <n v="2684.5855982815647"/>
    <n v="3397.6786478251056"/>
    <n v="0"/>
    <n v="2.4968422067950618E-2"/>
    <n v="4.9936844135901236E-2"/>
    <n v="7.490526620385185E-2"/>
    <n v="9.9873688271802472E-2"/>
    <n v="0.12484211033975309"/>
    <n v="0.1498105324077037"/>
    <n v="0.17477895447565434"/>
    <n v="0.19974737654360494"/>
    <n v="0.22471579861155558"/>
    <n v="8.3000000000000007"/>
    <n v="1.1366800000000001"/>
    <n v="1"/>
    <n v="1.0005999999999999"/>
    <n v="1.0066999999999999"/>
    <n v="1"/>
    <n v="0.97089921374277088"/>
    <n v="0.94276828664618317"/>
    <n v="0.91560721871023687"/>
    <n v="0.88941600993493197"/>
    <n v="0.86419466032026859"/>
    <n v="0.83994316986624673"/>
    <n v="0.81666153857286627"/>
    <n v="0.79434976644012711"/>
    <n v="0.77300785346802947"/>
    <n v="130400"/>
    <n v="260800"/>
    <n v="253210.51494411464"/>
    <n v="245873.96915732458"/>
    <n v="238790.36263962978"/>
    <n v="231959.69539103025"/>
    <n v="225381.96741152604"/>
    <n v="219057.17870111714"/>
    <n v="212985.32925980352"/>
    <n v="207166.41908758515"/>
    <n v="201600.44818446209"/>
    <n v="260800"/>
    <n v="253210.51494411464"/>
    <n v="245873.96915732458"/>
    <n v="238790.36263962978"/>
    <n v="231959.69539103023"/>
    <n v="225381.96741152604"/>
    <n v="219057.17870111714"/>
    <n v="212985.32925980352"/>
    <n v="207166.41908758515"/>
    <n v="201600.44818446209"/>
    <n v="522204.91125"/>
    <n v="34.32"/>
    <n v="9.4531492776886044"/>
    <n v="1.2999999999999999E-2"/>
    <n v="0.79700000000000004"/>
    <n v="4.1570820113423959E-2"/>
    <n v="9.2606303783718091E-2"/>
    <n v="0.08"/>
    <n v="0.17260630378371811"/>
    <n v="4.7015192821596248"/>
    <n v="4.5449821140198061"/>
    <n v="4.3651717247339867"/>
    <n v="4.162088114302164"/>
    <n v="3.9357312827243396"/>
    <n v="3.686101230000514"/>
    <n v="3.4131979561306869"/>
    <n v="3.1170214611148568"/>
    <n v="2.7975717449530246"/>
    <n v="2.4548488076451904"/>
    <n v="4.7015192821596248"/>
    <n v="4.6232506980897154"/>
    <n v="4.4550769193768964"/>
    <n v="4.2636299195180758"/>
    <n v="4.0489096985132518"/>
    <n v="3.810916256362427"/>
    <n v="3.5496495930656007"/>
    <n v="3.2651097086227718"/>
    <n v="2.9572966030339405"/>
    <n v="2.6262102762991075"/>
    <n v="0"/>
    <n v="4.1377628764458763"/>
    <n v="12.413288629337629"/>
    <n v="20.688814382229381"/>
    <n v="28.964340135121134"/>
    <n v="37.239865888012886"/>
    <n v="45.515391640904639"/>
    <n v="53.790917393796391"/>
    <n v="62.066443146688144"/>
    <n v="70.341968899579896"/>
    <n v="8.2755257528917525"/>
    <n v="0"/>
    <n v="7.4065123177369223"/>
    <n v="23.058297665605654"/>
    <n v="40.156115668755959"/>
    <n v="59.1999230784837"/>
    <n v="80.867552173567674"/>
    <n v="106.11295165953561"/>
    <n v="136.33481318819119"/>
    <n v="173.68310237257413"/>
    <n v="221.65657502411088"/>
    <n v="848.47584314856181"/>
    <n v="69.555528290513578"/>
    <n v="137.70470571586122"/>
    <n v="1055.7360771549365"/>
    <n v="1055.7309829999999"/>
    <n v="137.70404126086953"/>
    <n v="69.555528290513578"/>
    <n v="848.47141344861677"/>
    <n v="8.6470770028782162"/>
    <n v="5.094154936614359E-3"/>
    <n v="4.825239590997548E-6"/>
  </r>
  <r>
    <x v="1"/>
    <x v="88"/>
    <n v="124.6"/>
    <n v="1.4971399999999999"/>
    <n v="74.539585175408632"/>
    <n v="0"/>
    <n v="8.2821761306009591"/>
    <n v="16.564352261201918"/>
    <n v="24.846528391802877"/>
    <n v="33.128704522403837"/>
    <n v="41.410880653004796"/>
    <n v="49.693056783605755"/>
    <n v="57.975232914206714"/>
    <n v="66.257409044807673"/>
    <n v="74.539585175408632"/>
    <n v="0"/>
    <n v="8.2821761306009591"/>
    <n v="16.564352261201918"/>
    <n v="24.846528391802877"/>
    <n v="33.128704522403837"/>
    <n v="41.410880653004796"/>
    <n v="49.693056783605755"/>
    <n v="57.975232914206714"/>
    <n v="66.257409044807673"/>
    <n v="74.539585175408632"/>
    <n v="0"/>
    <n v="42.014095393206468"/>
    <n v="168.05638157282587"/>
    <n v="378.12685853885824"/>
    <n v="672.22552629130348"/>
    <n v="1050.3523848301618"/>
    <n v="1512.507434155433"/>
    <n v="2058.6906742671172"/>
    <n v="2688.9021051652139"/>
    <n v="3403.1417268497244"/>
    <n v="0"/>
    <n v="2.4988487190398791E-2"/>
    <n v="4.9976974380797581E-2"/>
    <n v="7.4965461571196365E-2"/>
    <n v="9.9953948761595163E-2"/>
    <n v="0.12494243595199395"/>
    <n v="0.14993092314239273"/>
    <n v="0.17491941033279151"/>
    <n v="0.19990789752319033"/>
    <n v="0.22489638471358911"/>
    <n v="8.3000000000000007"/>
    <n v="1.1366800000000001"/>
    <n v="1"/>
    <n v="1.0005999999999999"/>
    <n v="1.0066999999999999"/>
    <n v="1"/>
    <n v="0.97087621778222288"/>
    <n v="0.94272385414779492"/>
    <n v="0.91554290909671632"/>
    <n v="0.88933338262898687"/>
    <n v="0.86409527474460679"/>
    <n v="0.83982858544357597"/>
    <n v="0.81653331472589441"/>
    <n v="0.794209462591562"/>
    <n v="0.77285702904057896"/>
    <n v="130400"/>
    <n v="260800"/>
    <n v="253204.51759760373"/>
    <n v="245862.38116174491"/>
    <n v="238773.5906924236"/>
    <n v="231938.14618963978"/>
    <n v="225356.04765339344"/>
    <n v="219027.29508368461"/>
    <n v="212951.88848051327"/>
    <n v="207129.82784387938"/>
    <n v="201561.113173783"/>
    <n v="260800"/>
    <n v="253204.51759760373"/>
    <n v="245862.38116174488"/>
    <n v="238773.59069242363"/>
    <n v="231938.14618963978"/>
    <n v="225356.04765339344"/>
    <n v="219027.29508368461"/>
    <n v="212951.88848051327"/>
    <n v="207129.82784387938"/>
    <n v="201561.113173783"/>
    <n v="524656.57750000001"/>
    <n v="34.32"/>
    <n v="9.4531492776886044"/>
    <n v="1.2999999999999999E-2"/>
    <n v="0.79700000000000004"/>
    <n v="4.1570820113423959E-2"/>
    <n v="9.3178007651310915E-2"/>
    <n v="0.08"/>
    <n v="0.17317800765131092"/>
    <n v="4.6786330551401871"/>
    <n v="4.5226459064847466"/>
    <n v="4.3433631665245906"/>
    <n v="4.1407848352597254"/>
    <n v="3.9149109126901442"/>
    <n v="3.6657413988158507"/>
    <n v="3.3932762936368444"/>
    <n v="3.0975155971531252"/>
    <n v="2.7784593093646919"/>
    <n v="2.4361074302715466"/>
    <n v="4.6786330551401871"/>
    <n v="4.6006394808124664"/>
    <n v="4.4330045365046686"/>
    <n v="4.242074000892158"/>
    <n v="4.0278478739749346"/>
    <n v="3.7903261557529975"/>
    <n v="3.5295088462263475"/>
    <n v="3.2453959453949848"/>
    <n v="2.9379874532589083"/>
    <n v="2.607283369818119"/>
    <n v="0"/>
    <n v="4.1410880653004796"/>
    <n v="12.423264195901439"/>
    <n v="20.705440326502398"/>
    <n v="28.987616457103357"/>
    <n v="37.269792587704316"/>
    <n v="45.551968718305275"/>
    <n v="53.834144848906234"/>
    <n v="62.116320979507194"/>
    <n v="70.398497110108153"/>
    <n v="8.2821761306009591"/>
    <n v="0"/>
    <n v="7.4548811903625394"/>
    <n v="23.210366996053725"/>
    <n v="40.425061799882592"/>
    <n v="59.605166981420851"/>
    <n v="81.437579215662765"/>
    <n v="106.89006444168442"/>
    <n v="137.38350481135558"/>
    <n v="175.10568684238891"/>
    <n v="223.62461984183616"/>
    <n v="855.13693212064754"/>
    <n v="69.555528290513578"/>
    <n v="138.70386906167408"/>
    <n v="1063.3963294728353"/>
    <n v="1063.3932689999999"/>
    <n v="138.70346986956508"/>
    <n v="69.555528290513578"/>
    <n v="855.13427083992121"/>
    <n v="8.6450931056699165"/>
    <n v="3.060472835386463E-3"/>
    <n v="2.878025397193353E-6"/>
  </r>
  <r>
    <x v="1"/>
    <x v="89"/>
    <n v="124.6"/>
    <n v="1.5017799999999999"/>
    <n v="74.598030835874638"/>
    <n v="0"/>
    <n v="8.288670092874959"/>
    <n v="16.577340185749918"/>
    <n v="24.866010278624877"/>
    <n v="33.154680371499836"/>
    <n v="41.443350464374795"/>
    <n v="49.732020557249754"/>
    <n v="58.020690650124713"/>
    <n v="66.309360742999672"/>
    <n v="74.598030835874624"/>
    <n v="0"/>
    <n v="8.288670092874959"/>
    <n v="16.577340185749918"/>
    <n v="24.866010278624877"/>
    <n v="33.154680371499836"/>
    <n v="41.443350464374795"/>
    <n v="49.732020557249754"/>
    <n v="58.020690650124713"/>
    <n v="66.309360742999672"/>
    <n v="74.598030835874624"/>
    <n v="0"/>
    <n v="42.080006793968366"/>
    <n v="168.32002717587346"/>
    <n v="378.72006114571531"/>
    <n v="673.28010870349385"/>
    <n v="1052.0001698492092"/>
    <n v="1514.8802445828612"/>
    <n v="2061.9203329044503"/>
    <n v="2693.1204348139754"/>
    <n v="3408.4805503114371"/>
    <n v="0"/>
    <n v="2.5008080385537347E-2"/>
    <n v="5.0016160771074694E-2"/>
    <n v="7.5024241156612048E-2"/>
    <n v="0.10003232154214939"/>
    <n v="0.12504040192768673"/>
    <n v="0.1500484823132241"/>
    <n v="0.17505656269876144"/>
    <n v="0.20006464308429878"/>
    <n v="0.22507272346983612"/>
    <n v="8.3000000000000007"/>
    <n v="1.1366800000000001"/>
    <n v="1"/>
    <n v="1.0005999999999999"/>
    <n v="1.0066999999999999"/>
    <n v="1"/>
    <n v="0.9708537632860742"/>
    <n v="0.94268046910975534"/>
    <n v="0.91548011747104341"/>
    <n v="0.88925270836993831"/>
    <n v="0.86399824180644014"/>
    <n v="0.83971671778054879"/>
    <n v="0.81640813629226439"/>
    <n v="0.79407249734158691"/>
    <n v="0.77270980092851627"/>
    <n v="130400"/>
    <n v="260800"/>
    <n v="253198.66146500816"/>
    <n v="245851.0663438242"/>
    <n v="238757.21463644813"/>
    <n v="231917.10634287991"/>
    <n v="225330.7414631196"/>
    <n v="218998.11999716712"/>
    <n v="212919.24194502254"/>
    <n v="207094.10730668588"/>
    <n v="201522.71608215704"/>
    <n v="260800"/>
    <n v="253198.66146500816"/>
    <n v="245851.0663438242"/>
    <n v="238757.21463644813"/>
    <n v="231917.10634287991"/>
    <n v="225330.7414631196"/>
    <n v="218998.11999716712"/>
    <n v="212919.24194502254"/>
    <n v="207094.10730668588"/>
    <n v="201522.71608215704"/>
    <n v="527108.24375000002"/>
    <n v="34.32"/>
    <n v="9.4531492776886044"/>
    <n v="1.2999999999999999E-2"/>
    <n v="0.79700000000000004"/>
    <n v="4.1570820113423959E-2"/>
    <n v="9.3756465147596016E-2"/>
    <n v="0.08"/>
    <n v="0.17375646514759602"/>
    <n v="4.6559597232558136"/>
    <n v="4.5005198851585151"/>
    <n v="4.3217616821929719"/>
    <n v="4.1196851143591848"/>
    <n v="3.894290181657154"/>
    <n v="3.6455768840868794"/>
    <n v="3.3735452216483601"/>
    <n v="3.0781951943415975"/>
    <n v="2.7595268021665924"/>
    <n v="2.4175400451233413"/>
    <n v="4.6559597232558136"/>
    <n v="4.5782398042071648"/>
    <n v="4.4111407836757435"/>
    <n v="4.2207233982760783"/>
    <n v="4.0069876480081694"/>
    <n v="3.7699335328720167"/>
    <n v="3.5095610528676198"/>
    <n v="3.225870207994979"/>
    <n v="2.918860998254095"/>
    <n v="2.5885334236449671"/>
    <n v="0"/>
    <n v="4.1443350464374795"/>
    <n v="12.433005139312439"/>
    <n v="20.721675232187398"/>
    <n v="29.010345325062357"/>
    <n v="37.299015417937312"/>
    <n v="45.587685510812278"/>
    <n v="53.87635560368723"/>
    <n v="62.165025696562196"/>
    <n v="70.453695789437148"/>
    <n v="8.288670092874959"/>
    <n v="0"/>
    <n v="7.5031076184985066"/>
    <n v="23.362001558451041"/>
    <n v="40.693292017536976"/>
    <n v="60.009464166765753"/>
    <n v="82.006547567117124"/>
    <n v="107.66625221923778"/>
    <n v="138.43189856139233"/>
    <n v="176.52960850897057"/>
    <n v="225.59779830855788"/>
    <n v="861.799970526528"/>
    <n v="69.555528290513578"/>
    <n v="139.70332482255617"/>
    <n v="1071.0588236395979"/>
    <n v="1071.055554"/>
    <n v="139.70289834782602"/>
    <n v="69.555528290513578"/>
    <n v="861.79712736166039"/>
    <n v="8.6430165273236028"/>
    <n v="3.2696395978746295E-3"/>
    <n v="3.0527264301685599E-6"/>
  </r>
  <r>
    <x v="1"/>
    <x v="90"/>
    <n v="124.6"/>
    <n v="1.5085900000000001"/>
    <n v="74.602358059163535"/>
    <n v="0"/>
    <n v="8.2891508954626154"/>
    <n v="16.578301790925231"/>
    <n v="24.867452686387846"/>
    <n v="33.156603581850462"/>
    <n v="41.445754477313073"/>
    <n v="49.734905372775685"/>
    <n v="58.024056268238297"/>
    <n v="66.313207163700909"/>
    <n v="74.602358059163521"/>
    <n v="0"/>
    <n v="8.2891508954626154"/>
    <n v="16.578301790925231"/>
    <n v="24.867452686387846"/>
    <n v="33.156603581850462"/>
    <n v="41.445754477313073"/>
    <n v="49.734905372775685"/>
    <n v="58.024056268238297"/>
    <n v="66.313207163700909"/>
    <n v="74.602358059163521"/>
    <n v="0"/>
    <n v="42.084888822746073"/>
    <n v="168.33955529098429"/>
    <n v="378.76399940471458"/>
    <n v="673.35822116393717"/>
    <n v="1052.1222205686515"/>
    <n v="1515.0559976188581"/>
    <n v="2062.1595523145565"/>
    <n v="2693.4328846557473"/>
    <n v="3408.8759946424302"/>
    <n v="0"/>
    <n v="2.5009531034390176E-2"/>
    <n v="5.0019062068780352E-2"/>
    <n v="7.5028593103170518E-2"/>
    <n v="0.1000381241375607"/>
    <n v="0.12504765517195085"/>
    <n v="0.15005718620634104"/>
    <n v="0.1750667172407312"/>
    <n v="0.20007624827512135"/>
    <n v="0.22508577930951151"/>
    <n v="8.3000000000000007"/>
    <n v="1.1366800000000001"/>
    <n v="1"/>
    <n v="1.0005999999999999"/>
    <n v="1.0066999999999999"/>
    <n v="1"/>
    <n v="0.97085210081481343"/>
    <n v="0.94267725704586247"/>
    <n v="0.91547546869314733"/>
    <n v="0.88924673575666791"/>
    <n v="0.86399105823642419"/>
    <n v="0.83970843613241608"/>
    <n v="0.81639886944464379"/>
    <n v="0.79406235817310722"/>
    <n v="0.77269890231780636"/>
    <n v="130400"/>
    <n v="260800"/>
    <n v="253198.22789250335"/>
    <n v="245850.22863756094"/>
    <n v="238756.00223517281"/>
    <n v="231915.54868533899"/>
    <n v="225328.86798805944"/>
    <n v="218995.96014333412"/>
    <n v="212916.8251511631"/>
    <n v="207091.46301154635"/>
    <n v="201519.87372448388"/>
    <n v="260800"/>
    <n v="253198.22789250332"/>
    <n v="245850.22863756094"/>
    <n v="238756.00223517281"/>
    <n v="231915.54868533899"/>
    <n v="225328.86798805944"/>
    <n v="218995.96014333412"/>
    <n v="212916.82515116307"/>
    <n v="207091.46301154635"/>
    <n v="201519.87372448388"/>
    <n v="529559.91"/>
    <n v="34.32"/>
    <n v="9.4531492776886044"/>
    <n v="1.2999999999999999E-2"/>
    <n v="0.79700000000000004"/>
    <n v="4.1570820113423959E-2"/>
    <n v="9.4608692721358467E-2"/>
    <n v="0.08"/>
    <n v="0.17460869272135848"/>
    <n v="4.6334963296296294"/>
    <n v="4.4786969410226289"/>
    <n v="4.3005453875636226"/>
    <n v="4.0990416692526086"/>
    <n v="3.8741857860895879"/>
    <n v="3.6259777380745604"/>
    <n v="3.3544175252075252"/>
    <n v="3.0595051474884825"/>
    <n v="2.7412406049174347"/>
    <n v="2.3996238974943784"/>
    <n v="4.6334963296296294"/>
    <n v="4.5560966353261296"/>
    <n v="4.3896211642931258"/>
    <n v="4.1997935284081152"/>
    <n v="3.9866137276710982"/>
    <n v="3.7500817620820741"/>
    <n v="3.4901976316410428"/>
    <n v="3.2069613363480038"/>
    <n v="2.9003728762029586"/>
    <n v="2.5704322512059066"/>
    <n v="0"/>
    <n v="4.1445754477313077"/>
    <n v="12.433726343193923"/>
    <n v="20.722877238656537"/>
    <n v="29.012028134119156"/>
    <n v="37.301179029581768"/>
    <n v="45.590329925044379"/>
    <n v="53.879480820506991"/>
    <n v="62.168631715969603"/>
    <n v="70.457782611432208"/>
    <n v="8.2891508954626154"/>
    <n v="0"/>
    <n v="7.5404483341067623"/>
    <n v="23.479254813603006"/>
    <n v="40.900833638000556"/>
    <n v="60.323145259324406"/>
    <n v="82.450229400652205"/>
    <n v="108.27613906348675"/>
    <n v="139.26427538379957"/>
    <n v="177.6754890677216"/>
    <n v="227.21283221989844"/>
    <n v="867.12264718059339"/>
    <n v="69.555528290513578"/>
    <n v="140.50172632066597"/>
    <n v="1077.1799017917729"/>
    <n v="1077.1853819999999"/>
    <n v="140.5024411304347"/>
    <n v="69.555528290513578"/>
    <n v="867.12741257905157"/>
    <n v="8.6398333123506994"/>
    <n v="5.4802082270271057E-3"/>
    <n v="5.0875256187120315E-6"/>
  </r>
  <r>
    <x v="1"/>
    <x v="91"/>
    <n v="124.6"/>
    <n v="1.51542"/>
    <n v="74.606153824697074"/>
    <n v="0"/>
    <n v="8.2895726471885638"/>
    <n v="16.579145294377128"/>
    <n v="24.868717941565691"/>
    <n v="33.158290588754255"/>
    <n v="41.447863235942819"/>
    <n v="49.737435883131383"/>
    <n v="58.027008530319947"/>
    <n v="66.31658117750851"/>
    <n v="74.606153824697074"/>
    <n v="0"/>
    <n v="8.2895726471885638"/>
    <n v="16.579145294377128"/>
    <n v="24.868717941565691"/>
    <n v="33.158290588754255"/>
    <n v="41.447863235942819"/>
    <n v="49.737435883131383"/>
    <n v="58.027008530319947"/>
    <n v="66.31658117750851"/>
    <n v="74.606153824697074"/>
    <n v="0"/>
    <n v="42.089171487222806"/>
    <n v="168.35668594889123"/>
    <n v="378.80254338500515"/>
    <n v="673.4267437955649"/>
    <n v="1052.2292871805701"/>
    <n v="1515.2101735400206"/>
    <n v="2062.3694028739174"/>
    <n v="2693.7069751822596"/>
    <n v="3409.2228904650465"/>
    <n v="0"/>
    <n v="2.5010803518509709E-2"/>
    <n v="5.0021607037019418E-2"/>
    <n v="7.503241055552913E-2"/>
    <n v="0.10004321407403884"/>
    <n v="0.12505401759254856"/>
    <n v="0.15006482111105826"/>
    <n v="0.17507562462956797"/>
    <n v="0.20008642814807767"/>
    <n v="0.22509723166658741"/>
    <n v="8.3000000000000007"/>
    <n v="1.1366800000000001"/>
    <n v="1"/>
    <n v="1.0005999999999999"/>
    <n v="1.0066999999999999"/>
    <n v="1"/>
    <n v="0.97085064252643127"/>
    <n v="0.94267443948967278"/>
    <n v="0.91547139088972429"/>
    <n v="0.88924149672658603"/>
    <n v="0.86398475700025779"/>
    <n v="0.83970117171073966"/>
    <n v="0.81639074085803176"/>
    <n v="0.79405346444213387"/>
    <n v="0.7726893424630461"/>
    <n v="130400"/>
    <n v="260800"/>
    <n v="253197.84757089327"/>
    <n v="245849.49381890666"/>
    <n v="238754.93874404009"/>
    <n v="231914.18234629364"/>
    <n v="225327.22462566724"/>
    <n v="218994.0655821609"/>
    <n v="212914.70521577468"/>
    <n v="207089.1435265085"/>
    <n v="201517.38051436242"/>
    <n v="260800"/>
    <n v="253197.84757089327"/>
    <n v="245849.49381890666"/>
    <n v="238754.93874404009"/>
    <n v="231914.18234629362"/>
    <n v="225327.22462566721"/>
    <n v="218994.06558216093"/>
    <n v="212914.70521577465"/>
    <n v="207089.1435265085"/>
    <n v="201517.38051436242"/>
    <n v="532011.57625000004"/>
    <n v="34.32"/>
    <n v="9.4531492776886044"/>
    <n v="1.2999999999999999E-2"/>
    <n v="0.79700000000000004"/>
    <n v="4.1570820113423959E-2"/>
    <n v="9.546729595360251E-2"/>
    <n v="0.08"/>
    <n v="0.1754672959536025"/>
    <n v="4.6112399718894004"/>
    <n v="4.4570757176935158"/>
    <n v="4.2795249557571715"/>
    <n v="4.0785876860803683"/>
    <n v="3.8542639086631034"/>
    <n v="3.6065536235053797"/>
    <n v="3.335456830607197"/>
    <n v="3.0409735299685523"/>
    <n v="2.7231037215894491"/>
    <n v="2.3818474054698862"/>
    <n v="4.6112399718894004"/>
    <n v="4.5341578447914586"/>
    <n v="4.3683003367253441"/>
    <n v="4.1790563209187699"/>
    <n v="3.9664257973717358"/>
    <n v="3.7304087660842415"/>
    <n v="3.4710052270562883"/>
    <n v="3.1882151802878749"/>
    <n v="2.8820386257790007"/>
    <n v="2.5524755635296676"/>
    <n v="0"/>
    <n v="4.1447863235942819"/>
    <n v="12.434358970782846"/>
    <n v="20.723931617971409"/>
    <n v="29.013504265159973"/>
    <n v="37.303076912348537"/>
    <n v="45.592649559537101"/>
    <n v="53.882222206725665"/>
    <n v="62.171794853914228"/>
    <n v="70.461367501102785"/>
    <n v="8.2895726471885638"/>
    <n v="0"/>
    <n v="7.5777042865804054"/>
    <n v="23.596253477112068"/>
    <n v="41.107973544796174"/>
    <n v="60.636342047524792"/>
    <n v="82.893480424979401"/>
    <n v="108.88591516818924"/>
    <n v="140.09738054577571"/>
    <n v="178.8239773879929"/>
    <n v="228.83456087349683"/>
    <n v="872.45358775644752"/>
    <n v="69.555528290513578"/>
    <n v="141.3013674070441"/>
    <n v="1083.3104834540052"/>
    <n v="1083.3152110000001"/>
    <n v="141.30198404347823"/>
    <n v="69.555528290513578"/>
    <n v="872.45769866600824"/>
    <n v="8.6364811845092273"/>
    <n v="4.7275459949105425E-3"/>
    <n v="4.3639616123792634E-6"/>
  </r>
  <r>
    <x v="1"/>
    <x v="92"/>
    <n v="124.6"/>
    <n v="1.52016"/>
    <n v="74.661186639547466"/>
    <n v="0"/>
    <n v="8.2956874043941635"/>
    <n v="16.591374808788327"/>
    <n v="24.887062213182489"/>
    <n v="33.182749617576654"/>
    <n v="41.478437021970819"/>
    <n v="49.774124426364985"/>
    <n v="58.06981183075915"/>
    <n v="66.365499235153308"/>
    <n v="74.661186639547466"/>
    <n v="0"/>
    <n v="8.2956874043941635"/>
    <n v="16.591374808788327"/>
    <n v="24.887062213182489"/>
    <n v="33.182749617576654"/>
    <n v="41.478437021970819"/>
    <n v="49.774124426364985"/>
    <n v="58.06981183075915"/>
    <n v="66.365499235153308"/>
    <n v="74.661186639547466"/>
    <n v="0"/>
    <n v="42.151288075747189"/>
    <n v="168.60515230298876"/>
    <n v="379.36159268172463"/>
    <n v="674.42060921195502"/>
    <n v="1053.7822018936797"/>
    <n v="1517.4463707268987"/>
    <n v="2065.4131157116126"/>
    <n v="2697.6824368478201"/>
    <n v="3414.2543341355217"/>
    <n v="0"/>
    <n v="2.5029252598762902E-2"/>
    <n v="5.0058505197525804E-2"/>
    <n v="7.5087757796288707E-2"/>
    <n v="0.10011701039505161"/>
    <n v="0.12514626299381451"/>
    <n v="0.15017551559257741"/>
    <n v="0.17520476819134034"/>
    <n v="0.20023402079010322"/>
    <n v="0.22526327338886612"/>
    <n v="8.3000000000000007"/>
    <n v="1.1366800000000001"/>
    <n v="1"/>
    <n v="1.0005999999999999"/>
    <n v="1.0066999999999999"/>
    <n v="1"/>
    <n v="0.97082949985058509"/>
    <n v="0.94263359035141925"/>
    <n v="0.91541227150250237"/>
    <n v="0.88916554330383457"/>
    <n v="0.86389340575541573"/>
    <n v="0.83959585885724597"/>
    <n v="0.81627290260932506"/>
    <n v="0.79392453701165322"/>
    <n v="0.77255076206423057"/>
    <n v="130400"/>
    <n v="260800"/>
    <n v="253192.3335610326"/>
    <n v="245838.84036365015"/>
    <n v="238739.52040785263"/>
    <n v="231894.37369364005"/>
    <n v="225303.40022101242"/>
    <n v="218966.59998996975"/>
    <n v="212883.97300051196"/>
    <n v="207055.51925263915"/>
    <n v="201481.23874635133"/>
    <n v="260800"/>
    <n v="253192.3335610326"/>
    <n v="245838.84036365015"/>
    <n v="238739.52040785263"/>
    <n v="231894.37369364005"/>
    <n v="225303.40022101242"/>
    <n v="218966.59998996972"/>
    <n v="212883.97300051196"/>
    <n v="207055.51925263915"/>
    <n v="201481.23874635133"/>
    <n v="534463.24250000005"/>
    <n v="34.32"/>
    <n v="9.4531492776886044"/>
    <n v="1.2999999999999999E-2"/>
    <n v="0.79700000000000004"/>
    <n v="4.1570820113423959E-2"/>
    <n v="9.6065443901170861E-2"/>
    <n v="0.08"/>
    <n v="0.17606544390117085"/>
    <n v="4.5891878009174309"/>
    <n v="4.4355604266231117"/>
    <n v="4.2585224527221692"/>
    <n v="4.0580738792146027"/>
    <n v="3.8342147061004117"/>
    <n v="3.5869449333795966"/>
    <n v="3.3162645610521579"/>
    <n v="3.0221735891180952"/>
    <n v="2.7046720175774079"/>
    <n v="2.363759846430098"/>
    <n v="4.5891878009174309"/>
    <n v="4.5123741137702709"/>
    <n v="4.3470414396726405"/>
    <n v="4.158298165968386"/>
    <n v="3.9461442926575074"/>
    <n v="3.7105798197400039"/>
    <n v="3.4516047472158773"/>
    <n v="3.1692190750851266"/>
    <n v="2.8634228033477518"/>
    <n v="2.5342159320037529"/>
    <n v="0"/>
    <n v="4.1478437021970818"/>
    <n v="12.443531106591244"/>
    <n v="20.73921851098541"/>
    <n v="29.034905915379571"/>
    <n v="37.33059331977374"/>
    <n v="45.626280724167898"/>
    <n v="53.921968128562071"/>
    <n v="62.217655532956229"/>
    <n v="70.513342937350387"/>
    <n v="8.2956874043941635"/>
    <n v="0"/>
    <n v="7.625523480135759"/>
    <n v="23.746643711523866"/>
    <n v="41.374155222102445"/>
    <n v="61.037936128730642"/>
    <n v="83.459445112571927"/>
    <n v="109.6595323141033"/>
    <n v="141.14511531906032"/>
    <n v="180.25218655527934"/>
    <n v="230.82352354425871"/>
    <n v="879.12406138776635"/>
    <n v="69.555528290513578"/>
    <n v="142.3019384517419"/>
    <n v="1090.9815281300218"/>
    <n v="1090.977496"/>
    <n v="142.30141252173905"/>
    <n v="69.555528290513578"/>
    <n v="879.1205551877473"/>
    <n v="8.6340622345705551"/>
    <n v="4.0321300218693068E-3"/>
    <n v="3.6958874373237365E-6"/>
  </r>
  <r>
    <x v="1"/>
    <x v="93"/>
    <n v="124.6"/>
    <n v="1.5249699999999999"/>
    <n v="74.714122325383187"/>
    <n v="0"/>
    <n v="8.3015691472647983"/>
    <n v="16.603138294529597"/>
    <n v="24.904707441794393"/>
    <n v="33.206276589059193"/>
    <n v="41.507845736323993"/>
    <n v="49.809414883588794"/>
    <n v="58.110984030853594"/>
    <n v="66.412553178118387"/>
    <n v="74.714122325383187"/>
    <n v="0"/>
    <n v="8.3015691472647983"/>
    <n v="16.603138294529597"/>
    <n v="24.904707441794393"/>
    <n v="33.206276589059193"/>
    <n v="41.507845736323993"/>
    <n v="49.809414883588794"/>
    <n v="58.110984030853594"/>
    <n v="66.412553178118387"/>
    <n v="74.714122325383187"/>
    <n v="0"/>
    <n v="42.211080812926511"/>
    <n v="168.84432325170604"/>
    <n v="379.89972731633861"/>
    <n v="675.37729300682417"/>
    <n v="1055.277020323163"/>
    <n v="1519.5989092653547"/>
    <n v="2068.3429598333996"/>
    <n v="2701.5091720272967"/>
    <n v="3419.0975458470475"/>
    <n v="0"/>
    <n v="2.5046998642080796E-2"/>
    <n v="5.0093997284161591E-2"/>
    <n v="7.514099592624239E-2"/>
    <n v="0.10018799456832318"/>
    <n v="0.12523499321040399"/>
    <n v="0.15028199185248478"/>
    <n v="0.1753289904945656"/>
    <n v="0.20037598913664637"/>
    <n v="0.22542298777872719"/>
    <n v="8.3000000000000007"/>
    <n v="1.1366800000000001"/>
    <n v="1"/>
    <n v="1.0005999999999999"/>
    <n v="1.0066999999999999"/>
    <n v="1"/>
    <n v="0.97080916335583478"/>
    <n v="0.94259429984499954"/>
    <n v="0.91535540946749439"/>
    <n v="0.88909249222331921"/>
    <n v="0.86380554811247401"/>
    <n v="0.8394945771349589"/>
    <n v="0.81615957929077387"/>
    <n v="0.79380055457991883"/>
    <n v="0.77241750300239376"/>
    <n v="130400"/>
    <n v="260800"/>
    <n v="253187.0298032017"/>
    <n v="245828.59339957588"/>
    <n v="238724.69078912254"/>
    <n v="231875.32197184165"/>
    <n v="225280.48694773321"/>
    <n v="218940.18571679728"/>
    <n v="212854.41827903382"/>
    <n v="207023.18463444282"/>
    <n v="201446.48478302429"/>
    <n v="260800"/>
    <n v="253187.0298032017"/>
    <n v="245828.59339957588"/>
    <n v="238724.69078912254"/>
    <n v="231875.32197184165"/>
    <n v="225280.48694773321"/>
    <n v="218940.18571679725"/>
    <n v="212854.41827903382"/>
    <n v="207023.18463444282"/>
    <n v="201446.48478302429"/>
    <n v="536914.90875000006"/>
    <n v="34.32"/>
    <n v="9.4531492776886044"/>
    <n v="1.2999999999999999E-2"/>
    <n v="0.79700000000000004"/>
    <n v="4.1570820113423959E-2"/>
    <n v="9.6674334833654951E-2"/>
    <n v="0.08"/>
    <n v="0.17667433483365497"/>
    <n v="4.567337019634703"/>
    <n v="4.4142451956275908"/>
    <n v="4.2377181105792037"/>
    <n v="4.0377557644895425"/>
    <n v="3.8143581573586056"/>
    <n v="3.5675252891863947"/>
    <n v="3.2972571599729088"/>
    <n v="3.0035537697181502"/>
    <n v="2.6864151184221163"/>
    <n v="2.345841206084808"/>
    <n v="4.567337019634703"/>
    <n v="4.4907911076311464"/>
    <n v="4.3259816531033977"/>
    <n v="4.1377369375343731"/>
    <n v="3.9260569609240741"/>
    <n v="3.6909417232725001"/>
    <n v="3.4323912245796517"/>
    <n v="3.1504054648455293"/>
    <n v="2.8449844440701333"/>
    <n v="2.5161281622534624"/>
    <n v="0"/>
    <n v="4.1507845736323992"/>
    <n v="12.452353720897197"/>
    <n v="20.753922868161993"/>
    <n v="29.055492015426793"/>
    <n v="37.357061162691593"/>
    <n v="45.658630309956393"/>
    <n v="53.960199457221194"/>
    <n v="62.261768604485994"/>
    <n v="70.563337751750794"/>
    <n v="8.3015691472647983"/>
    <n v="0"/>
    <n v="7.6730411919751278"/>
    <n v="23.896096597189469"/>
    <n v="41.638733531888697"/>
    <n v="61.437258418454832"/>
    <n v="84.02252043842104"/>
    <n v="110.42980006858697"/>
    <n v="142.18942037554086"/>
    <n v="181.67775165817366"/>
    <n v="232.81263506200943"/>
    <n v="885.77725734224009"/>
    <n v="69.555528290513578"/>
    <n v="143.29991784491298"/>
    <n v="1098.6327034776666"/>
    <n v="1098.6397810000001"/>
    <n v="143.30084099999999"/>
    <n v="69.555528290513578"/>
    <n v="885.78341170948647"/>
    <n v="8.6315310112009893"/>
    <n v="7.0775223334749171E-3"/>
    <n v="6.4420772448571259E-6"/>
  </r>
  <r>
    <x v="1"/>
    <x v="94"/>
    <n v="124.6"/>
    <n v="1.534"/>
    <n v="74.66377642324106"/>
    <n v="0"/>
    <n v="8.295975158137896"/>
    <n v="16.591950316275792"/>
    <n v="24.887925474413688"/>
    <n v="33.183900632551584"/>
    <n v="41.479875790689476"/>
    <n v="49.775850948827369"/>
    <n v="58.071826106965261"/>
    <n v="66.367801265103154"/>
    <n v="74.663776423241046"/>
    <n v="0"/>
    <n v="8.295975158137896"/>
    <n v="16.591950316275792"/>
    <n v="24.887925474413688"/>
    <n v="33.183900632551584"/>
    <n v="41.479875790689476"/>
    <n v="49.775850948827369"/>
    <n v="58.071826106965261"/>
    <n v="66.367801265103154"/>
    <n v="74.663776423241046"/>
    <n v="0"/>
    <n v="42.154212342470174"/>
    <n v="168.6168493698807"/>
    <n v="379.38791108223154"/>
    <n v="674.46739747952279"/>
    <n v="1053.8553085617541"/>
    <n v="1517.5516443289257"/>
    <n v="2065.5564047810376"/>
    <n v="2697.8695899180893"/>
    <n v="3414.4911997400823"/>
    <n v="0"/>
    <n v="2.5030120792173167E-2"/>
    <n v="5.0060241584346334E-2"/>
    <n v="7.5090362376519504E-2"/>
    <n v="0.10012048316869267"/>
    <n v="0.12515060396086583"/>
    <n v="0.15018072475303898"/>
    <n v="0.17521084554521216"/>
    <n v="0.20024096633738531"/>
    <n v="0.22527108712955846"/>
    <n v="8.3000000000000007"/>
    <n v="1.1366800000000001"/>
    <n v="1"/>
    <n v="1.0005999999999999"/>
    <n v="1.0066999999999999"/>
    <n v="1"/>
    <n v="0.97082850491257644"/>
    <n v="0.94263166808811649"/>
    <n v="0.91540948952661993"/>
    <n v="0.88916196922808699"/>
    <n v="0.86388910719251755"/>
    <n v="0.83959090341991172"/>
    <n v="0.81626735791026928"/>
    <n v="0.79391847066359045"/>
    <n v="0.77254424167987512"/>
    <n v="130400"/>
    <n v="260800"/>
    <n v="253192.07408119994"/>
    <n v="245838.33903738079"/>
    <n v="238738.79486854249"/>
    <n v="231893.4415746851"/>
    <n v="225302.27915580859"/>
    <n v="218965.30761191298"/>
    <n v="212882.52694299823"/>
    <n v="207053.93714906438"/>
    <n v="201479.53823011144"/>
    <n v="260800"/>
    <n v="253192.07408119994"/>
    <n v="245838.33903738076"/>
    <n v="238738.79486854246"/>
    <n v="231893.4415746851"/>
    <n v="225302.27915580859"/>
    <n v="218965.30761191298"/>
    <n v="212882.52694299826"/>
    <n v="207053.93714906438"/>
    <n v="201479.53823011144"/>
    <n v="539366.57500000007"/>
    <n v="34.32"/>
    <n v="9.4531492776886044"/>
    <n v="1.2999999999999999E-2"/>
    <n v="0.79700000000000004"/>
    <n v="4.1570820113423959E-2"/>
    <n v="9.7822624774824285E-2"/>
    <n v="0.08"/>
    <n v="0.1778226247748243"/>
    <n v="4.5456848818181816"/>
    <n v="4.3933070631382982"/>
    <n v="4.2174471109637564"/>
    <n v="4.0181050252945569"/>
    <n v="3.7952808061306995"/>
    <n v="3.5489744534721837"/>
    <n v="3.2791859673190102"/>
    <n v="2.9859153476711788"/>
    <n v="2.6691625945286885"/>
    <n v="2.3289277078915407"/>
    <n v="4.5456848818181816"/>
    <n v="4.4694959724782404"/>
    <n v="4.3053770870510277"/>
    <n v="4.1177760681291566"/>
    <n v="3.906692915712628"/>
    <n v="3.6721276298014418"/>
    <n v="3.4140802103955972"/>
    <n v="3.1325506574950945"/>
    <n v="2.8275389710999335"/>
    <n v="2.4990451512101144"/>
    <n v="0"/>
    <n v="4.147987579068948"/>
    <n v="12.443962737206844"/>
    <n v="20.739937895344738"/>
    <n v="29.035913053482638"/>
    <n v="37.33188821162053"/>
    <n v="45.627863369758423"/>
    <n v="53.923838527896315"/>
    <n v="62.219813686034207"/>
    <n v="70.515788844172107"/>
    <n v="8.295975158137896"/>
    <n v="0"/>
    <n v="7.6992130934039187"/>
    <n v="23.978110081728616"/>
    <n v="41.784207473738221"/>
    <n v="61.65859937870345"/>
    <n v="84.33923012276432"/>
    <n v="110.87250378062004"/>
    <n v="142.80721168499332"/>
    <n v="182.55240120793545"/>
    <n v="234.08830057531199"/>
    <n v="889.77977739919936"/>
    <n v="69.555528290513578"/>
    <n v="143.90029585345687"/>
    <n v="1103.2356015431699"/>
    <n v="1103.2371519999999"/>
    <n v="143.90049808695642"/>
    <n v="69.555528290513578"/>
    <n v="889.78112562252988"/>
    <n v="8.6265738228894939"/>
    <n v="1.5504568300457322E-3"/>
    <n v="1.4053703931516371E-6"/>
  </r>
  <r>
    <x v="1"/>
    <x v="95"/>
    <n v="124.6"/>
    <n v="1.54088"/>
    <n v="74.666022952563111"/>
    <n v="0"/>
    <n v="8.2962247725070117"/>
    <n v="16.592449545014023"/>
    <n v="24.888674317521037"/>
    <n v="33.184899090028047"/>
    <n v="41.481123862535057"/>
    <n v="49.777348635042067"/>
    <n v="58.073573407549077"/>
    <n v="66.369798180056094"/>
    <n v="74.666022952563111"/>
    <n v="0"/>
    <n v="8.2962247725070117"/>
    <n v="16.592449545014023"/>
    <n v="24.888674317521037"/>
    <n v="33.184899090028047"/>
    <n v="41.481123862535057"/>
    <n v="49.777348635042067"/>
    <n v="58.073573407549077"/>
    <n v="66.369798180056094"/>
    <n v="74.666022952563111"/>
    <n v="0"/>
    <n v="42.156749104024904"/>
    <n v="168.62699641609962"/>
    <n v="379.41074193622416"/>
    <n v="674.50798566439846"/>
    <n v="1053.9187276006223"/>
    <n v="1517.6429677448964"/>
    <n v="2065.6807060972196"/>
    <n v="2698.0319426575938"/>
    <n v="3414.6966774260172"/>
    <n v="0"/>
    <n v="2.5030873913740113E-2"/>
    <n v="5.0061747827480227E-2"/>
    <n v="7.5092621741220347E-2"/>
    <n v="0.10012349565496045"/>
    <n v="0.12515436956870055"/>
    <n v="0.15018524348244067"/>
    <n v="0.17521611739618079"/>
    <n v="0.20024699130992091"/>
    <n v="0.22527786522366103"/>
    <n v="8.3000000000000007"/>
    <n v="1.1366800000000001"/>
    <n v="1"/>
    <n v="1.0005999999999999"/>
    <n v="1.0066999999999999"/>
    <n v="1"/>
    <n v="0.97082764184630732"/>
    <n v="0.94263000060868718"/>
    <n v="0.91540707628713947"/>
    <n v="0.88915886888166429"/>
    <n v="0.86388537839226165"/>
    <n v="0.83958660481893155"/>
    <n v="0.81626254816167387"/>
    <n v="0.79391320842048874"/>
    <n v="0.77253858559537614"/>
    <n v="130400"/>
    <n v="260800"/>
    <n v="253191.84899351696"/>
    <n v="245837.90415874563"/>
    <n v="238738.16549568597"/>
    <n v="231892.63300433804"/>
    <n v="225301.30668470185"/>
    <n v="218964.18653677736"/>
    <n v="212881.27256056454"/>
    <n v="207052.56475606345"/>
    <n v="201478.0631232741"/>
    <n v="260800"/>
    <n v="253191.84899351696"/>
    <n v="245837.90415874563"/>
    <n v="238738.16549568597"/>
    <n v="231892.63300433804"/>
    <n v="225301.30668470185"/>
    <n v="218964.18653677736"/>
    <n v="212881.27256056454"/>
    <n v="207052.56475606345"/>
    <n v="201478.0631232741"/>
    <n v="541818.24125000008"/>
    <n v="34.32"/>
    <n v="9.4531492776886044"/>
    <n v="1.2999999999999999E-2"/>
    <n v="0.79700000000000004"/>
    <n v="4.1570820113423959E-2"/>
    <n v="9.87020627242748E-2"/>
    <n v="0.08"/>
    <n v="0.1787020627242748"/>
    <n v="4.5242286909502258"/>
    <n v="4.3724649208300841"/>
    <n v="4.1971828083823803"/>
    <n v="3.9983823536071137"/>
    <n v="3.776063556504285"/>
    <n v="3.5302264170738944"/>
    <n v="3.2608709353159413"/>
    <n v="2.9679971112304244"/>
    <n v="2.651604944817346"/>
    <n v="2.311694436076706"/>
    <n v="4.5242286909502258"/>
    <n v="4.4483468058901554"/>
    <n v="4.2848238646062322"/>
    <n v="4.097782580994747"/>
    <n v="3.8872229550556994"/>
    <n v="3.6531449867890897"/>
    <n v="3.3955486761949176"/>
    <n v="3.1144340232731826"/>
    <n v="2.8098010280238852"/>
    <n v="2.4816496904470258"/>
    <n v="0"/>
    <n v="4.1481123862535059"/>
    <n v="12.444337158760518"/>
    <n v="20.740561931267528"/>
    <n v="29.036786703774542"/>
    <n v="37.333011476281555"/>
    <n v="45.629236248788558"/>
    <n v="53.925461021295575"/>
    <n v="62.221685793802585"/>
    <n v="70.51791056630961"/>
    <n v="8.2962247725070117"/>
    <n v="0"/>
    <n v="7.736283666644785"/>
    <n v="24.094576924558414"/>
    <n v="41.990603524925795"/>
    <n v="61.971158318189346"/>
    <n v="84.782579328734741"/>
    <n v="111.48430967038338"/>
    <n v="143.6465637899602"/>
    <n v="183.7158880366473"/>
    <n v="235.74336007120667"/>
    <n v="895.16532333125053"/>
    <n v="69.555528290513578"/>
    <n v="144.70812774326453"/>
    <n v="1109.4289793650287"/>
    <n v="1109.4278730000001"/>
    <n v="144.70798343478259"/>
    <n v="69.555528290513578"/>
    <n v="895.16436127470388"/>
    <n v="8.6226201114280006"/>
    <n v="1.1063650285905169E-3"/>
    <n v="9.972392577435422E-7"/>
  </r>
  <r>
    <x v="1"/>
    <x v="96"/>
    <n v="124.6"/>
    <n v="1.54616"/>
    <n v="74.706873617598561"/>
    <n v="0"/>
    <n v="8.3007637352887294"/>
    <n v="16.601527470577459"/>
    <n v="24.902291205866188"/>
    <n v="33.203054941154917"/>
    <n v="41.503818676443643"/>
    <n v="49.804582411732369"/>
    <n v="58.105346147021095"/>
    <n v="66.406109882309821"/>
    <n v="74.706873617598546"/>
    <n v="0"/>
    <n v="8.3007637352887294"/>
    <n v="16.601527470577459"/>
    <n v="24.902291205866188"/>
    <n v="33.203054941154917"/>
    <n v="41.503818676443643"/>
    <n v="49.804582411732369"/>
    <n v="58.105346147021095"/>
    <n v="66.406109882309821"/>
    <n v="74.706873617598546"/>
    <n v="0"/>
    <n v="42.202890635814263"/>
    <n v="168.81156254325705"/>
    <n v="379.82601572232829"/>
    <n v="675.24625017302822"/>
    <n v="1055.0722658953564"/>
    <n v="1519.3040628893129"/>
    <n v="2067.9416411548982"/>
    <n v="2700.9850006921115"/>
    <n v="3418.434141500953"/>
    <n v="0"/>
    <n v="2.5044568601167681E-2"/>
    <n v="5.0089137202335363E-2"/>
    <n v="7.5133705803503037E-2"/>
    <n v="0.10017827440467073"/>
    <n v="0.12522284300583839"/>
    <n v="0.15026741160700607"/>
    <n v="0.17531198020817373"/>
    <n v="0.20035654880934139"/>
    <n v="0.22540111741050908"/>
    <n v="8.3000000000000007"/>
    <n v="1.1366800000000001"/>
    <n v="1"/>
    <n v="1.0005999999999999"/>
    <n v="1.0066999999999999"/>
    <n v="1"/>
    <n v="0.9708119480892895"/>
    <n v="0.94259967994474136"/>
    <n v="0.91536319556635548"/>
    <n v="0.88910249495413196"/>
    <n v="0.8638175781080708"/>
    <n v="0.83950844502817201"/>
    <n v="0.81617509571443558"/>
    <n v="0.79381753016686141"/>
    <n v="0.77243574838544971"/>
    <n v="130400"/>
    <n v="260800"/>
    <n v="253187.7560616867"/>
    <n v="245829.99652958853"/>
    <n v="238726.72140370551"/>
    <n v="231877.93068403762"/>
    <n v="225283.62437058488"/>
    <n v="218943.80246334727"/>
    <n v="212858.4649623248"/>
    <n v="207027.61186751747"/>
    <n v="201451.24317892527"/>
    <n v="260800"/>
    <n v="253187.7560616867"/>
    <n v="245829.99652958856"/>
    <n v="238726.72140370551"/>
    <n v="231877.93068403762"/>
    <n v="225283.62437058485"/>
    <n v="218943.80246334727"/>
    <n v="212858.4649623248"/>
    <n v="207027.61186751747"/>
    <n v="201451.2431789253"/>
    <n v="544269.90750000009"/>
    <n v="34.32"/>
    <n v="9.4531492776886044"/>
    <n v="1.2999999999999999E-2"/>
    <n v="0.79700000000000004"/>
    <n v="4.1570820113423959E-2"/>
    <n v="9.9379649266555931E-2"/>
    <n v="0.08"/>
    <n v="0.17937964926655592"/>
    <n v="4.5029657990990986"/>
    <n v="4.3517423894888552"/>
    <n v="4.1769725621507705"/>
    <n v="3.9786563170848432"/>
    <n v="3.7567936542910729"/>
    <n v="3.5113845737694609"/>
    <n v="3.2424290755200076"/>
    <n v="2.9499271595427112"/>
    <n v="2.6338788258375736"/>
    <n v="2.2942840744045938"/>
    <n v="4.5029657990990986"/>
    <n v="4.4273540942939764"/>
    <n v="4.2643574758198124"/>
    <n v="4.0778144396178071"/>
    <n v="3.8677249856879579"/>
    <n v="3.6340891140302669"/>
    <n v="3.3769068246447342"/>
    <n v="3.0961781175313594"/>
    <n v="2.7919029926901424"/>
    <n v="2.4640814501210837"/>
    <n v="0"/>
    <n v="4.1503818676443647"/>
    <n v="12.451145602933094"/>
    <n v="20.751909338221822"/>
    <n v="29.052673073510555"/>
    <n v="37.35343680879928"/>
    <n v="45.654200544088006"/>
    <n v="53.954964279376732"/>
    <n v="62.255728014665458"/>
    <n v="70.556491749954176"/>
    <n v="8.3007637352887294"/>
    <n v="0"/>
    <n v="7.7814736659404593"/>
    <n v="24.236715254214751"/>
    <n v="42.242406814581784"/>
    <n v="62.351738025370594"/>
    <n v="85.320432141801859"/>
    <n v="112.22244258392693"/>
    <n v="144.65169438835198"/>
    <n v="185.09600468610802"/>
    <n v="237.68401323683449"/>
    <n v="901.58692079713092"/>
    <n v="69.555528290513578"/>
    <n v="145.6713673631466"/>
    <n v="1116.8138164507911"/>
    <n v="1116.814693"/>
    <n v="145.67148169565212"/>
    <n v="69.555528290513578"/>
    <n v="901.58768301383429"/>
    <n v="8.6194839064626869"/>
    <n v="8.7654920889690402E-4"/>
    <n v="7.8486539834312875E-7"/>
  </r>
  <r>
    <x v="1"/>
    <x v="97"/>
    <n v="124.6"/>
    <n v="1.55017"/>
    <n v="74.778036836126716"/>
    <n v="0"/>
    <n v="8.308670759569635"/>
    <n v="16.61734151913927"/>
    <n v="24.926012278708903"/>
    <n v="33.23468303827854"/>
    <n v="41.543353797848177"/>
    <n v="49.852024557417813"/>
    <n v="58.16069531698745"/>
    <n v="66.46936607655708"/>
    <n v="74.778036836126716"/>
    <n v="0"/>
    <n v="8.308670759569635"/>
    <n v="16.61734151913927"/>
    <n v="24.926012278708903"/>
    <n v="33.23468303827854"/>
    <n v="41.543353797848177"/>
    <n v="49.852024557417813"/>
    <n v="58.16069531698745"/>
    <n v="66.46936607655708"/>
    <n v="74.778036836126716"/>
    <n v="0"/>
    <n v="42.283330996943072"/>
    <n v="169.13332398777229"/>
    <n v="380.54997897248757"/>
    <n v="676.53329595108914"/>
    <n v="1057.0832749235767"/>
    <n v="1522.1999158899505"/>
    <n v="2071.8832188502106"/>
    <n v="2706.1331838043566"/>
    <n v="3424.9498107523891"/>
    <n v="0"/>
    <n v="2.5068425202602121E-2"/>
    <n v="5.0136850405204242E-2"/>
    <n v="7.5205275607806363E-2"/>
    <n v="0.10027370081040848"/>
    <n v="0.12534212601301062"/>
    <n v="0.15041055121561275"/>
    <n v="0.17547897641821486"/>
    <n v="0.20054740162081697"/>
    <n v="0.2256158268234191"/>
    <n v="8.3000000000000007"/>
    <n v="1.1366800000000001"/>
    <n v="1"/>
    <n v="1.0005999999999999"/>
    <n v="1.0066999999999999"/>
    <n v="1"/>
    <n v="0.9707846097389089"/>
    <n v="0.94254686312602509"/>
    <n v="0.91528676016134836"/>
    <n v="0.8890043008448788"/>
    <n v="0.86369948517661643"/>
    <n v="0.83937231315656124"/>
    <n v="0.81602278478471324"/>
    <n v="0.79365090006107242"/>
    <n v="0.77225665898563878"/>
    <n v="130400"/>
    <n v="260800"/>
    <n v="253180.62621990746"/>
    <n v="245816.22190326735"/>
    <n v="238706.78705007964"/>
    <n v="231852.3216603444"/>
    <n v="225252.82573406157"/>
    <n v="218908.29927123117"/>
    <n v="212818.7422718532"/>
    <n v="206984.15473592767"/>
    <n v="201404.53666345458"/>
    <n v="260800"/>
    <n v="253180.62621990743"/>
    <n v="245816.22190326735"/>
    <n v="238706.78705007964"/>
    <n v="231852.3216603444"/>
    <n v="225252.82573406157"/>
    <n v="218908.29927123117"/>
    <n v="212818.7422718532"/>
    <n v="206984.15473592764"/>
    <n v="201404.53666345458"/>
    <n v="546721.57374999998"/>
    <n v="34.32"/>
    <n v="9.4531492776886044"/>
    <n v="1.2999999999999999E-2"/>
    <n v="0.79700000000000004"/>
    <n v="4.1570820113423959E-2"/>
    <n v="9.989580434609753E-2"/>
    <n v="0.08"/>
    <n v="0.17989580434609753"/>
    <n v="4.4818936058295966"/>
    <n v="4.3311525499488202"/>
    <n v="4.1568435890085107"/>
    <n v="3.9589667230086651"/>
    <n v="3.7375219519492862"/>
    <n v="3.4925092758303729"/>
    <n v="3.2239286946519252"/>
    <n v="2.9317802084139437"/>
    <n v="2.616063817116427"/>
    <n v="2.2767795207593773"/>
    <n v="4.4818936058295966"/>
    <n v="4.4065230778892079"/>
    <n v="4.2439980694786659"/>
    <n v="4.0579051560085881"/>
    <n v="3.8482443374789757"/>
    <n v="3.6150156138898293"/>
    <n v="3.358218985241149"/>
    <n v="3.0778544515329345"/>
    <n v="2.7739220127651851"/>
    <n v="2.4464216689379024"/>
    <n v="0"/>
    <n v="4.1543353797848175"/>
    <n v="12.463006139354452"/>
    <n v="20.771676898924085"/>
    <n v="29.080347658493721"/>
    <n v="37.389018418063358"/>
    <n v="45.697689177632995"/>
    <n v="54.006359937202632"/>
    <n v="62.315030696772268"/>
    <n v="70.623701456341905"/>
    <n v="8.308670759569635"/>
    <n v="0"/>
    <n v="7.8331610399730174"/>
    <n v="24.399401929773123"/>
    <n v="42.53057127808173"/>
    <n v="62.786822529707976"/>
    <n v="85.93408085585132"/>
    <n v="113.06202946227351"/>
    <n v="145.79021545919485"/>
    <n v="186.65091197565124"/>
    <n v="239.85606842569948"/>
    <n v="908.84326295620622"/>
    <n v="69.555528290513578"/>
    <n v="146.75981868700788"/>
    <n v="1125.1586099337278"/>
    <n v="1125.151143"/>
    <n v="146.75884473913038"/>
    <n v="69.555528290513578"/>
    <n v="908.83676997035604"/>
    <n v="8.6170436583260308"/>
    <n v="7.4669337277555314E-3"/>
    <n v="6.6363828310624854E-6"/>
  </r>
  <r>
    <x v="1"/>
    <x v="98"/>
    <n v="124.6"/>
    <n v="1.55545"/>
    <n v="74.818203047747105"/>
    <n v="0"/>
    <n v="8.3131336719719009"/>
    <n v="16.626267343943802"/>
    <n v="24.939401015915703"/>
    <n v="33.252534687887604"/>
    <n v="41.565668359859501"/>
    <n v="49.878802031831398"/>
    <n v="58.191935703803296"/>
    <n v="66.505069375775193"/>
    <n v="74.81820304774709"/>
    <n v="0"/>
    <n v="8.3131336719719009"/>
    <n v="16.626267343943802"/>
    <n v="24.939401015915703"/>
    <n v="33.252534687887604"/>
    <n v="41.565668359859501"/>
    <n v="49.878802031831398"/>
    <n v="58.191935703803296"/>
    <n v="66.505069375775193"/>
    <n v="74.81820304774709"/>
    <n v="0"/>
    <n v="42.328767261944726"/>
    <n v="169.31506904777891"/>
    <n v="380.95890535750254"/>
    <n v="677.26027619111562"/>
    <n v="1058.2191815486181"/>
    <n v="1523.83562143001"/>
    <n v="2074.1095958352912"/>
    <n v="2709.0411047644611"/>
    <n v="3428.6301482175213"/>
    <n v="0"/>
    <n v="2.5081890435366714E-2"/>
    <n v="5.0163780870733428E-2"/>
    <n v="7.5245671306100145E-2"/>
    <n v="0.10032756174146686"/>
    <n v="0.12540945217683355"/>
    <n v="0.15049134261220026"/>
    <n v="0.17557323304756697"/>
    <n v="0.20065512348293366"/>
    <n v="0.22573701391830037"/>
    <n v="8.3000000000000007"/>
    <n v="1.1366800000000001"/>
    <n v="1"/>
    <n v="1.0005999999999999"/>
    <n v="1.0066999999999999"/>
    <n v="1"/>
    <n v="0.97076917971520771"/>
    <n v="0.94251705362205962"/>
    <n v="0.91524362172055584"/>
    <n v="0.88894888401069649"/>
    <n v="0.86363284049248124"/>
    <n v="0.83929549116591018"/>
    <n v="0.81593683603098366"/>
    <n v="0.79355687508770112"/>
    <n v="0.772155608336063"/>
    <n v="130400"/>
    <n v="260800"/>
    <n v="253176.60206972618"/>
    <n v="245808.44758463316"/>
    <n v="238695.53654472096"/>
    <n v="231837.86894998964"/>
    <n v="225235.44480043912"/>
    <n v="218888.26409606938"/>
    <n v="212796.32683688053"/>
    <n v="206959.63302287244"/>
    <n v="201378.18265404523"/>
    <n v="260800"/>
    <n v="253176.60206972618"/>
    <n v="245808.44758463316"/>
    <n v="238695.53654472099"/>
    <n v="231837.86894998964"/>
    <n v="225235.44480043912"/>
    <n v="218888.26409606938"/>
    <n v="212796.32683688053"/>
    <n v="206959.63302287244"/>
    <n v="201378.18265404523"/>
    <n v="549173.24"/>
    <n v="34.32"/>
    <n v="9.4531492776886044"/>
    <n v="1.2999999999999999E-2"/>
    <n v="0.79700000000000004"/>
    <n v="4.1570820113423959E-2"/>
    <n v="0.10057746908560179"/>
    <n v="0.08"/>
    <n v="0.18057746908560179"/>
    <n v="4.4610095571428579"/>
    <n v="4.3108002855540555"/>
    <n v="4.1369946012470864"/>
    <n v="3.9395925042219515"/>
    <n v="3.718593994478649"/>
    <n v="3.4739990720171803"/>
    <n v="3.2058077368375435"/>
    <n v="2.9140199889397409"/>
    <n v="2.5986358283237712"/>
    <n v="2.2596552549896352"/>
    <n v="4.4610095571428579"/>
    <n v="4.3859049213484571"/>
    <n v="4.2238974434005705"/>
    <n v="4.038293552734519"/>
    <n v="3.8290932493503003"/>
    <n v="3.5962965332479149"/>
    <n v="3.3399034044273619"/>
    <n v="3.0599138628886422"/>
    <n v="2.7563279086317563"/>
    <n v="2.4291455416567032"/>
    <n v="0"/>
    <n v="4.1565668359859504"/>
    <n v="12.469700507957851"/>
    <n v="20.78283417992975"/>
    <n v="29.095967851901655"/>
    <n v="37.409101523873552"/>
    <n v="45.72223519584545"/>
    <n v="54.035368867817347"/>
    <n v="62.348502539789244"/>
    <n v="70.661636211761135"/>
    <n v="8.3131336719719009"/>
    <n v="0"/>
    <n v="7.878441585872948"/>
    <n v="24.54185703160757"/>
    <n v="42.783040995915584"/>
    <n v="63.16865490525629"/>
    <n v="86.474198843516319"/>
    <n v="113.80420537328989"/>
    <n v="146.80257828840135"/>
    <n v="188.04418525001907"/>
    <n v="241.82150358434023"/>
    <n v="915.31866585821922"/>
    <n v="69.555528290513578"/>
    <n v="147.73112912230985"/>
    <n v="1132.6053232710426"/>
    <n v="1132.5988560000001"/>
    <n v="147.73028556521729"/>
    <n v="69.555528290513578"/>
    <n v="915.31304214426916"/>
    <n v="8.6137545723528071"/>
    <n v="6.4672710425384139E-3"/>
    <n v="5.7101161706792448E-6"/>
  </r>
  <r>
    <x v="1"/>
    <x v="99"/>
    <n v="124.6"/>
    <n v="1.5613699999999999"/>
    <n v="74.842732556812919"/>
    <n v="0"/>
    <n v="8.3158591729792128"/>
    <n v="16.631718345958426"/>
    <n v="24.947577518937639"/>
    <n v="33.263436691916851"/>
    <n v="41.579295864896068"/>
    <n v="49.895155037875284"/>
    <n v="58.211014210854501"/>
    <n v="66.526873383833717"/>
    <n v="74.842732556812933"/>
    <n v="0"/>
    <n v="8.3158591729792128"/>
    <n v="16.631718345958426"/>
    <n v="24.947577518937639"/>
    <n v="33.263436691916851"/>
    <n v="41.579295864896068"/>
    <n v="49.895155037875284"/>
    <n v="58.211014210854501"/>
    <n v="66.526873383833717"/>
    <n v="74.842732556812933"/>
    <n v="0"/>
    <n v="42.356527193203796"/>
    <n v="169.42610877281518"/>
    <n v="381.20874473883418"/>
    <n v="677.70443509126073"/>
    <n v="1058.913179830095"/>
    <n v="1524.834978955337"/>
    <n v="2075.4698324669866"/>
    <n v="2710.8177403650443"/>
    <n v="3430.8787026495088"/>
    <n v="0"/>
    <n v="2.5090113654232707E-2"/>
    <n v="5.0180227308465414E-2"/>
    <n v="7.5270340962698121E-2"/>
    <n v="0.10036045461693083"/>
    <n v="0.12545056827116355"/>
    <n v="0.15054068192539627"/>
    <n v="0.17563079557962899"/>
    <n v="0.20072090923386171"/>
    <n v="0.2258110228880944"/>
    <n v="8.3000000000000007"/>
    <n v="1.1366800000000001"/>
    <n v="1"/>
    <n v="1.0005999999999999"/>
    <n v="1.0066999999999999"/>
    <n v="1"/>
    <n v="0.97075975673706805"/>
    <n v="0.94249884951021012"/>
    <n v="0.91521727831942601"/>
    <n v="0.88891504316471603"/>
    <n v="0.86359214404608009"/>
    <n v="0.83924858096351806"/>
    <n v="0.81588435391702996"/>
    <n v="0.79349946290661588"/>
    <n v="0.77209390793227572"/>
    <n v="130400"/>
    <n v="260800"/>
    <n v="253174.14455702735"/>
    <n v="245803.6999522628"/>
    <n v="238688.6661857063"/>
    <n v="231829.04325735793"/>
    <n v="225224.83116721769"/>
    <n v="218876.0299152855"/>
    <n v="212782.63950156141"/>
    <n v="206944.65992604542"/>
    <n v="201362.09118873751"/>
    <n v="260800"/>
    <n v="253174.14455702732"/>
    <n v="245803.6999522628"/>
    <n v="238688.6661857063"/>
    <n v="231829.04325735793"/>
    <n v="225224.83116721769"/>
    <n v="218876.02991528547"/>
    <n v="212782.63950156141"/>
    <n v="206944.65992604542"/>
    <n v="201362.09118873754"/>
    <n v="551624.90625"/>
    <n v="34.32"/>
    <n v="9.4531492776886044"/>
    <n v="1.2999999999999999E-2"/>
    <n v="0.79700000000000004"/>
    <n v="4.1570820113423959E-2"/>
    <n v="0.10134451616579364"/>
    <n v="0.08"/>
    <n v="0.18134451616579364"/>
    <n v="4.4403111444444452"/>
    <n v="4.2906557305561304"/>
    <n v="4.1173716528761384"/>
    <n v="3.920458911404467"/>
    <n v="3.6999175061411176"/>
    <n v="3.4557474370860901"/>
    <n v="3.1879487042393828"/>
    <n v="2.8965213076009988"/>
    <n v="2.581465247170935"/>
    <n v="2.2427805229491935"/>
    <n v="4.4403111444444452"/>
    <n v="4.3654834375002878"/>
    <n v="4.2040136917161348"/>
    <n v="4.0189152821403029"/>
    <n v="3.8101882087727921"/>
    <n v="3.5778324716136041"/>
    <n v="3.3218480706627362"/>
    <n v="3.0422350059201908"/>
    <n v="2.7389932773859669"/>
    <n v="2.4121228850600644"/>
    <n v="0"/>
    <n v="4.1579295864896064"/>
    <n v="12.473788759468819"/>
    <n v="20.789647932448034"/>
    <n v="29.105507105427243"/>
    <n v="37.42136627840646"/>
    <n v="45.737225451385676"/>
    <n v="54.053084624364892"/>
    <n v="62.368943797344109"/>
    <n v="70.684802970323318"/>
    <n v="8.3158591729792128"/>
    <n v="0"/>
    <n v="7.9204874757720303"/>
    <n v="24.674103912085425"/>
    <n v="43.017523964821116"/>
    <n v="63.523711949346357"/>
    <n v="86.977468760954636"/>
    <n v="114.49780896831987"/>
    <n v="147.75250390802267"/>
    <n v="189.3583885978567"/>
    <n v="243.68777843437047"/>
    <n v="921.40977597154927"/>
    <n v="69.555528290513578"/>
    <n v="148.64479563930934"/>
    <n v="1139.6100999013722"/>
    <n v="1139.617422"/>
    <n v="148.64575069565205"/>
    <n v="69.555528290513578"/>
    <n v="921.41614301383436"/>
    <n v="8.609965346691391"/>
    <n v="7.3220986278101918E-3"/>
    <n v="6.4250497460455561E-6"/>
  </r>
  <r>
    <x v="1"/>
    <x v="100"/>
    <n v="124.6"/>
    <n v="1.56796"/>
    <n v="74.851071499484405"/>
    <n v="0"/>
    <n v="8.3167857221649335"/>
    <n v="16.633571444329867"/>
    <n v="24.950357166494801"/>
    <n v="33.267142888659734"/>
    <n v="41.583928610824671"/>
    <n v="49.900714332989608"/>
    <n v="58.217500055154545"/>
    <n v="66.534285777319482"/>
    <n v="74.851071499484419"/>
    <n v="0"/>
    <n v="8.3167857221649335"/>
    <n v="16.633571444329867"/>
    <n v="24.950357166494801"/>
    <n v="33.267142888659734"/>
    <n v="41.583928610824671"/>
    <n v="49.900714332989608"/>
    <n v="58.217500055154545"/>
    <n v="66.534285777319482"/>
    <n v="74.851071499484419"/>
    <n v="0"/>
    <n v="42.365966408398982"/>
    <n v="169.46386563359593"/>
    <n v="381.29369767559081"/>
    <n v="677.85546253438372"/>
    <n v="1059.1491602099748"/>
    <n v="1525.1747907023637"/>
    <n v="2075.9323540115506"/>
    <n v="2711.4218501375358"/>
    <n v="3431.6432790803192"/>
    <n v="0"/>
    <n v="2.5092909183100188E-2"/>
    <n v="5.0185818366200376E-2"/>
    <n v="7.5278727549300567E-2"/>
    <n v="0.10037163673240075"/>
    <n v="0.12546454591550094"/>
    <n v="0.15055745509860113"/>
    <n v="0.17565036428170133"/>
    <n v="0.20074327346480153"/>
    <n v="0.22583618264790173"/>
    <n v="8.3000000000000007"/>
    <n v="1.1366800000000001"/>
    <n v="1"/>
    <n v="1.0005999999999999"/>
    <n v="1.0066999999999999"/>
    <n v="1"/>
    <n v="0.97075655336734079"/>
    <n v="0.94249266101725038"/>
    <n v="0.91520832294972876"/>
    <n v="0.88890353916477605"/>
    <n v="0.86357830966239202"/>
    <n v="0.8392326344425769"/>
    <n v="0.81586651350533046"/>
    <n v="0.79347994685065293"/>
    <n v="0.77207293447854419"/>
    <n v="130400"/>
    <n v="260800"/>
    <n v="253173.30911820248"/>
    <n v="245802.08599329891"/>
    <n v="238686.33062528927"/>
    <n v="231826.0430141736"/>
    <n v="225221.22315995183"/>
    <n v="218871.87106262406"/>
    <n v="212777.98672219019"/>
    <n v="206939.57013865028"/>
    <n v="201356.62131200434"/>
    <n v="260800"/>
    <n v="253173.30911820248"/>
    <n v="245802.08599329891"/>
    <n v="238686.33062528927"/>
    <n v="231826.04301417357"/>
    <n v="225221.22315995183"/>
    <n v="218871.87106262409"/>
    <n v="212777.98672219019"/>
    <n v="206939.57013865028"/>
    <n v="201356.62131200434"/>
    <n v="554076.57250000001"/>
    <n v="34.32"/>
    <n v="9.4531492776886044"/>
    <n v="1.2999999999999999E-2"/>
    <n v="0.79700000000000004"/>
    <n v="4.1570820113423959E-2"/>
    <n v="0.10220180145338514"/>
    <n v="0.08"/>
    <n v="0.18220180145338516"/>
    <n v="4.4197959035398231"/>
    <n v="4.2707169881764733"/>
    <n v="4.0979731539534843"/>
    <n v="3.9015644008708583"/>
    <n v="3.6814907289285932"/>
    <n v="3.4377521381266902"/>
    <n v="3.1703486284651508"/>
    <n v="2.8792801999439703"/>
    <n v="2.5645468525631525"/>
    <n v="2.2261485863226973"/>
    <n v="4.4197959035398231"/>
    <n v="4.3452564458581477"/>
    <n v="4.1843450710649783"/>
    <n v="3.9997687774121715"/>
    <n v="3.7915275648997255"/>
    <n v="3.5596214335276417"/>
    <n v="3.3040503832959205"/>
    <n v="3.0248144142045605"/>
    <n v="2.7219135262535614"/>
    <n v="2.3953477194429249"/>
    <n v="0"/>
    <n v="4.1583928610824668"/>
    <n v="12.4751785832474"/>
    <n v="20.791964305412336"/>
    <n v="29.108750027577265"/>
    <n v="37.425535749742203"/>
    <n v="45.74232147190714"/>
    <n v="54.059107194072077"/>
    <n v="62.375892916237014"/>
    <n v="70.692678638401958"/>
    <n v="8.3167857221649335"/>
    <n v="0"/>
    <n v="7.9591303310000932"/>
    <n v="24.795609673798474"/>
    <n v="43.233077083744838"/>
    <n v="63.85058066321227"/>
    <n v="87.441928075864368"/>
    <n v="115.14021942266592"/>
    <n v="148.63656056164149"/>
    <n v="190.58905825236812"/>
    <n v="245.44906594946849"/>
    <n v="927.09523001376408"/>
    <n v="69.555528290513578"/>
    <n v="149.49761374564156"/>
    <n v="1146.1483720499193"/>
    <n v="1146.1459500000001"/>
    <n v="149.49729782608688"/>
    <n v="69.555528290513578"/>
    <n v="927.09312388339958"/>
    <n v="8.605622927395423"/>
    <n v="2.4220499192324496E-3"/>
    <n v="2.1132124745827088E-6"/>
  </r>
  <r>
    <x v="1"/>
    <x v="101"/>
    <n v="124.6"/>
    <n v="1.57101"/>
    <n v="74.94363356741087"/>
    <n v="0"/>
    <n v="8.3270703963789856"/>
    <n v="16.654140792757971"/>
    <n v="24.981211189136957"/>
    <n v="33.308281585515942"/>
    <n v="41.635351981894928"/>
    <n v="49.962422378273914"/>
    <n v="58.289492774652899"/>
    <n v="66.616563171031885"/>
    <n v="74.94363356741087"/>
    <n v="0"/>
    <n v="8.3270703963789856"/>
    <n v="16.654140792757971"/>
    <n v="24.981211189136957"/>
    <n v="33.308281585515942"/>
    <n v="41.635351981894928"/>
    <n v="49.962422378273914"/>
    <n v="58.289492774652899"/>
    <n v="66.616563171031885"/>
    <n v="74.94363356741087"/>
    <n v="0"/>
    <n v="42.470812099078913"/>
    <n v="169.88324839631565"/>
    <n v="382.2373088917102"/>
    <n v="679.5329935852626"/>
    <n v="1061.7703024769728"/>
    <n v="1528.9492355668408"/>
    <n v="2081.0697928548666"/>
    <n v="2718.1319743410504"/>
    <n v="3440.1357800253918"/>
    <n v="0"/>
    <n v="2.5123939487914124E-2"/>
    <n v="5.0247878975828247E-2"/>
    <n v="7.5371818463742371E-2"/>
    <n v="0.10049575795165649"/>
    <n v="0.12561969743957063"/>
    <n v="0.15074363692748474"/>
    <n v="0.17586757641539888"/>
    <n v="0.20099151590331299"/>
    <n v="0.22611545539122713"/>
    <n v="8.3000000000000007"/>
    <n v="1.1366800000000001"/>
    <n v="1"/>
    <n v="1.0005999999999999"/>
    <n v="1.0066999999999999"/>
    <n v="1"/>
    <n v="0.97072099685500857"/>
    <n v="0.94242397215646123"/>
    <n v="0.91510892590435833"/>
    <n v="0.88877585809869952"/>
    <n v="0.86342476873948493"/>
    <n v="0.83905565782671454"/>
    <n v="0.81566852536038847"/>
    <n v="0.79326337134050662"/>
    <n v="0.77184019576706886"/>
    <n v="130400"/>
    <n v="260800"/>
    <n v="253164.03597978625"/>
    <n v="245784.17193840508"/>
    <n v="238660.40787585665"/>
    <n v="231792.74379214083"/>
    <n v="225181.17968725768"/>
    <n v="218825.71556120715"/>
    <n v="212726.35141398932"/>
    <n v="206883.08724560414"/>
    <n v="201295.92305605157"/>
    <n v="260800"/>
    <n v="253164.03597978625"/>
    <n v="245784.17193840508"/>
    <n v="238660.40787585665"/>
    <n v="231792.74379214083"/>
    <n v="225181.17968725768"/>
    <n v="218825.71556120715"/>
    <n v="212726.35141398932"/>
    <n v="206883.08724560414"/>
    <n v="201295.92305605157"/>
    <n v="556528.23875000002"/>
    <n v="34.32"/>
    <n v="9.4531492776886044"/>
    <n v="1.2999999999999999E-2"/>
    <n v="0.79700000000000004"/>
    <n v="4.1570820113423959E-2"/>
    <n v="0.10259979460288003"/>
    <n v="0.08"/>
    <n v="0.18259979460288003"/>
    <n v="4.399461413656387"/>
    <n v="4.2508096823506474"/>
    <n v="4.0784761275393322"/>
    <n v="3.8824607492224441"/>
    <n v="3.6627635473999813"/>
    <n v="3.4193845220719443"/>
    <n v="3.1523236732383331"/>
    <n v="2.861581000899148"/>
    <n v="2.5471565050543896"/>
    <n v="2.2090501857040556"/>
    <n v="4.399461413656387"/>
    <n v="4.3251355480035176"/>
    <n v="4.1646429049449898"/>
    <n v="3.9804684383808882"/>
    <n v="3.7726121483112127"/>
    <n v="3.5410740347359626"/>
    <n v="3.2858540976551387"/>
    <n v="3.0069523370687405"/>
    <n v="2.7043687529767686"/>
    <n v="2.3781033453792224"/>
    <n v="0"/>
    <n v="4.1635351981894928"/>
    <n v="12.490605594568478"/>
    <n v="20.817675990947464"/>
    <n v="29.14474638732645"/>
    <n v="37.471816783705435"/>
    <n v="45.798887180084421"/>
    <n v="54.125957576463406"/>
    <n v="62.453027972842392"/>
    <n v="70.780098369221378"/>
    <n v="8.3270703963789856"/>
    <n v="0"/>
    <n v="8.015945467681199"/>
    <n v="24.974566716363107"/>
    <n v="43.550214289889169"/>
    <n v="64.329526946075902"/>
    <n v="88.117461870970757"/>
    <n v="116.06436143848774"/>
    <n v="149.88952550208973"/>
    <n v="192.30024005581757"/>
    <n v="247.84072690884219"/>
    <n v="935.08256919621738"/>
    <n v="69.555528290513578"/>
    <n v="150.69571462300956"/>
    <n v="1155.3338121097406"/>
    <n v="1155.3406930000001"/>
    <n v="150.69661213043469"/>
    <n v="69.555528290513578"/>
    <n v="935.08855257905179"/>
    <n v="8.6035693710206473"/>
    <n v="6.8808902594810206E-3"/>
    <n v="5.9557239705751624E-6"/>
  </r>
  <r>
    <x v="1"/>
    <x v="102"/>
    <n v="124.6"/>
    <n v="1.57759"/>
    <n v="74.951726792455631"/>
    <n v="0"/>
    <n v="8.3279696436061812"/>
    <n v="16.655939287212362"/>
    <n v="24.983908930818544"/>
    <n v="33.311878574424725"/>
    <n v="41.639848218030906"/>
    <n v="49.967817861637087"/>
    <n v="58.295787505243268"/>
    <n v="66.62375714884945"/>
    <n v="74.951726792455631"/>
    <n v="0"/>
    <n v="8.3279696436061812"/>
    <n v="16.655939287212362"/>
    <n v="24.983908930818544"/>
    <n v="33.311878574424725"/>
    <n v="41.639848218030906"/>
    <n v="49.967817861637087"/>
    <n v="58.295787505243268"/>
    <n v="66.62375714884945"/>
    <n v="74.951726792455631"/>
    <n v="0"/>
    <n v="42.479985510705966"/>
    <n v="169.91994204282386"/>
    <n v="382.31986959635373"/>
    <n v="679.67976817129545"/>
    <n v="1061.9996377676491"/>
    <n v="1529.2794783854149"/>
    <n v="2081.5192900245925"/>
    <n v="2718.7190726851818"/>
    <n v="3440.8788263671836"/>
    <n v="0"/>
    <n v="2.5126652642942882E-2"/>
    <n v="5.0253305285885765E-2"/>
    <n v="7.5379957928828636E-2"/>
    <n v="0.10050661057177153"/>
    <n v="0.12563326321471441"/>
    <n v="0.15075991585765727"/>
    <n v="0.17588656850060017"/>
    <n v="0.20101322114354306"/>
    <n v="0.22613987378648592"/>
    <n v="8.3000000000000007"/>
    <n v="1.1366800000000001"/>
    <n v="1"/>
    <n v="1.0005999999999999"/>
    <n v="1.0066999999999999"/>
    <n v="1"/>
    <n v="0.97071788801927361"/>
    <n v="0.94241796658577437"/>
    <n v="0.91510023569950238"/>
    <n v="0.88876469536045744"/>
    <n v="0.86341134556863963"/>
    <n v="0.83904018632404909"/>
    <n v="0.81565121762668569"/>
    <n v="0.79324443947654943"/>
    <n v="0.77181985187364033"/>
    <n v="130400"/>
    <n v="260800"/>
    <n v="253163.22519542655"/>
    <n v="245782.60568556996"/>
    <n v="238658.14147043022"/>
    <n v="231789.8325500073"/>
    <n v="225177.6789243012"/>
    <n v="218821.68059331199"/>
    <n v="212721.83755703963"/>
    <n v="206878.1498154841"/>
    <n v="201290.61736864538"/>
    <n v="260800"/>
    <n v="253163.22519542658"/>
    <n v="245782.60568556993"/>
    <n v="238658.14147043024"/>
    <n v="231789.8325500073"/>
    <n v="225177.6789243012"/>
    <n v="218821.68059331196"/>
    <n v="212721.83755703963"/>
    <n v="206878.1498154841"/>
    <n v="201290.61736864538"/>
    <n v="558979.90500000003"/>
    <n v="34.32"/>
    <n v="9.4531492776886044"/>
    <n v="1.2999999999999999E-2"/>
    <n v="0.79700000000000004"/>
    <n v="4.1570820113423959E-2"/>
    <n v="0.10346105004097608"/>
    <n v="0.08"/>
    <n v="0.18346105004097607"/>
    <n v="4.3793052964912276"/>
    <n v="4.2312205349813592"/>
    <n v="4.0594172136774311"/>
    <n v="3.8638953325794465"/>
    <n v="3.6446548916874018"/>
    <n v="3.4016958910012987"/>
    <n v="3.1350183305211381"/>
    <n v="2.8446222102469196"/>
    <n v="2.5305075301786415"/>
    <n v="2.1926742903163055"/>
    <n v="4.3793052964912276"/>
    <n v="4.3052629157362929"/>
    <n v="4.1453188743293952"/>
    <n v="3.9616562731284386"/>
    <n v="3.7542751121334241"/>
    <n v="3.52317539134435"/>
    <n v="3.2683571107612184"/>
    <n v="2.9898202703840289"/>
    <n v="2.6875648702127806"/>
    <n v="2.3615909102474735"/>
    <n v="0"/>
    <n v="4.1639848218030906"/>
    <n v="12.491954465409272"/>
    <n v="20.819924109015453"/>
    <n v="29.147893752621634"/>
    <n v="37.475863396227815"/>
    <n v="45.803833039833997"/>
    <n v="54.131802683440178"/>
    <n v="62.459772327046359"/>
    <n v="70.787741970652547"/>
    <n v="8.3279696436061812"/>
    <n v="0"/>
    <n v="8.0546855955444983"/>
    <n v="25.096408920789926"/>
    <n v="43.766466348466032"/>
    <n v="64.657694787036775"/>
    <n v="88.584250871662974"/>
    <n v="116.71090954553031"/>
    <n v="150.78097301262366"/>
    <n v="193.5443842309983"/>
    <n v="249.62755560794628"/>
    <n v="940.82332892059878"/>
    <n v="69.555528290513578"/>
    <n v="151.55682858166676"/>
    <n v="1161.9356857927792"/>
    <n v="1161.9301129999999"/>
    <n v="151.55610169565205"/>
    <n v="69.555528290513578"/>
    <n v="940.81848301383422"/>
    <n v="8.5990459536105615"/>
    <n v="5.5727927792759147E-3"/>
    <n v="4.7961514353797588E-6"/>
  </r>
  <r>
    <x v="1"/>
    <x v="103"/>
    <n v="124.6"/>
    <n v="1.5819300000000001"/>
    <n v="75.012804347995043"/>
    <n v="0"/>
    <n v="8.3347560386661161"/>
    <n v="16.669512077332232"/>
    <n v="25.00426811599835"/>
    <n v="33.339024154664465"/>
    <n v="41.673780193330579"/>
    <n v="50.008536231996693"/>
    <n v="58.343292270662808"/>
    <n v="66.678048309328929"/>
    <n v="75.012804347995043"/>
    <n v="0"/>
    <n v="8.3347560386661161"/>
    <n v="16.669512077332232"/>
    <n v="25.00426811599835"/>
    <n v="33.339024154664465"/>
    <n v="41.673780193330579"/>
    <n v="50.008536231996693"/>
    <n v="58.343292270662808"/>
    <n v="66.678048309328929"/>
    <n v="75.012804347995043"/>
    <n v="0"/>
    <n v="42.549246912249792"/>
    <n v="170.19698764899917"/>
    <n v="382.94322221024817"/>
    <n v="680.78795059599668"/>
    <n v="1063.7311728062448"/>
    <n v="1531.7728888409924"/>
    <n v="2084.9130987002395"/>
    <n v="2723.1518023839867"/>
    <n v="3446.4889998922331"/>
    <n v="0"/>
    <n v="2.5147128148818396E-2"/>
    <n v="5.0294256297636793E-2"/>
    <n v="7.5441384446455192E-2"/>
    <n v="0.10058851259527359"/>
    <n v="0.12573564074409196"/>
    <n v="0.15088276889291036"/>
    <n v="0.17602989704172875"/>
    <n v="0.20117702519054717"/>
    <n v="0.22632415333936556"/>
    <n v="8.3000000000000007"/>
    <n v="1.1366800000000001"/>
    <n v="1"/>
    <n v="1.0005999999999999"/>
    <n v="1.0066999999999999"/>
    <n v="1"/>
    <n v="0.97069442677889106"/>
    <n v="0.94237264551548694"/>
    <n v="0.91503465620978741"/>
    <n v="0.8886804588617927"/>
    <n v="0.86331005347150269"/>
    <n v="0.8389234400389175"/>
    <n v="0.8155206185640369"/>
    <n v="0.79310158904686112"/>
    <n v="0.77166635148739005"/>
    <n v="130400"/>
    <n v="260800"/>
    <n v="253157.1065039348"/>
    <n v="245770.78595043899"/>
    <n v="238641.03833951257"/>
    <n v="231767.86367115553"/>
    <n v="225151.26194536791"/>
    <n v="218791.23316214967"/>
    <n v="212687.77732150082"/>
    <n v="206840.89442342138"/>
    <n v="201250.58446791134"/>
    <n v="260800"/>
    <n v="253157.10650393477"/>
    <n v="245770.78595043896"/>
    <n v="238641.03833951257"/>
    <n v="231767.86367115553"/>
    <n v="225151.26194536791"/>
    <n v="218791.23316214967"/>
    <n v="212687.77732150082"/>
    <n v="206840.89442342138"/>
    <n v="201250.58446791134"/>
    <n v="561431.57125000004"/>
    <n v="34.32"/>
    <n v="9.4531492776886044"/>
    <n v="1.2999999999999999E-2"/>
    <n v="0.79700000000000004"/>
    <n v="4.1570820113423959E-2"/>
    <n v="0.10403108229600717"/>
    <n v="0.08"/>
    <n v="0.18403108229600718"/>
    <n v="4.3593252152838424"/>
    <n v="4.2117125866109957"/>
    <n v="4.0403569701942024"/>
    <n v="3.8452583660334598"/>
    <n v="3.6264167741287689"/>
    <n v="3.3838321944801293"/>
    <n v="3.1175046270875417"/>
    <n v="2.8274340719510054"/>
    <n v="2.5136205290705207"/>
    <n v="2.1760639984460881"/>
    <n v="4.3593252152838424"/>
    <n v="4.2855189009474195"/>
    <n v="4.126034778402599"/>
    <n v="3.9428076681138311"/>
    <n v="3.7358375700811144"/>
    <n v="3.5051244843044493"/>
    <n v="3.2506684107838355"/>
    <n v="2.9724693495192733"/>
    <n v="2.6705273005107628"/>
    <n v="2.3448422637583044"/>
    <n v="0"/>
    <n v="4.1673780193330581"/>
    <n v="12.502134057999175"/>
    <n v="20.836890096665293"/>
    <n v="29.171646135331407"/>
    <n v="37.506402173997522"/>
    <n v="45.841158212663636"/>
    <n v="54.17591425132975"/>
    <n v="62.510670289995872"/>
    <n v="70.845426328661986"/>
    <n v="8.3347560386661161"/>
    <n v="0"/>
    <n v="8.1049879640857085"/>
    <n v="25.254813139617792"/>
    <n v="44.047392157803138"/>
    <n v="65.082742282878584"/>
    <n v="89.185623337540008"/>
    <n v="117.53732523592497"/>
    <n v="151.90838840089461"/>
    <n v="195.09674609241458"/>
    <n v="251.82049728081617"/>
    <n v="948.03851589197563"/>
    <n v="69.555528290513578"/>
    <n v="152.63910662737331"/>
    <n v="1170.2331508098625"/>
    <n v="1170.2361169999999"/>
    <n v="152.63949352173904"/>
    <n v="69.555528290513578"/>
    <n v="948.04109518774726"/>
    <n v="8.595993569474988"/>
    <n v="2.9661901373856381E-3"/>
    <n v="2.5346937206054788E-6"/>
  </r>
  <r>
    <x v="1"/>
    <x v="104"/>
    <n v="124.6"/>
    <n v="1.5877300000000001"/>
    <n v="75.038973481609247"/>
    <n v="0"/>
    <n v="8.3376637201788046"/>
    <n v="16.675327440357609"/>
    <n v="25.012991160536416"/>
    <n v="33.350654880715219"/>
    <n v="41.688318600894021"/>
    <n v="50.025982321072824"/>
    <n v="58.363646041251627"/>
    <n v="66.701309761430437"/>
    <n v="75.038973481609247"/>
    <n v="0"/>
    <n v="8.3376637201788046"/>
    <n v="16.675327440357609"/>
    <n v="25.012991160536416"/>
    <n v="33.350654880715219"/>
    <n v="41.688318600894021"/>
    <n v="50.025982321072824"/>
    <n v="58.363646041251627"/>
    <n v="66.701309761430437"/>
    <n v="75.038973481609247"/>
    <n v="0"/>
    <n v="42.578939740356347"/>
    <n v="170.31575896142539"/>
    <n v="383.21045766320714"/>
    <n v="681.26303584570155"/>
    <n v="1064.4734935089086"/>
    <n v="1532.8418306528283"/>
    <n v="2086.3680472774604"/>
    <n v="2725.0521433828062"/>
    <n v="3448.8941189688639"/>
    <n v="0"/>
    <n v="2.5155901031824968E-2"/>
    <n v="5.0311802063649935E-2"/>
    <n v="7.5467703095474903E-2"/>
    <n v="0.10062360412729987"/>
    <n v="0.12577950515912484"/>
    <n v="0.15093540619094978"/>
    <n v="0.17609130722277475"/>
    <n v="0.20124720825459974"/>
    <n v="0.22640310928642471"/>
    <n v="8.3000000000000007"/>
    <n v="1.1366800000000001"/>
    <n v="1"/>
    <n v="1.0005999999999999"/>
    <n v="1.0066999999999999"/>
    <n v="1"/>
    <n v="0.97068437483528625"/>
    <n v="0.94235322816370659"/>
    <n v="0.91500655998526081"/>
    <n v="0.88864437029994903"/>
    <n v="0.86326665910777123"/>
    <n v="0.83887342640872731"/>
    <n v="0.81546467220281749"/>
    <n v="0.79304039649004165"/>
    <n v="0.7716005992703997"/>
    <n v="130400"/>
    <n v="260800"/>
    <n v="253154.48495704264"/>
    <n v="245765.72190509469"/>
    <n v="238633.71084415601"/>
    <n v="231758.45177422671"/>
    <n v="225139.94469530674"/>
    <n v="218778.18960739608"/>
    <n v="212673.18651049479"/>
    <n v="206824.93540460287"/>
    <n v="201233.43628972024"/>
    <n v="260800"/>
    <n v="253154.48495704264"/>
    <n v="245765.72190509469"/>
    <n v="238633.71084415598"/>
    <n v="231758.45177422668"/>
    <n v="225139.94469530677"/>
    <n v="218778.18960739608"/>
    <n v="212673.18651049479"/>
    <n v="206824.93540460287"/>
    <n v="201233.43628972024"/>
    <n v="563883.23750000005"/>
    <n v="34.32"/>
    <n v="9.4531492776886044"/>
    <n v="1.2999999999999999E-2"/>
    <n v="0.79700000000000004"/>
    <n v="4.1570820113423959E-2"/>
    <n v="0.10479532141695533"/>
    <n v="0.08"/>
    <n v="0.18479532141695532"/>
    <n v="4.3395188739130433"/>
    <n v="4.1924328308665304"/>
    <n v="4.0215709117604543"/>
    <n v="3.8269331165948124"/>
    <n v="3.6085194453696081"/>
    <n v="3.3663298980848406"/>
    <n v="3.1003644747405068"/>
    <n v="2.8106231753366102"/>
    <n v="2.4971059998731491"/>
    <n v="2.1598129483501238"/>
    <n v="4.3395188739130433"/>
    <n v="4.2659758523897864"/>
    <n v="4.1070018713134928"/>
    <n v="3.9242520141776334"/>
    <n v="3.7177262809822103"/>
    <n v="3.4874246717272244"/>
    <n v="3.2333471864126739"/>
    <n v="2.9554938250385585"/>
    <n v="2.6538645876048799"/>
    <n v="2.3284594741116367"/>
    <n v="0"/>
    <n v="4.1688318600894023"/>
    <n v="12.506495580268208"/>
    <n v="20.844159300447011"/>
    <n v="29.181823020625817"/>
    <n v="37.519486740804624"/>
    <n v="45.857150460983419"/>
    <n v="54.194814181162229"/>
    <n v="62.532477901341032"/>
    <n v="70.870141621519849"/>
    <n v="8.3376637201788046"/>
    <n v="0"/>
    <n v="8.1478000246816755"/>
    <n v="25.389556112578493"/>
    <n v="44.286551971964634"/>
    <n v="65.445438609178453"/>
    <n v="89.700823055656997"/>
    <n v="118.2494417289971"/>
    <n v="152.8875249855117"/>
    <n v="196.45869452647398"/>
    <n v="253.76924752668037"/>
    <n v="954.33507854172342"/>
    <n v="69.555528290513578"/>
    <n v="153.58359102483547"/>
    <n v="1177.4741978570726"/>
    <n v="1177.469257"/>
    <n v="153.5829465652173"/>
    <n v="69.555528290513578"/>
    <n v="954.33078214426905"/>
    <n v="8.5918300735416935"/>
    <n v="4.9408570725972822E-3"/>
    <n v="4.1961665183393253E-6"/>
  </r>
  <r>
    <x v="1"/>
    <x v="105"/>
    <n v="124.6"/>
    <n v="1.5898300000000001"/>
    <n v="75.152241385195381"/>
    <n v="0"/>
    <n v="8.3502490427994864"/>
    <n v="16.700498085598973"/>
    <n v="25.050747128398459"/>
    <n v="33.400996171197946"/>
    <n v="41.751245213997436"/>
    <n v="50.101494256796926"/>
    <n v="58.451743299596416"/>
    <n v="66.801992342395906"/>
    <n v="75.152241385195396"/>
    <n v="0"/>
    <n v="8.3502490427994864"/>
    <n v="16.700498085598973"/>
    <n v="25.050747128398459"/>
    <n v="33.400996171197946"/>
    <n v="41.751245213997436"/>
    <n v="50.101494256796926"/>
    <n v="58.451743299596416"/>
    <n v="66.801992342395906"/>
    <n v="75.152241385195396"/>
    <n v="0"/>
    <n v="42.707578684523924"/>
    <n v="170.83031473809569"/>
    <n v="384.36820816071526"/>
    <n v="683.32125895238278"/>
    <n v="1067.6894671130981"/>
    <n v="1537.4728326428615"/>
    <n v="2092.6713555416727"/>
    <n v="2733.285035809532"/>
    <n v="3459.3138734464392"/>
    <n v="0"/>
    <n v="2.5193872715611305E-2"/>
    <n v="5.0387745431222611E-2"/>
    <n v="7.5581618146833909E-2"/>
    <n v="0.10077549086244522"/>
    <n v="0.12596936357805655"/>
    <n v="0.15116323629366785"/>
    <n v="0.17635710900927917"/>
    <n v="0.2015509817248905"/>
    <n v="0.2267448544405018"/>
    <n v="8.3000000000000007"/>
    <n v="1.1366800000000001"/>
    <n v="1"/>
    <n v="1.0005999999999999"/>
    <n v="1.0066999999999999"/>
    <n v="1"/>
    <n v="0.97064086837209462"/>
    <n v="0.94226918953106298"/>
    <n v="0.91488496347690496"/>
    <n v="0.88848819020962055"/>
    <n v="0.86307886972920989"/>
    <n v="0.83865700203567284"/>
    <n v="0.81522258712900952"/>
    <n v="0.79277562500921972"/>
    <n v="0.77131611567630376"/>
    <n v="130400"/>
    <n v="260800"/>
    <n v="253143.13847144227"/>
    <n v="245743.80462970122"/>
    <n v="238601.9984747768"/>
    <n v="231717.72000666903"/>
    <n v="225090.96922537795"/>
    <n v="218721.74613090348"/>
    <n v="212610.05072324569"/>
    <n v="206755.8830024045"/>
    <n v="201159.24296838001"/>
    <n v="260800"/>
    <n v="253143.13847144227"/>
    <n v="245743.80462970122"/>
    <n v="238601.99847477683"/>
    <n v="231717.72000666903"/>
    <n v="225090.96922537795"/>
    <n v="218721.74613090348"/>
    <n v="212610.05072324572"/>
    <n v="206755.8830024045"/>
    <n v="201159.24296838001"/>
    <n v="566334.90375000006"/>
    <n v="34.32"/>
    <n v="9.4531492776886044"/>
    <n v="1.2999999999999999E-2"/>
    <n v="0.79700000000000004"/>
    <n v="4.1570820113423959E-2"/>
    <n v="0.1050727183447905"/>
    <n v="0.08"/>
    <n v="0.1850727183447905"/>
    <n v="4.3198840160173155"/>
    <n v="4.1731740663482695"/>
    <n v="4.0026762648551069"/>
    <n v="3.8083906115378272"/>
    <n v="3.5903171063964296"/>
    <n v="3.3484557494309168"/>
    <n v="3.0828065406412857"/>
    <n v="2.7933694800275393"/>
    <n v="2.4801445675896741"/>
    <n v="2.1431318033276932"/>
    <n v="4.3198840160173155"/>
    <n v="4.246529041182793"/>
    <n v="4.0879251656016882"/>
    <n v="3.9055334381964668"/>
    <n v="3.6993538589671284"/>
    <n v="3.4693864279136735"/>
    <n v="3.2156311450361015"/>
    <n v="2.9380880103344125"/>
    <n v="2.6367570238086069"/>
    <n v="2.3116381854586834"/>
    <n v="0"/>
    <n v="4.1751245213997432"/>
    <n v="12.52537356419923"/>
    <n v="20.875622606998718"/>
    <n v="29.225871649798201"/>
    <n v="37.576120692597691"/>
    <n v="45.926369735397181"/>
    <n v="54.276618778196671"/>
    <n v="62.626867820996161"/>
    <n v="70.977116863795658"/>
    <n v="8.3502490427994864"/>
    <n v="0"/>
    <n v="8.2098413081089703"/>
    <n v="25.585103537424065"/>
    <n v="44.633249324433358"/>
    <n v="65.969170853216454"/>
    <n v="90.439612987754842"/>
    <n v="119.26014136112931"/>
    <n v="154.25789915239591"/>
    <n v="198.3307291319696"/>
    <n v="256.38813456223295"/>
    <n v="963.07388221866552"/>
    <n v="69.555528290513578"/>
    <n v="154.89441157637677"/>
    <n v="1187.5238220855558"/>
    <n v="1187.522291"/>
    <n v="154.8942118695652"/>
    <n v="69.555528290513578"/>
    <n v="963.07255083992118"/>
    <n v="8.5902990684891041"/>
    <n v="1.5310855558254843E-3"/>
    <n v="1.2893110027738287E-6"/>
  </r>
  <r>
    <x v="1"/>
    <x v="106"/>
    <n v="124.6"/>
    <n v="1.59924"/>
    <n v="75.09282836612752"/>
    <n v="0"/>
    <n v="8.3436475962363907"/>
    <n v="16.687295192472781"/>
    <n v="25.030942788709172"/>
    <n v="33.374590384945563"/>
    <n v="41.718237981181957"/>
    <n v="50.061885577418352"/>
    <n v="58.405533173654746"/>
    <n v="66.74918076989114"/>
    <n v="75.092828366127534"/>
    <n v="0"/>
    <n v="8.3436475962363907"/>
    <n v="16.687295192472781"/>
    <n v="25.030942788709172"/>
    <n v="33.374590384945563"/>
    <n v="41.718237981181957"/>
    <n v="50.061885577418352"/>
    <n v="58.405533173654746"/>
    <n v="66.74918076989114"/>
    <n v="75.092828366127534"/>
    <n v="0"/>
    <n v="42.640078816236048"/>
    <n v="170.56031526494419"/>
    <n v="383.76070934612449"/>
    <n v="682.24126105977678"/>
    <n v="1066.0019704059014"/>
    <n v="1535.0428373844982"/>
    <n v="2089.3638619955673"/>
    <n v="2728.9650442391085"/>
    <n v="3453.8463841151215"/>
    <n v="0"/>
    <n v="2.5173955225294899E-2"/>
    <n v="5.0347910450589797E-2"/>
    <n v="7.5521865675884703E-2"/>
    <n v="0.10069582090117959"/>
    <n v="0.12586977612647451"/>
    <n v="0.15104373135176941"/>
    <n v="0.17621768657706433"/>
    <n v="0.20139164180235924"/>
    <n v="0.22656559702765414"/>
    <n v="8.3000000000000007"/>
    <n v="1.1366800000000001"/>
    <n v="1"/>
    <n v="1.0005999999999999"/>
    <n v="1.0066999999999999"/>
    <n v="1"/>
    <n v="0.97066368877013398"/>
    <n v="0.94231326964552264"/>
    <n v="0.91494874262616555"/>
    <n v="0.88857010771206302"/>
    <n v="0.86317736490321473"/>
    <n v="0.83877051419962112"/>
    <n v="0.81534955560128175"/>
    <n v="0.79291448910819695"/>
    <n v="0.77146531472036661"/>
    <n v="130400"/>
    <n v="260800"/>
    <n v="253149.09003125093"/>
    <n v="245755.3007235523"/>
    <n v="238618.63207690397"/>
    <n v="231739.08409130602"/>
    <n v="225116.65676675839"/>
    <n v="218751.35010326118"/>
    <n v="212643.16410081429"/>
    <n v="206792.09875941777"/>
    <n v="201198.15407907162"/>
    <n v="260800"/>
    <n v="253149.09003125093"/>
    <n v="245755.3007235523"/>
    <n v="238618.632076904"/>
    <n v="231739.08409130602"/>
    <n v="225116.65676675839"/>
    <n v="218751.35010326118"/>
    <n v="212643.16410081426"/>
    <n v="206792.09875941777"/>
    <n v="201198.15407907162"/>
    <n v="568786.57000000007"/>
    <n v="34.32"/>
    <n v="9.4531492776886044"/>
    <n v="1.2999999999999999E-2"/>
    <n v="0.79700000000000004"/>
    <n v="4.1570820113423959E-2"/>
    <n v="0.10632022326715519"/>
    <n v="0.08"/>
    <n v="0.18632022326715519"/>
    <n v="4.3004184241379315"/>
    <n v="4.1543686492166341"/>
    <n v="3.9844769209794415"/>
    <n v="3.7907432394263512"/>
    <n v="3.5731676045573648"/>
    <n v="3.3317500163724802"/>
    <n v="3.066490474871701"/>
    <n v="2.7773889800550231"/>
    <n v="2.464445531922451"/>
    <n v="2.1276601304739811"/>
    <n v="4.3004184241379315"/>
    <n v="4.2273935366772832"/>
    <n v="4.0694227850980376"/>
    <n v="3.8876100802028963"/>
    <n v="3.6819554219918578"/>
    <n v="3.4524588104649228"/>
    <n v="3.1991202456220904"/>
    <n v="2.9219397274633621"/>
    <n v="2.6209172559887373"/>
    <n v="2.296052831198216"/>
    <n v="0"/>
    <n v="4.1718237981181954"/>
    <n v="12.515471394354586"/>
    <n v="20.859118990590979"/>
    <n v="29.202766586827366"/>
    <n v="37.54641418306376"/>
    <n v="45.890061779300154"/>
    <n v="54.233709375536549"/>
    <n v="62.577356971772943"/>
    <n v="70.921004568009337"/>
    <n v="8.3436475962363907"/>
    <n v="0"/>
    <n v="8.2339690646472903"/>
    <n v="25.660809488183034"/>
    <n v="44.768156897146945"/>
    <n v="66.176138847390249"/>
    <n v="90.739402160638392"/>
    <n v="119.68618690715752"/>
    <n v="154.86526111851583"/>
    <n v="199.21400146583014"/>
    <n v="257.72049372998805"/>
    <n v="967.06441967949741"/>
    <n v="69.555528290513578"/>
    <n v="155.49299219550156"/>
    <n v="1192.1129401655126"/>
    <n v="1192.1196620000001"/>
    <n v="155.49386895652174"/>
    <n v="69.555528290513578"/>
    <n v="967.0702647529647"/>
    <n v="8.5832872672491938"/>
    <n v="6.7218344875072944E-3"/>
    <n v="5.638556851105182E-6"/>
  </r>
  <r>
    <x v="1"/>
    <x v="107"/>
    <n v="124.6"/>
    <n v="1.6046"/>
    <n v="75.128697283378457"/>
    <n v="0"/>
    <n v="8.3476330314864953"/>
    <n v="16.695266062972991"/>
    <n v="25.042899094459486"/>
    <n v="33.390532125945981"/>
    <n v="41.738165157432476"/>
    <n v="50.085798188918972"/>
    <n v="58.433431220405467"/>
    <n v="66.781064251891962"/>
    <n v="75.128697283378457"/>
    <n v="0"/>
    <n v="8.3476330314864953"/>
    <n v="16.695266062972991"/>
    <n v="25.042899094459486"/>
    <n v="33.390532125945981"/>
    <n v="41.738165157432476"/>
    <n v="50.085798188918972"/>
    <n v="58.433431220405467"/>
    <n v="66.781064251891962"/>
    <n v="75.128697283378457"/>
    <n v="0"/>
    <n v="42.680823552373212"/>
    <n v="170.72329420949285"/>
    <n v="384.12741197135887"/>
    <n v="682.8931768379714"/>
    <n v="1067.0205888093301"/>
    <n v="1536.5096478854355"/>
    <n v="2091.3603540662871"/>
    <n v="2731.5727073518856"/>
    <n v="3457.1467077422299"/>
    <n v="0"/>
    <n v="2.5185979842512037E-2"/>
    <n v="5.0371959685024073E-2"/>
    <n v="7.5557939527536117E-2"/>
    <n v="0.10074391937004815"/>
    <n v="0.12592989921256018"/>
    <n v="0.15111587905507223"/>
    <n v="0.17630185889758426"/>
    <n v="0.20148783874009629"/>
    <n v="0.22667381858260835"/>
    <n v="8.3000000000000007"/>
    <n v="1.1366800000000001"/>
    <n v="1"/>
    <n v="1.0005999999999999"/>
    <n v="1.0066999999999999"/>
    <n v="1"/>
    <n v="0.97064991153127445"/>
    <n v="0.94228665723720861"/>
    <n v="0.91491023711780228"/>
    <n v="0.88852065117305568"/>
    <n v="0.86311789940296868"/>
    <n v="0.83870198180754141"/>
    <n v="0.81527289838677375"/>
    <n v="0.7928306491406657"/>
    <n v="0.77137523406921726"/>
    <n v="130400"/>
    <n v="260800"/>
    <n v="253145.49692735638"/>
    <n v="245748.36020746399"/>
    <n v="238608.58984032285"/>
    <n v="231726.18582593292"/>
    <n v="225101.14816429422"/>
    <n v="218733.4768554068"/>
    <n v="212623.17189927059"/>
    <n v="206770.23329588561"/>
    <n v="201174.66104525185"/>
    <n v="260800"/>
    <n v="253145.49692735638"/>
    <n v="245748.36020746399"/>
    <n v="238608.58984032285"/>
    <n v="231726.18582593292"/>
    <n v="225101.14816429422"/>
    <n v="218733.4768554068"/>
    <n v="212623.17189927062"/>
    <n v="206770.23329588561"/>
    <n v="201174.66104525185"/>
    <n v="571238.23625000007"/>
    <n v="34.32"/>
    <n v="9.4531492776886044"/>
    <n v="1.2999999999999999E-2"/>
    <n v="0.79700000000000004"/>
    <n v="4.1570820113423959E-2"/>
    <n v="0.10703410160098854"/>
    <n v="0.08"/>
    <n v="0.18703410160098854"/>
    <n v="4.2811199188841194"/>
    <n v="4.1355664439922384"/>
    <n v="3.9661398819438625"/>
    <n v="3.7728402327389921"/>
    <n v="3.5556674963776285"/>
    <n v="3.3146216728597708"/>
    <n v="3.04970276218542"/>
    <n v="2.7609107643545743"/>
    <n v="2.4482456793672345"/>
    <n v="2.1117075072234011"/>
    <n v="4.2811199188841194"/>
    <n v="4.2083431814381793"/>
    <n v="4.0508531629680506"/>
    <n v="3.8694900573414275"/>
    <n v="3.6642538645583103"/>
    <n v="3.4351445846186994"/>
    <n v="3.1821622175225954"/>
    <n v="2.9053067632699969"/>
    <n v="2.6045782218609044"/>
    <n v="2.2799765932953178"/>
    <n v="0"/>
    <n v="4.1738165157432476"/>
    <n v="12.521449547229743"/>
    <n v="20.869082578716238"/>
    <n v="29.216715610202733"/>
    <n v="37.564348641689229"/>
    <n v="45.911981673175724"/>
    <n v="54.259614704662219"/>
    <n v="62.607247736148715"/>
    <n v="70.954880767635217"/>
    <n v="8.3476330314864953"/>
    <n v="0"/>
    <n v="8.2791462368987006"/>
    <n v="25.803074472825816"/>
    <n v="45.020775474120754"/>
    <n v="66.55936769508574"/>
    <n v="91.283900809213392"/>
    <n v="120.43898096885216"/>
    <n v="155.90069789207865"/>
    <n v="200.655263422779"/>
    <n v="259.78569612638927"/>
    <n v="973.72690309824338"/>
    <n v="69.555528290513578"/>
    <n v="156.49236470831346"/>
    <n v="1199.7747960970705"/>
    <n v="1199.7819469999999"/>
    <n v="156.49329743478256"/>
    <n v="69.555528290513578"/>
    <n v="973.73312127470376"/>
    <n v="8.5791841501887856"/>
    <n v="7.1509029294247739E-3"/>
    <n v="5.9601688017604204E-6"/>
  </r>
  <r>
    <x v="1"/>
    <x v="108"/>
    <n v="124.6"/>
    <n v="1.6085499999999999"/>
    <n v="75.197246437131113"/>
    <n v="0"/>
    <n v="8.3552496041256799"/>
    <n v="16.71049920825136"/>
    <n v="25.065748812377038"/>
    <n v="33.420998416502719"/>
    <n v="41.776248020628401"/>
    <n v="50.131497624754083"/>
    <n v="58.486747228879764"/>
    <n v="66.841996833005439"/>
    <n v="75.197246437131113"/>
    <n v="0"/>
    <n v="8.3552496041256799"/>
    <n v="16.71049920825136"/>
    <n v="25.065748812377038"/>
    <n v="33.420998416502719"/>
    <n v="41.776248020628401"/>
    <n v="50.131497624754083"/>
    <n v="58.486747228879764"/>
    <n v="66.841996833005439"/>
    <n v="75.197246437131113"/>
    <n v="0"/>
    <n v="42.758745017685932"/>
    <n v="171.03498007074373"/>
    <n v="384.8287051591733"/>
    <n v="684.13992028297491"/>
    <n v="1068.9686254421483"/>
    <n v="1539.3148206366936"/>
    <n v="2095.178505866611"/>
    <n v="2736.5596811318997"/>
    <n v="3463.4583464325601"/>
    <n v="0"/>
    <n v="2.5208960110599525E-2"/>
    <n v="5.041792022119905E-2"/>
    <n v="7.5626880331798568E-2"/>
    <n v="0.1008358404423981"/>
    <n v="0.12604480055299763"/>
    <n v="0.15125376066359716"/>
    <n v="0.1764627207741967"/>
    <n v="0.2016716808847962"/>
    <n v="0.2268806409953957"/>
    <n v="8.3000000000000007"/>
    <n v="1.1366800000000001"/>
    <n v="1"/>
    <n v="1.0005999999999999"/>
    <n v="1.0066999999999999"/>
    <n v="1"/>
    <n v="0.97062358245046165"/>
    <n v="0.94223580071759716"/>
    <n v="0.91483665480140641"/>
    <n v="0.8884261447018893"/>
    <n v="0.86300427041904615"/>
    <n v="0.83857103195287674"/>
    <n v="0.81512642930338119"/>
    <n v="0.79267046247055939"/>
    <n v="0.77120313145441133"/>
    <n v="130400"/>
    <n v="260800"/>
    <n v="253138.6303030804"/>
    <n v="245735.09682714933"/>
    <n v="238589.39957220681"/>
    <n v="231701.53853825273"/>
    <n v="225071.51372528722"/>
    <n v="218699.32513331025"/>
    <n v="212584.97276232182"/>
    <n v="206728.4566123219"/>
    <n v="201129.77668331048"/>
    <n v="260800"/>
    <n v="253138.63030308037"/>
    <n v="245735.0968271493"/>
    <n v="238589.39957220681"/>
    <n v="231701.53853825276"/>
    <n v="225071.51372528719"/>
    <n v="218699.32513331025"/>
    <n v="212584.97276232182"/>
    <n v="206728.4566123219"/>
    <n v="201129.77668331048"/>
    <n v="573689.90250000008"/>
    <n v="34.32"/>
    <n v="9.4531492776886044"/>
    <n v="1.2999999999999999E-2"/>
    <n v="0.79700000000000004"/>
    <n v="4.1570820113423959E-2"/>
    <n v="0.10756171605954595"/>
    <n v="0.08"/>
    <n v="0.18756171605954597"/>
    <n v="4.2619863581196578"/>
    <n v="4.1168709568738384"/>
    <n v="3.9478593790308745"/>
    <n v="3.7549516245907655"/>
    <n v="3.5381476935535092"/>
    <n v="3.2974475859191066"/>
    <n v="3.0328513016875593"/>
    <n v="2.7443588408588666"/>
    <n v="2.4319702034330275"/>
    <n v="2.095685389410042"/>
    <n v="4.2619863581196578"/>
    <n v="4.1894286574967481"/>
    <n v="4.0323651679523564"/>
    <n v="3.8514055018108202"/>
    <n v="3.6465496590721376"/>
    <n v="3.4177976397363077"/>
    <n v="3.1651494438033332"/>
    <n v="2.8886050712732132"/>
    <n v="2.5881645221459468"/>
    <n v="2.263827796421535"/>
    <n v="0"/>
    <n v="4.1776248020628399"/>
    <n v="12.532874406188519"/>
    <n v="20.888124010314201"/>
    <n v="29.243373614439879"/>
    <n v="37.598623218565564"/>
    <n v="45.953872822691238"/>
    <n v="54.309122426816927"/>
    <n v="62.664372030942602"/>
    <n v="71.019621635068276"/>
    <n v="8.3552496041256799"/>
    <n v="0"/>
    <n v="8.3317084087732223"/>
    <n v="25.968703120714174"/>
    <n v="45.314753220882345"/>
    <n v="67.004623180565488"/>
    <n v="91.914710839003249"/>
    <n v="121.30740886865055"/>
    <n v="157.08837395936172"/>
    <n v="202.29644024723748"/>
    <n v="262.11652073957856"/>
    <n v="981.34324258476681"/>
    <n v="69.555528290513578"/>
    <n v="157.63481563129199"/>
    <n v="1208.5335865065724"/>
    <n v="1208.547544"/>
    <n v="157.63663617391308"/>
    <n v="69.555528290513578"/>
    <n v="981.35537953557332"/>
    <n v="8.5761104866908298"/>
    <n v="1.3957493427597001E-2"/>
    <n v="1.1548981665546293E-5"/>
  </r>
  <r>
    <x v="1"/>
    <x v="109"/>
    <n v="124.6"/>
    <n v="1.6154299999999999"/>
    <n v="75.197110170693747"/>
    <n v="0"/>
    <n v="8.355234463410417"/>
    <n v="16.710468926820834"/>
    <n v="25.065703390231249"/>
    <n v="33.420937853641668"/>
    <n v="41.776172317052087"/>
    <n v="50.131406780462505"/>
    <n v="58.486641243872924"/>
    <n v="66.841875707283336"/>
    <n v="75.197110170693747"/>
    <n v="0"/>
    <n v="8.355234463410417"/>
    <n v="16.710468926820834"/>
    <n v="25.065703390231249"/>
    <n v="33.420937853641668"/>
    <n v="41.776172317052087"/>
    <n v="50.131406780462505"/>
    <n v="58.486641243872924"/>
    <n v="66.841875707283336"/>
    <n v="75.197110170693747"/>
    <n v="0"/>
    <n v="42.758590049868715"/>
    <n v="171.03436019947486"/>
    <n v="384.82731044881837"/>
    <n v="684.13744079789944"/>
    <n v="1068.9647512467179"/>
    <n v="1539.3092417952739"/>
    <n v="2095.1709124435674"/>
    <n v="2736.5497631915978"/>
    <n v="3463.4457940393654"/>
    <n v="0"/>
    <n v="2.5208914428937673E-2"/>
    <n v="5.0417828857875345E-2"/>
    <n v="7.5626743286813014E-2"/>
    <n v="0.10083565771575069"/>
    <n v="0.12604457214468837"/>
    <n v="0.15125348657362606"/>
    <n v="0.17646240100256372"/>
    <n v="0.20167131543150138"/>
    <n v="0.22688022986043904"/>
    <n v="8.3000000000000007"/>
    <n v="1.1366800000000001"/>
    <n v="1"/>
    <n v="1.0005999999999999"/>
    <n v="1.0066999999999999"/>
    <n v="1"/>
    <n v="0.97062363478829483"/>
    <n v="0.94223590181021333"/>
    <n v="0.91483680106575505"/>
    <n v="0.88842633255492054"/>
    <n v="0.86300449627770925"/>
    <n v="0.83857129223412152"/>
    <n v="0.81512672042415735"/>
    <n v="0.79267078084781661"/>
    <n v="0.77120347350509921"/>
    <n v="130400"/>
    <n v="260800"/>
    <n v="253138.6439527873"/>
    <n v="245735.12319210364"/>
    <n v="238589.43771794892"/>
    <n v="231701.58753032328"/>
    <n v="225071.57262922658"/>
    <n v="218699.39301465888"/>
    <n v="212585.04868662023"/>
    <n v="206728.53964511058"/>
    <n v="201129.86589012988"/>
    <n v="260800"/>
    <n v="253138.6439527873"/>
    <n v="245735.12319210367"/>
    <n v="238589.43771794892"/>
    <n v="231701.58753032328"/>
    <n v="225071.57262922655"/>
    <n v="218699.39301465888"/>
    <n v="212585.04868662023"/>
    <n v="206728.53964511061"/>
    <n v="201129.86589012988"/>
    <n v="576141.56875000009"/>
    <n v="34.32"/>
    <n v="9.4531492776886044"/>
    <n v="1.2999999999999999E-2"/>
    <n v="0.79700000000000004"/>
    <n v="4.1570820113423959E-2"/>
    <n v="0.10848379768883536"/>
    <n v="0.08"/>
    <n v="0.18848379768883536"/>
    <n v="4.2430156361702123"/>
    <n v="4.0984468902731415"/>
    <n v="3.9299414590662618"/>
    <n v="3.7374993425495693"/>
    <n v="3.521120540723067"/>
    <n v="3.2808050535867532"/>
    <n v="3.0165528811406297"/>
    <n v="2.7283640233846955"/>
    <n v="2.4162384803189512"/>
    <n v="2.0801762519433944"/>
    <n v="4.2430156361702123"/>
    <n v="4.1707312632216773"/>
    <n v="4.0141941746697016"/>
    <n v="3.8337204008079153"/>
    <n v="3.6293099416363184"/>
    <n v="3.4009627971549099"/>
    <n v="3.1486789673636917"/>
    <n v="2.8724584522626628"/>
    <n v="2.5723012518518233"/>
    <n v="2.2482073661311728"/>
    <n v="0"/>
    <n v="4.1776172317052085"/>
    <n v="12.532851695115625"/>
    <n v="20.888086158526043"/>
    <n v="29.243320621936459"/>
    <n v="37.598555085346874"/>
    <n v="45.9537895487573"/>
    <n v="54.309024012167711"/>
    <n v="62.66425847557813"/>
    <n v="71.019492938988549"/>
    <n v="8.355234463410417"/>
    <n v="0"/>
    <n v="8.3690291381464537"/>
    <n v="26.086160721524625"/>
    <n v="45.52362694723999"/>
    <n v="67.322660289190608"/>
    <n v="92.369355961883599"/>
    <n v="121.94151583626255"/>
    <n v="157.97082417091633"/>
    <n v="203.54325593173917"/>
    <n v="263.9367364047452"/>
    <n v="987.06316540164858"/>
    <n v="69.555528290513578"/>
    <n v="158.49280405382424"/>
    <n v="1215.1114977459865"/>
    <n v="1215.1065180000001"/>
    <n v="158.49215452173917"/>
    <n v="69.555528290513578"/>
    <n v="987.05883518774726"/>
    <n v="8.570657105853126"/>
    <n v="4.9797459864748816E-3"/>
    <n v="4.0981970820725045E-6"/>
  </r>
  <r>
    <x v="1"/>
    <x v="110"/>
    <n v="124.6"/>
    <n v="1.6209100000000001"/>
    <n v="75.229442329069059"/>
    <n v="0"/>
    <n v="8.3588269254521173"/>
    <n v="16.717653850904235"/>
    <n v="25.076480776356352"/>
    <n v="33.435307701808469"/>
    <n v="41.79413462726059"/>
    <n v="50.152961552712711"/>
    <n v="58.511788478164831"/>
    <n v="66.870615403616952"/>
    <n v="75.229442329069073"/>
    <n v="0"/>
    <n v="8.3588269254521173"/>
    <n v="16.717653850904235"/>
    <n v="25.076480776356352"/>
    <n v="33.435307701808469"/>
    <n v="41.79413462726059"/>
    <n v="50.152961552712711"/>
    <n v="58.511788478164831"/>
    <n v="66.870615403616952"/>
    <n v="75.229442329069073"/>
    <n v="0"/>
    <n v="42.795367386418768"/>
    <n v="171.18146954567507"/>
    <n v="385.15830647776892"/>
    <n v="684.72587818270028"/>
    <n v="1069.8841846604694"/>
    <n v="1540.6332259110764"/>
    <n v="2096.9730019345207"/>
    <n v="2738.9035127308025"/>
    <n v="3466.4247582999219"/>
    <n v="0"/>
    <n v="2.5219753390859689E-2"/>
    <n v="5.0439506781719379E-2"/>
    <n v="7.5659260172579068E-2"/>
    <n v="0.10087901356343876"/>
    <n v="0.12609876695429847"/>
    <n v="0.15131852034515816"/>
    <n v="0.17653827373601785"/>
    <n v="0.20175802712687757"/>
    <n v="0.22697778051773726"/>
    <n v="8.3000000000000007"/>
    <n v="1.1366800000000001"/>
    <n v="1"/>
    <n v="1.0005999999999999"/>
    <n v="1.0066999999999999"/>
    <n v="1"/>
    <n v="0.97061121659680349"/>
    <n v="0.94221191576538088"/>
    <n v="0.91480209750573238"/>
    <n v="0.88838176181785777"/>
    <n v="0.86295090870175706"/>
    <n v="0.83850953815743035"/>
    <n v="0.81505765018487764"/>
    <n v="0.79259524478409882"/>
    <n v="0.771122321955094"/>
    <n v="130400"/>
    <n v="260800"/>
    <n v="253135.40528844635"/>
    <n v="245728.86763161133"/>
    <n v="238580.387029495"/>
    <n v="231689.96348209732"/>
    <n v="225057.59698941823"/>
    <n v="218683.28755145785"/>
    <n v="212567.0351682161"/>
    <n v="206708.83983969298"/>
    <n v="201108.70156588851"/>
    <n v="260800"/>
    <n v="253135.40528844635"/>
    <n v="245728.86763161133"/>
    <n v="238580.387029495"/>
    <n v="231689.96348209732"/>
    <n v="225057.59698941823"/>
    <n v="218683.28755145785"/>
    <n v="212567.03516821607"/>
    <n v="206708.83983969298"/>
    <n v="201108.70156588854"/>
    <n v="578593.23499999999"/>
    <n v="34.32"/>
    <n v="9.4531492776886044"/>
    <n v="1.2999999999999999E-2"/>
    <n v="0.79700000000000004"/>
    <n v="4.1570820113423959E-2"/>
    <n v="0.10922106213648841"/>
    <n v="0.08"/>
    <n v="0.18922106213648843"/>
    <n v="4.2242056830508483"/>
    <n v="4.0801257669718085"/>
    <n v="3.9120766370029263"/>
    <n v="3.7200582931442026"/>
    <n v="3.5040707353956364"/>
    <n v="3.264113963757227"/>
    <n v="3.0001879782289755"/>
    <n v="2.7122927788108813"/>
    <n v="2.400428365502945"/>
    <n v="2.0645947383051668"/>
    <n v="4.2242056830508483"/>
    <n v="4.1521657250113284"/>
    <n v="3.9961012019873676"/>
    <n v="3.8160674650735644"/>
    <n v="3.6120645142699193"/>
    <n v="3.3840923495764317"/>
    <n v="3.1321509709931012"/>
    <n v="2.8562403785199284"/>
    <n v="2.5563605721569131"/>
    <n v="2.2325115519040559"/>
    <n v="0"/>
    <n v="4.1794134627260586"/>
    <n v="12.538240388178176"/>
    <n v="20.897067313630295"/>
    <n v="29.255894239082409"/>
    <n v="37.614721164534529"/>
    <n v="45.97354808998665"/>
    <n v="54.332375015438771"/>
    <n v="62.691201940890892"/>
    <n v="71.050028866343013"/>
    <n v="8.3588269254521173"/>
    <n v="0"/>
    <n v="8.4136800162850758"/>
    <n v="26.226808595931612"/>
    <n v="45.773553670857588"/>
    <n v="67.702267090666751"/>
    <n v="92.909682001686036"/>
    <n v="122.69042430968906"/>
    <n v="159.00444606071616"/>
    <n v="204.98865163232119"/>
    <n v="266.02097258382355"/>
    <n v="993.73048596197702"/>
    <n v="69.555528290513578"/>
    <n v="159.49290213787347"/>
    <n v="1222.778916390364"/>
    <n v="1222.7688029999999"/>
    <n v="159.49158299999999"/>
    <n v="69.555528290513578"/>
    <n v="993.72169170948632"/>
    <n v="8.5662239800282354"/>
    <n v="1.0113390364040242E-2"/>
    <n v="8.2708933522245276E-6"/>
  </r>
  <r>
    <x v="1"/>
    <x v="111"/>
    <n v="124.6"/>
    <n v="1.6255900000000001"/>
    <n v="75.280059772574617"/>
    <n v="0"/>
    <n v="8.3644510858416243"/>
    <n v="16.728902171683249"/>
    <n v="25.093353257524875"/>
    <n v="33.457804343366497"/>
    <n v="41.82225542920812"/>
    <n v="50.186706515049742"/>
    <n v="58.551157600891365"/>
    <n v="66.915608686732995"/>
    <n v="75.280059772574617"/>
    <n v="0"/>
    <n v="8.3644510858416243"/>
    <n v="16.728902171683249"/>
    <n v="25.093353257524875"/>
    <n v="33.457804343366497"/>
    <n v="41.82225542920812"/>
    <n v="50.186706515049742"/>
    <n v="58.551157600891365"/>
    <n v="66.915608686732995"/>
    <n v="75.280059772574617"/>
    <n v="0"/>
    <n v="42.852975705055243"/>
    <n v="171.41190282022097"/>
    <n v="385.6767813454972"/>
    <n v="685.64761128088389"/>
    <n v="1071.324392626381"/>
    <n v="1542.7071253819886"/>
    <n v="2099.7958095477065"/>
    <n v="2742.5904451235356"/>
    <n v="3471.0910321094748"/>
    <n v="0"/>
    <n v="2.5236722271698951E-2"/>
    <n v="5.0473444543397902E-2"/>
    <n v="7.571016681509686E-2"/>
    <n v="0.1009468890867958"/>
    <n v="0.12618361135849476"/>
    <n v="0.15142033363019369"/>
    <n v="0.17665705590189265"/>
    <n v="0.20189377817359161"/>
    <n v="0.22713050044529057"/>
    <n v="8.3000000000000007"/>
    <n v="1.1366800000000001"/>
    <n v="1"/>
    <n v="1.0005999999999999"/>
    <n v="1.0066999999999999"/>
    <n v="1"/>
    <n v="0.97059177572831379"/>
    <n v="0.94217436600498583"/>
    <n v="0.91474777083001635"/>
    <n v="0.88831199020340523"/>
    <n v="0.86286702412515248"/>
    <n v="0.8384128725952581"/>
    <n v="0.81494953561372208"/>
    <n v="0.79247701318054431"/>
    <n v="0.77099530529572513"/>
    <n v="130400"/>
    <n v="260800"/>
    <n v="253130.33510994422"/>
    <n v="245719.07465410032"/>
    <n v="238566.21863246826"/>
    <n v="231671.76704504809"/>
    <n v="225035.71989183978"/>
    <n v="218658.0771728433"/>
    <n v="212538.83888805873"/>
    <n v="206678.00503748594"/>
    <n v="201075.57562112511"/>
    <n v="260800"/>
    <n v="253130.33510994422"/>
    <n v="245719.07465410032"/>
    <n v="238566.21863246826"/>
    <n v="231671.76704504809"/>
    <n v="225035.71989183978"/>
    <n v="218658.0771728433"/>
    <n v="212538.83888805873"/>
    <n v="206678.00503748597"/>
    <n v="201075.57562112511"/>
    <n v="581044.90125"/>
    <n v="34.32"/>
    <n v="9.4531492776886044"/>
    <n v="1.2999999999999999E-2"/>
    <n v="0.79700000000000004"/>
    <n v="4.1570820113423959E-2"/>
    <n v="0.10985267338038013"/>
    <n v="0.08"/>
    <n v="0.18985267338038014"/>
    <n v="4.2055544637130797"/>
    <n v="4.0619294264429753"/>
    <n v="3.8943072127647009"/>
    <n v="3.7026878226782571"/>
    <n v="3.4870712561836443"/>
    <n v="3.2474575132808621"/>
    <n v="2.9838465939699104"/>
    <n v="2.6962384982507897"/>
    <n v="2.384633226123499"/>
    <n v="2.0490307775880399"/>
    <n v="4.2055544637130797"/>
    <n v="4.1337419450780271"/>
    <n v="3.9781183196038379"/>
    <n v="3.7984975177214793"/>
    <n v="3.5948795394309507"/>
    <n v="3.3672643847322532"/>
    <n v="3.1156520536253862"/>
    <n v="2.8400425461103502"/>
    <n v="2.5404358621871443"/>
    <n v="2.2168320018557695"/>
    <n v="0"/>
    <n v="4.1822255429208122"/>
    <n v="12.546676628762437"/>
    <n v="20.911127714604063"/>
    <n v="29.275578800445686"/>
    <n v="37.640029886287309"/>
    <n v="46.004480972128931"/>
    <n v="54.368932057970554"/>
    <n v="62.733383143812176"/>
    <n v="71.097834229653813"/>
    <n v="8.3644510858416243"/>
    <n v="0"/>
    <n v="8.4625555848668856"/>
    <n v="26.380829960232752"/>
    <n v="46.047181577075854"/>
    <n v="68.117483270327369"/>
    <n v="93.499693781396161"/>
    <n v="123.50616313947722"/>
    <n v="160.12657043155133"/>
    <n v="206.55129403818952"/>
    <n v="268.26315942091281"/>
    <n v="1000.9549312040299"/>
    <n v="69.555528290513578"/>
    <n v="160.57656892418143"/>
    <n v="1231.0870284187249"/>
    <n v="1231.0748080000001"/>
    <n v="160.5749749565216"/>
    <n v="69.555528290513578"/>
    <n v="1000.9443047529649"/>
    <n v="8.5623761364847475"/>
    <n v="1.2220418724837145E-2"/>
    <n v="9.926625616432194E-6"/>
  </r>
  <r>
    <x v="1"/>
    <x v="112"/>
    <n v="124.6"/>
    <n v="1.6306099999999999"/>
    <n v="75.322498872359688"/>
    <n v="0"/>
    <n v="8.3691665413732981"/>
    <n v="16.738333082746596"/>
    <n v="25.107499624119896"/>
    <n v="33.476666165493192"/>
    <n v="41.845832706866489"/>
    <n v="50.214999248239785"/>
    <n v="58.584165789613081"/>
    <n v="66.953332330986385"/>
    <n v="75.322498872359688"/>
    <n v="0"/>
    <n v="8.3691665413732981"/>
    <n v="16.738333082746596"/>
    <n v="25.107499624119896"/>
    <n v="33.476666165493192"/>
    <n v="41.845832706866489"/>
    <n v="50.214999248239785"/>
    <n v="58.584165789613081"/>
    <n v="66.953332330986385"/>
    <n v="75.322498872359688"/>
    <n v="0"/>
    <n v="42.901306015810903"/>
    <n v="171.60522406324361"/>
    <n v="386.11175414229825"/>
    <n v="686.42089625297444"/>
    <n v="1072.5326503952726"/>
    <n v="1544.4470165691923"/>
    <n v="2102.163994774734"/>
    <n v="2745.6835850118978"/>
    <n v="3475.0057872806842"/>
    <n v="0"/>
    <n v="2.5250949462511128E-2"/>
    <n v="5.0501898925022257E-2"/>
    <n v="7.5752848387533392E-2"/>
    <n v="0.10100379785004451"/>
    <n v="0.12625474731255565"/>
    <n v="0.15150569677506676"/>
    <n v="0.17675664623757789"/>
    <n v="0.20200759570008903"/>
    <n v="0.22725854516260019"/>
    <n v="8.3000000000000007"/>
    <n v="1.1366800000000001"/>
    <n v="1"/>
    <n v="1.0005999999999999"/>
    <n v="1.0066999999999999"/>
    <n v="1"/>
    <n v="0.97057547629820295"/>
    <n v="0.94214288460216933"/>
    <n v="0.9147022249118989"/>
    <n v="0.88825349722739166"/>
    <n v="0.86279670154864774"/>
    <n v="0.83833183787566723"/>
    <n v="0.81485890620844981"/>
    <n v="0.79237790654699558"/>
    <n v="0.77088883889130488"/>
    <n v="130400"/>
    <n v="260800"/>
    <n v="253126.08421857134"/>
    <n v="245710.86430424577"/>
    <n v="238554.34025702323"/>
    <n v="231656.51207690375"/>
    <n v="225017.37976388732"/>
    <n v="218636.94331797402"/>
    <n v="212515.20273916371"/>
    <n v="206652.15802745643"/>
    <n v="201047.8091828523"/>
    <n v="260800"/>
    <n v="253126.08421857134"/>
    <n v="245710.8643042458"/>
    <n v="238554.34025702323"/>
    <n v="231656.51207690372"/>
    <n v="225017.37976388735"/>
    <n v="218636.94331797402"/>
    <n v="212515.20273916371"/>
    <n v="206652.15802745643"/>
    <n v="201047.80918285233"/>
    <n v="583496.5675"/>
    <n v="34.32"/>
    <n v="9.4531492776886044"/>
    <n v="1.2999999999999999E-2"/>
    <n v="0.79700000000000004"/>
    <n v="4.1570820113423959E-2"/>
    <n v="0.11053219516073583"/>
    <n v="0.08"/>
    <n v="0.19053219516073583"/>
    <n v="4.1870599773109243"/>
    <n v="4.0438990101409402"/>
    <n v="3.8767106872857848"/>
    <n v="3.6854950087454559"/>
    <n v="3.4702519745199547"/>
    <n v="3.2309815846092826"/>
    <n v="2.9676838390134388"/>
    <n v="2.6803587377324218"/>
    <n v="2.3690062807662318"/>
    <n v="2.0336264681148717"/>
    <n v="4.1870599773109243"/>
    <n v="4.1154794937259318"/>
    <n v="3.9603048487133625"/>
    <n v="3.7811028480156201"/>
    <n v="3.5778734916327055"/>
    <n v="3.3506167795646187"/>
    <n v="3.0993327118113605"/>
    <n v="2.8240212883729301"/>
    <n v="2.5246825092493266"/>
    <n v="2.2013163744405517"/>
    <n v="0"/>
    <n v="4.184583270686649"/>
    <n v="12.553749812059948"/>
    <n v="20.922916353433244"/>
    <n v="29.292082894806544"/>
    <n v="37.661249436179844"/>
    <n v="46.030415977553133"/>
    <n v="54.399582518926437"/>
    <n v="62.768749060299733"/>
    <n v="71.137915601673029"/>
    <n v="8.3691665413732981"/>
    <n v="0"/>
    <n v="8.5096947638814751"/>
    <n v="26.529377638692925"/>
    <n v="46.311189759094944"/>
    <n v="68.518442774363606"/>
    <n v="94.070223312302147"/>
    <n v="124.29650286228444"/>
    <n v="161.2166196326323"/>
    <n v="208.07452523426923"/>
    <n v="270.45865373525288"/>
    <n v="1007.9852297127738"/>
    <n v="69.555528290513578"/>
    <n v="161.63111370049302"/>
    <n v="1239.1718717037804"/>
    <n v="1239.1662389999999"/>
    <n v="161.63037899999995"/>
    <n v="69.555528290513578"/>
    <n v="1007.9803317094863"/>
    <n v="8.5581861827834018"/>
    <n v="5.6327037805203872E-3"/>
    <n v="4.5455594279795314E-6"/>
  </r>
  <r>
    <x v="1"/>
    <x v="113"/>
    <n v="124.6"/>
    <n v="1.63768"/>
    <n v="75.317469382287911"/>
    <n v="0"/>
    <n v="8.3686077091431006"/>
    <n v="16.737215418286201"/>
    <n v="25.105823127429304"/>
    <n v="33.474430836572402"/>
    <n v="41.843038545715501"/>
    <n v="50.2116462548586"/>
    <n v="58.580253964001699"/>
    <n v="66.948861673144805"/>
    <n v="75.317469382287911"/>
    <n v="0"/>
    <n v="8.3686077091431006"/>
    <n v="16.737215418286201"/>
    <n v="25.105823127429304"/>
    <n v="33.474430836572402"/>
    <n v="41.843038545715501"/>
    <n v="50.2116462548586"/>
    <n v="58.580253964001699"/>
    <n v="66.948861673144805"/>
    <n v="75.317469382287911"/>
    <n v="0"/>
    <n v="42.895576931086723"/>
    <n v="171.58230772434689"/>
    <n v="386.06019237978052"/>
    <n v="686.32923089738756"/>
    <n v="1072.3894232771679"/>
    <n v="1544.2407695191216"/>
    <n v="2101.8832696232489"/>
    <n v="2745.3169235895502"/>
    <n v="3474.5417314180249"/>
    <n v="0"/>
    <n v="2.5249263387280941E-2"/>
    <n v="5.0498526774561882E-2"/>
    <n v="7.5747790161842826E-2"/>
    <n v="0.10099705354912376"/>
    <n v="0.1262463169364047"/>
    <n v="0.15149558032368562"/>
    <n v="0.17674484371096658"/>
    <n v="0.20199410709824753"/>
    <n v="0.22724337048552848"/>
    <n v="8.3000000000000007"/>
    <n v="1.1366800000000001"/>
    <n v="1"/>
    <n v="1.0005999999999999"/>
    <n v="1.0066999999999999"/>
    <n v="1"/>
    <n v="0.97057740793964453"/>
    <n v="0.94214661542142752"/>
    <n v="0.91470762244534909"/>
    <n v="0.88826042901140922"/>
    <n v="0.86280503511960782"/>
    <n v="0.83834144076994477"/>
    <n v="0.8148696459624204"/>
    <n v="0.79238965069703449"/>
    <n v="0.77090145497378704"/>
    <n v="130400"/>
    <n v="260800"/>
    <n v="253126.58799065929"/>
    <n v="245711.83730190829"/>
    <n v="238555.74793374704"/>
    <n v="231658.31988617554"/>
    <n v="225019.55315919372"/>
    <n v="218639.44775280159"/>
    <n v="212518.00366699923"/>
    <n v="206655.22090178658"/>
    <n v="201051.09945716365"/>
    <n v="260800"/>
    <n v="253126.58799065929"/>
    <n v="245711.83730190829"/>
    <n v="238555.74793374707"/>
    <n v="231658.31988617554"/>
    <n v="225019.55315919372"/>
    <n v="218639.44775280159"/>
    <n v="212518.00366699923"/>
    <n v="206655.22090178658"/>
    <n v="201051.09945716365"/>
    <n v="585948.23375000001"/>
    <n v="34.32"/>
    <n v="9.4531492776886044"/>
    <n v="1.2999999999999999E-2"/>
    <n v="0.79700000000000004"/>
    <n v="4.1570820113423959E-2"/>
    <n v="0.11149276421511214"/>
    <n v="0.08"/>
    <n v="0.19149276421511213"/>
    <n v="4.168720256485356"/>
    <n v="4.0260953304611009"/>
    <n v="3.8594002233384828"/>
    <n v="3.6686349351174998"/>
    <n v="3.4537994657981534"/>
    <n v="3.2148938153804423"/>
    <n v="2.9519179838643659"/>
    <n v="2.664871971249926"/>
    <n v="2.3537557775371223"/>
    <n v="2.0185694027259542"/>
    <n v="4.168720256485356"/>
    <n v="4.0974077934732289"/>
    <n v="3.9427477768997918"/>
    <n v="3.7640175792279913"/>
    <n v="3.5612172004578264"/>
    <n v="3.3343466405892981"/>
    <n v="3.0834058996224041"/>
    <n v="2.8083949775571462"/>
    <n v="2.5093138743935244"/>
    <n v="2.1861625901315382"/>
    <n v="0"/>
    <n v="4.1843038545715503"/>
    <n v="12.552911563714652"/>
    <n v="20.921519272857751"/>
    <n v="29.290126982000853"/>
    <n v="37.658734691143948"/>
    <n v="46.027342400287054"/>
    <n v="54.395950109430146"/>
    <n v="62.764557818573252"/>
    <n v="71.133165527716358"/>
    <n v="8.3686077091431006"/>
    <n v="0"/>
    <n v="8.546085539873042"/>
    <n v="26.643954528305084"/>
    <n v="46.51518856873497"/>
    <n v="68.829719914820302"/>
    <n v="94.516620922527565"/>
    <n v="124.92185102505685"/>
    <n v="162.09200310844724"/>
    <n v="209.32094935649215"/>
    <n v="272.29701948892182"/>
    <n v="1013.6833924531791"/>
    <n v="69.555528290513578"/>
    <n v="162.48583811155382"/>
    <n v="1245.7247588552466"/>
    <n v="1245.7252129999999"/>
    <n v="162.48589734782604"/>
    <n v="69.555528290513578"/>
    <n v="1013.6837873616603"/>
    <n v="8.5521769280029982"/>
    <n v="4.5414475334837334E-4"/>
    <n v="3.6456254445929191E-7"/>
  </r>
  <r>
    <x v="1"/>
    <x v="114"/>
    <n v="124.6"/>
    <n v="1.6432899999999999"/>
    <n v="75.34593149466879"/>
    <n v="0"/>
    <n v="8.3717701660743096"/>
    <n v="16.743540332148619"/>
    <n v="25.115310498222929"/>
    <n v="33.487080664297238"/>
    <n v="41.858850830371551"/>
    <n v="50.230620996445865"/>
    <n v="58.602391162520178"/>
    <n v="66.974161328594491"/>
    <n v="75.345931494668804"/>
    <n v="0"/>
    <n v="8.3717701660743096"/>
    <n v="16.743540332148619"/>
    <n v="25.115310498222929"/>
    <n v="33.487080664297238"/>
    <n v="41.858850830371551"/>
    <n v="50.230620996445865"/>
    <n v="58.602391162520178"/>
    <n v="66.974161328594491"/>
    <n v="75.345931494668804"/>
    <n v="0"/>
    <n v="42.928003124562778"/>
    <n v="171.71201249825111"/>
    <n v="386.35202812106496"/>
    <n v="686.84804999300445"/>
    <n v="1073.2000781140696"/>
    <n v="1545.4081124842605"/>
    <n v="2103.4721531035766"/>
    <n v="2747.3921999720187"/>
    <n v="3477.1682530895869"/>
    <n v="0"/>
    <n v="2.5258804963464491E-2"/>
    <n v="5.0517609926928983E-2"/>
    <n v="7.5776414890393468E-2"/>
    <n v="0.10103521985385797"/>
    <n v="0.12629402481732246"/>
    <n v="0.15155282978078696"/>
    <n v="0.17681163474425146"/>
    <n v="0.20207043970771596"/>
    <n v="0.22732924467118046"/>
    <n v="8.3000000000000007"/>
    <n v="1.1366800000000001"/>
    <n v="1"/>
    <n v="1.0005999999999999"/>
    <n v="1.0066999999999999"/>
    <n v="1"/>
    <n v="0.97056647675143881"/>
    <n v="0.94212550277928109"/>
    <n v="0.91467707808352694"/>
    <n v="0.88822120266417626"/>
    <n v="0.86275787652122915"/>
    <n v="0.83828709965468562"/>
    <n v="0.81480887206454555"/>
    <n v="0.79232319375080906"/>
    <n v="0.77083006471347604"/>
    <n v="130400"/>
    <n v="260800"/>
    <n v="253123.73713677525"/>
    <n v="245706.33112483652"/>
    <n v="238547.78196418381"/>
    <n v="231648.08965481716"/>
    <n v="225007.25419673655"/>
    <n v="218625.275589942"/>
    <n v="212502.15383443347"/>
    <n v="206637.88893021099"/>
    <n v="201032.48087727456"/>
    <n v="260800"/>
    <n v="253123.73713677525"/>
    <n v="245706.33112483649"/>
    <n v="238547.78196418381"/>
    <n v="231648.08965481716"/>
    <n v="225007.25419673655"/>
    <n v="218625.275589942"/>
    <n v="212502.15383443347"/>
    <n v="206637.88893021099"/>
    <n v="201032.48087727456"/>
    <n v="588399.9"/>
    <n v="34.32"/>
    <n v="9.4531492776886044"/>
    <n v="1.2999999999999999E-2"/>
    <n v="0.79700000000000004"/>
    <n v="4.1570820113423959E-2"/>
    <n v="0.11225792677778704"/>
    <n v="0.08"/>
    <n v="0.19225792677778702"/>
    <n v="4.1505333666666671"/>
    <n v="4.0083862979419722"/>
    <n v="3.8421348013968148"/>
    <n v="3.651778877031195"/>
    <n v="3.4373185248451117"/>
    <n v="3.1987537448385659"/>
    <n v="2.9360845370115571"/>
    <n v="2.6493109013640863"/>
    <n v="2.3384328378961521"/>
    <n v="2.0034503466077549"/>
    <n v="4.1505333666666671"/>
    <n v="4.0794598323043196"/>
    <n v="3.9252605496693933"/>
    <n v="3.7469568392140049"/>
    <n v="3.5445487009381536"/>
    <n v="3.3180361348418388"/>
    <n v="3.0674191409250615"/>
    <n v="2.7926977191878217"/>
    <n v="2.4938718696301194"/>
    <n v="2.1709415922519533"/>
    <n v="0"/>
    <n v="4.1858850830371548"/>
    <n v="12.557655249111464"/>
    <n v="20.929425415185776"/>
    <n v="29.301195581260082"/>
    <n v="37.672965747334395"/>
    <n v="46.044735913408708"/>
    <n v="54.416506079483021"/>
    <n v="62.788276245557334"/>
    <n v="71.16004641163164"/>
    <n v="8.3717701660743096"/>
    <n v="0"/>
    <n v="8.5901735272121638"/>
    <n v="26.782885426347661"/>
    <n v="46.762305199299988"/>
    <n v="69.205672059908778"/>
    <n v="95.053036764503815"/>
    <n v="125.66784280689951"/>
    <n v="163.12631295831935"/>
    <n v="210.77627293247878"/>
    <n v="274.41344147236811"/>
    <n v="1020.3779431473381"/>
    <n v="69.555528290513578"/>
    <n v="163.49002071567767"/>
    <n v="1253.4234921535294"/>
    <n v="1253.4179449999999"/>
    <n v="163.48929717391297"/>
    <n v="69.555528290513578"/>
    <n v="1020.3731195355733"/>
    <n v="8.5473198818966001"/>
    <n v="5.5471535295055219E-3"/>
    <n v="4.4256215986324679E-6"/>
  </r>
  <r>
    <x v="1"/>
    <x v="115"/>
    <n v="124.6"/>
    <n v="1.649"/>
    <n v="75.37190381130452"/>
    <n v="0"/>
    <n v="8.374655979033836"/>
    <n v="16.749311958067672"/>
    <n v="25.123967937101508"/>
    <n v="33.498623916135344"/>
    <n v="41.873279895169176"/>
    <n v="50.247935874203009"/>
    <n v="58.622591853236841"/>
    <n v="66.997247832270673"/>
    <n v="75.371903811304506"/>
    <n v="0"/>
    <n v="8.374655979033836"/>
    <n v="16.749311958067672"/>
    <n v="25.123967937101508"/>
    <n v="33.498623916135344"/>
    <n v="41.873279895169176"/>
    <n v="50.247935874203009"/>
    <n v="58.622591853236841"/>
    <n v="66.997247832270673"/>
    <n v="75.371903811304506"/>
    <n v="0"/>
    <n v="42.957603444889898"/>
    <n v="171.83041377955959"/>
    <n v="386.6184310040091"/>
    <n v="687.32165511823837"/>
    <n v="1073.9400861222473"/>
    <n v="1546.4737240160359"/>
    <n v="2104.9225687996041"/>
    <n v="2749.2866204729526"/>
    <n v="3479.5658790360803"/>
    <n v="0"/>
    <n v="2.52675118659785E-2"/>
    <n v="5.0535023731957E-2"/>
    <n v="7.5802535597935497E-2"/>
    <n v="0.101070047463914"/>
    <n v="0.12633755932989249"/>
    <n v="0.15160507119587099"/>
    <n v="0.17687258306184947"/>
    <n v="0.20214009492782797"/>
    <n v="0.22740760679380645"/>
    <n v="8.3000000000000007"/>
    <n v="1.1366800000000001"/>
    <n v="1"/>
    <n v="1.0005999999999999"/>
    <n v="1.0066999999999999"/>
    <n v="1"/>
    <n v="0.97055650192034315"/>
    <n v="0.94210623751362321"/>
    <n v="0.91464920677984018"/>
    <n v="0.88818540971899396"/>
    <n v="0.86271484633108464"/>
    <n v="0.83823751661611223"/>
    <n v="0.81475342057407663"/>
    <n v="0.79226255820497804"/>
    <n v="0.77076492950881625"/>
    <n v="130400"/>
    <n v="260800"/>
    <n v="253121.13570082549"/>
    <n v="245701.30674355294"/>
    <n v="238540.51312818233"/>
    <n v="231638.75485471362"/>
    <n v="224996.03192314686"/>
    <n v="218612.34433348206"/>
    <n v="212487.69208571917"/>
    <n v="206622.07517985828"/>
    <n v="201015.49361589929"/>
    <n v="260800"/>
    <n v="253121.13570082549"/>
    <n v="245701.30674355294"/>
    <n v="238540.51312818233"/>
    <n v="231638.75485471365"/>
    <n v="224996.03192314683"/>
    <n v="218612.34433348206"/>
    <n v="212487.69208571917"/>
    <n v="206622.07517985828"/>
    <n v="201015.49361589932"/>
    <n v="590851.56625000003"/>
    <n v="34.32"/>
    <n v="9.4531492776886044"/>
    <n v="1.2999999999999999E-2"/>
    <n v="0.79700000000000004"/>
    <n v="4.1570820113423959E-2"/>
    <n v="0.11303941562324255"/>
    <n v="0.08"/>
    <n v="0.19303941562324256"/>
    <n v="4.132497405394191"/>
    <n v="3.9908279430770386"/>
    <n v="3.8250189576235232"/>
    <n v="3.6350704490336443"/>
    <n v="3.420982417307401"/>
    <n v="3.1827548624447934"/>
    <n v="2.9203877844458237"/>
    <n v="2.6338811833104891"/>
    <n v="2.3232350590387925"/>
    <n v="1.9884494116307323"/>
    <n v="4.132497405394191"/>
    <n v="4.061662674235615"/>
    <n v="3.9079234503502809"/>
    <n v="3.7300447033285837"/>
    <n v="3.5280264331705227"/>
    <n v="3.3018686398760972"/>
    <n v="3.0515713234453088"/>
    <n v="2.7771344838781564"/>
    <n v="2.4785581211746406"/>
    <n v="2.1558422353347622"/>
    <n v="0"/>
    <n v="4.187327989516918"/>
    <n v="12.561983968550754"/>
    <n v="20.936639947584588"/>
    <n v="29.311295926618428"/>
    <n v="37.68595190565226"/>
    <n v="46.060607884686092"/>
    <n v="54.435263863719925"/>
    <n v="62.809919842753757"/>
    <n v="71.18457582178759"/>
    <n v="8.374655979033836"/>
    <n v="0"/>
    <n v="8.6337626228852464"/>
    <n v="26.920254576972614"/>
    <n v="47.006717308629604"/>
    <n v="69.577715568442443"/>
    <n v="95.58432417350663"/>
    <n v="126.40757968059101"/>
    <n v="164.15359451731459"/>
    <n v="212.22478757305313"/>
    <n v="276.52595526237587"/>
    <n v="1027.0346912837713"/>
    <n v="69.555528290513578"/>
    <n v="164.48853293614263"/>
    <n v="1261.0787525104274"/>
    <n v="1261.08023"/>
    <n v="164.4887256521738"/>
    <n v="69.555528290513578"/>
    <n v="1027.0359760573126"/>
    <n v="8.5422968914202162"/>
    <n v="1.4774895726077375E-3"/>
    <n v="1.1716063240542099E-6"/>
  </r>
  <r>
    <x v="1"/>
    <x v="116"/>
    <n v="124.6"/>
    <n v="1.65273"/>
    <n v="75.442838393818477"/>
    <n v="0"/>
    <n v="8.3825375993131637"/>
    <n v="16.765075198626327"/>
    <n v="25.147612797939491"/>
    <n v="33.530150397252655"/>
    <n v="41.912687996565822"/>
    <n v="50.295225595878989"/>
    <n v="58.677763195192156"/>
    <n v="67.060300794505324"/>
    <n v="75.442838393818491"/>
    <n v="0"/>
    <n v="8.3825375993131637"/>
    <n v="16.765075198626327"/>
    <n v="25.147612797939491"/>
    <n v="33.530150397252655"/>
    <n v="41.912687996565822"/>
    <n v="50.295225595878989"/>
    <n v="58.677763195192156"/>
    <n v="67.060300794505324"/>
    <n v="75.442838393818491"/>
    <n v="0"/>
    <n v="43.038498669888078"/>
    <n v="172.15399467955231"/>
    <n v="387.34648802899272"/>
    <n v="688.61597871820925"/>
    <n v="1075.9624667472021"/>
    <n v="1549.3859521159711"/>
    <n v="2108.8864348245165"/>
    <n v="2754.4639148728379"/>
    <n v="3486.1183922609362"/>
    <n v="0"/>
    <n v="2.5291291819976566E-2"/>
    <n v="5.0582583639953133E-2"/>
    <n v="7.5873875459929699E-2"/>
    <n v="0.10116516727990627"/>
    <n v="0.12645645909988285"/>
    <n v="0.15174775091985943"/>
    <n v="0.17703904273983601"/>
    <n v="0.20233033455981259"/>
    <n v="0.22762162637978917"/>
    <n v="8.3000000000000007"/>
    <n v="1.1366800000000001"/>
    <n v="1"/>
    <n v="1.0005999999999999"/>
    <n v="1.0066999999999999"/>
    <n v="1"/>
    <n v="0.97052925964996328"/>
    <n v="0.94205362337193155"/>
    <n v="0.91457309116590457"/>
    <n v="0.88808766303188269"/>
    <n v="0.86259733896986557"/>
    <n v="0.83810211897985343"/>
    <n v="0.81460200306184616"/>
    <n v="0.79209699121584376"/>
    <n v="0.77058708344184623"/>
    <n v="130400"/>
    <n v="260800"/>
    <n v="253114.03091671041"/>
    <n v="245687.58497539975"/>
    <n v="238520.66217606791"/>
    <n v="231613.262518715"/>
    <n v="224965.38600334094"/>
    <n v="218577.03262994578"/>
    <n v="212448.20239852948"/>
    <n v="206578.89530909204"/>
    <n v="200969.11136163349"/>
    <n v="260800"/>
    <n v="253114.03091671041"/>
    <n v="245687.58497539975"/>
    <n v="238520.66217606791"/>
    <n v="231613.262518715"/>
    <n v="224965.38600334094"/>
    <n v="218577.03262994581"/>
    <n v="212448.20239852945"/>
    <n v="206578.89530909204"/>
    <n v="200969.11136163349"/>
    <n v="593303.23250000004"/>
    <n v="34.32"/>
    <n v="9.4531492776886044"/>
    <n v="1.2999999999999999E-2"/>
    <n v="0.79700000000000004"/>
    <n v="4.1570820113423959E-2"/>
    <n v="0.11355137910036379"/>
    <n v="0.08"/>
    <n v="0.1935513791003638"/>
    <n v="4.1146105016528924"/>
    <n v="3.973343582333007"/>
    <n v="3.8079140856718303"/>
    <n v="3.6183220116693615"/>
    <n v="3.404567360325601"/>
    <n v="3.1666501316405493"/>
    <n v="2.9045703256142072"/>
    <n v="2.6183279422465708"/>
    <n v="2.307922981537645"/>
    <n v="1.973355443487427"/>
    <n v="4.1146105016528924"/>
    <n v="4.0439770419929495"/>
    <n v="3.8906288340024187"/>
    <n v="3.7131180486705961"/>
    <n v="3.5114446859974811"/>
    <n v="3.2856087459830752"/>
    <n v="3.0356102286273785"/>
    <n v="2.7614491339303893"/>
    <n v="2.4631254618921079"/>
    <n v="2.1406392125125357"/>
    <n v="0"/>
    <n v="4.1912687996565818"/>
    <n v="12.573806398969746"/>
    <n v="20.956343998282911"/>
    <n v="29.338881597596071"/>
    <n v="37.721419196909238"/>
    <n v="46.103956796222406"/>
    <n v="54.486494395535573"/>
    <n v="62.86903199484874"/>
    <n v="71.251569594161907"/>
    <n v="8.3825375993131637"/>
    <n v="0"/>
    <n v="8.6878505830080091"/>
    <n v="27.090840427823455"/>
    <n v="47.309926376469839"/>
    <n v="70.037918892572449"/>
    <n v="96.238243553535341"/>
    <n v="127.31151966640807"/>
    <n v="165.3968861180031"/>
    <n v="213.956630582842"/>
    <n v="279.01430453201283"/>
    <n v="1035.0441207326751"/>
    <n v="69.555528290513578"/>
    <n v="165.6899473534782"/>
    <n v="1270.2895963766669"/>
    <n v="1270.2749719999999"/>
    <n v="165.68803982608688"/>
    <n v="69.555528290513578"/>
    <n v="1035.0314038833994"/>
    <n v="8.5389729987043719"/>
    <n v="1.462437666691585E-2"/>
    <n v="1.1512764550410941E-5"/>
  </r>
  <r>
    <x v="1"/>
    <x v="117"/>
    <n v="124.6"/>
    <n v="1.65656"/>
    <n v="75.511108075615624"/>
    <n v="0"/>
    <n v="8.3901231195128467"/>
    <n v="16.780246239025693"/>
    <n v="25.17036935853854"/>
    <n v="33.560492478051387"/>
    <n v="41.950615597564237"/>
    <n v="50.340738717077087"/>
    <n v="58.730861836589938"/>
    <n v="67.120984956102788"/>
    <n v="75.511108075615638"/>
    <n v="0"/>
    <n v="8.3901231195128467"/>
    <n v="16.780246239025693"/>
    <n v="25.17036935853854"/>
    <n v="33.560492478051387"/>
    <n v="41.950615597564237"/>
    <n v="50.340738717077087"/>
    <n v="58.730861836589938"/>
    <n v="67.120984956102788"/>
    <n v="75.511108075615638"/>
    <n v="0"/>
    <n v="43.11642665085769"/>
    <n v="172.46570660343076"/>
    <n v="388.04783985771923"/>
    <n v="689.86282641372304"/>
    <n v="1077.9106662714426"/>
    <n v="1552.1913594308774"/>
    <n v="2112.7049058920275"/>
    <n v="2759.4513056548935"/>
    <n v="3492.4305587194744"/>
    <n v="0"/>
    <n v="2.5314178398498116E-2"/>
    <n v="5.0628356796996232E-2"/>
    <n v="7.5942535195494348E-2"/>
    <n v="0.10125671359399246"/>
    <n v="0.12657089199249058"/>
    <n v="0.15188507039098872"/>
    <n v="0.17719924878948684"/>
    <n v="0.20251342718798496"/>
    <n v="0.2278276055864831"/>
    <n v="8.3000000000000007"/>
    <n v="1.1366800000000001"/>
    <n v="1"/>
    <n v="1.0005999999999999"/>
    <n v="1.0066999999999999"/>
    <n v="1"/>
    <n v="0.97050304165961576"/>
    <n v="0.94200298918390069"/>
    <n v="0.91449984257285477"/>
    <n v="0.88799360182647813"/>
    <n v="0.86248426694477076"/>
    <n v="0.83797183792773244"/>
    <n v="0.81445631477536351"/>
    <n v="0.79193769748766363"/>
    <n v="0.77041598606463302"/>
    <n v="130400"/>
    <n v="260800"/>
    <n v="253107.1932648278"/>
    <n v="245674.37957916129"/>
    <n v="238501.55894300053"/>
    <n v="231588.7313563455"/>
    <n v="224935.8968191962"/>
    <n v="218543.05533155263"/>
    <n v="212410.20689341481"/>
    <n v="206537.35150478268"/>
    <n v="200924.4891656563"/>
    <n v="260800"/>
    <n v="253107.1932648278"/>
    <n v="245674.37957916129"/>
    <n v="238501.55894300053"/>
    <n v="231588.7313563455"/>
    <n v="224935.8968191962"/>
    <n v="218543.05533155263"/>
    <n v="212410.20689341481"/>
    <n v="206537.35150478265"/>
    <n v="200924.4891656563"/>
    <n v="595754.89875000005"/>
    <n v="34.32"/>
    <n v="9.4531492776886044"/>
    <n v="1.2999999999999999E-2"/>
    <n v="0.79700000000000004"/>
    <n v="4.1570820113423959E-2"/>
    <n v="0.11407827181465656"/>
    <n v="0.08"/>
    <n v="0.19407827181465656"/>
    <n v="4.096870815226338"/>
    <n v="3.9560072139556142"/>
    <n v="3.7909572582068201"/>
    <n v="3.6017209479799566"/>
    <n v="3.3882982832750219"/>
    <n v="3.1506892640920183"/>
    <n v="2.888893890430944"/>
    <n v="2.6029121622917999"/>
    <n v="2.2927440796745846"/>
    <n v="1.9583896425793008"/>
    <n v="4.096870815226338"/>
    <n v="4.0264390145909763"/>
    <n v="3.8734822360812169"/>
    <n v="3.6963391030933881"/>
    <n v="3.495009615627489"/>
    <n v="3.2694937736835201"/>
    <n v="3.019791577261481"/>
    <n v="2.745903026361372"/>
    <n v="2.4478281209831922"/>
    <n v="2.1255668611269427"/>
    <n v="0"/>
    <n v="4.1950615597564234"/>
    <n v="12.58518467926927"/>
    <n v="20.975307798782119"/>
    <n v="29.365430918294962"/>
    <n v="37.755554037807812"/>
    <n v="46.145677157320662"/>
    <n v="54.535800276833513"/>
    <n v="62.925923396346363"/>
    <n v="71.316046515859213"/>
    <n v="8.3901231195128467"/>
    <n v="0"/>
    <n v="8.7414916388265382"/>
    <n v="27.260031802211678"/>
    <n v="47.610733212810885"/>
    <n v="70.494678973239189"/>
    <n v="96.887704565266716"/>
    <n v="128.21014393791967"/>
    <n v="166.63446390898835"/>
    <n v="215.68354419113444"/>
    <n v="281.50157099632605"/>
    <n v="1043.0243632267236"/>
    <n v="69.555528290513578"/>
    <n v="166.88698372758549"/>
    <n v="1279.4668752448226"/>
    <n v="1279.469715"/>
    <n v="166.88735413043469"/>
    <n v="69.555528290513578"/>
    <n v="1043.0268325790516"/>
    <n v="8.5355253038423786"/>
    <n v="2.8397551773196028E-3"/>
    <n v="2.2194782291659031E-6"/>
  </r>
  <r>
    <x v="1"/>
    <x v="118"/>
    <n v="124.6"/>
    <n v="1.6604300000000001"/>
    <n v="75.578091202647983"/>
    <n v="0"/>
    <n v="8.397565689183109"/>
    <n v="16.795131378366218"/>
    <n v="25.192697067549325"/>
    <n v="33.590262756732436"/>
    <n v="41.987828445915547"/>
    <n v="50.385394135098657"/>
    <n v="58.782959824281768"/>
    <n v="67.180525513464872"/>
    <n v="75.578091202647983"/>
    <n v="0"/>
    <n v="8.397565689183109"/>
    <n v="16.795131378366218"/>
    <n v="25.192697067549325"/>
    <n v="33.590262756732436"/>
    <n v="41.987828445915547"/>
    <n v="50.385394135098657"/>
    <n v="58.782959824281768"/>
    <n v="67.180525513464872"/>
    <n v="75.578091202647983"/>
    <n v="0"/>
    <n v="43.192954571289057"/>
    <n v="172.77181828515623"/>
    <n v="388.73659114160142"/>
    <n v="691.08727314062492"/>
    <n v="1079.8238642822264"/>
    <n v="1554.9463645664059"/>
    <n v="2116.4547739931641"/>
    <n v="2764.3490925624997"/>
    <n v="3498.6293202744132"/>
    <n v="0"/>
    <n v="2.5336633675219634E-2"/>
    <n v="5.0673267350439269E-2"/>
    <n v="7.6009901025658896E-2"/>
    <n v="0.10134653470087854"/>
    <n v="0.12668316837609817"/>
    <n v="0.15201980205131782"/>
    <n v="0.17735643572653745"/>
    <n v="0.20269306940175708"/>
    <n v="0.2280297030769767"/>
    <n v="8.3000000000000007"/>
    <n v="1.1366800000000001"/>
    <n v="1"/>
    <n v="1.0005999999999999"/>
    <n v="1.0066999999999999"/>
    <n v="1"/>
    <n v="0.97047731854411934"/>
    <n v="0.94195331237441648"/>
    <n v="0.91442798149089155"/>
    <n v="0.88790132589354431"/>
    <n v="0.86237334558237477"/>
    <n v="0.83784404055738304"/>
    <n v="0.81431341081856912"/>
    <n v="0.79178145636593311"/>
    <n v="0.77024817719947469"/>
    <n v="130400"/>
    <n v="260800"/>
    <n v="253100.48467630631"/>
    <n v="245661.42386724782"/>
    <n v="238482.81757282451"/>
    <n v="231564.66579303634"/>
    <n v="224906.96852788335"/>
    <n v="218509.7257773655"/>
    <n v="212372.93754148282"/>
    <n v="206496.60382023535"/>
    <n v="200880.724613623"/>
    <n v="260800"/>
    <n v="253100.48467630631"/>
    <n v="245661.42386724782"/>
    <n v="238482.81757282451"/>
    <n v="231564.66579303634"/>
    <n v="224906.96852788338"/>
    <n v="218509.7257773655"/>
    <n v="212372.93754148282"/>
    <n v="206496.60382023535"/>
    <n v="200880.724613623"/>
    <n v="598206.56500000006"/>
    <n v="34.32"/>
    <n v="9.4531492776886044"/>
    <n v="1.2999999999999999E-2"/>
    <n v="0.79700000000000004"/>
    <n v="4.1570820113423959E-2"/>
    <n v="0.11461190609378964"/>
    <n v="0.08"/>
    <n v="0.19461190609378964"/>
    <n v="4.0792765360655734"/>
    <n v="3.938814856755783"/>
    <n v="3.7741426903349797"/>
    <n v="3.5852600368031622"/>
    <n v="3.3721668961603308"/>
    <n v="3.1348632684064861"/>
    <n v="2.8733491535416253"/>
    <n v="2.5876245515657521"/>
    <n v="2.2776894624788651"/>
    <n v="1.9435438862809635"/>
    <n v="4.0792765360655734"/>
    <n v="4.009045696410678"/>
    <n v="3.8564787735453816"/>
    <n v="3.679701363569071"/>
    <n v="3.4787134664817465"/>
    <n v="3.2535150822834087"/>
    <n v="3.0041062109740557"/>
    <n v="2.7304868525536889"/>
    <n v="2.4326570070223088"/>
    <n v="2.1106166743799144"/>
    <n v="0"/>
    <n v="4.1987828445915545"/>
    <n v="12.596348533774663"/>
    <n v="20.99391422295777"/>
    <n v="29.391479912140881"/>
    <n v="37.789045601323991"/>
    <n v="46.186611290507102"/>
    <n v="54.584176979690213"/>
    <n v="62.981742668873324"/>
    <n v="71.37930835805642"/>
    <n v="8.397565689183109"/>
    <n v="0"/>
    <n v="8.7949994642467608"/>
    <n v="27.42882055564186"/>
    <n v="47.910891765783425"/>
    <n v="70.950621729167921"/>
    <n v="97.536352143153096"/>
    <n v="129.1083187591563"/>
    <n v="167.87270422058629"/>
    <n v="217.41384821384321"/>
    <n v="283.99871850786894"/>
    <n v="1051.0152753594477"/>
    <n v="69.555528290513578"/>
    <n v="168.0856205474941"/>
    <n v="1288.6564241974554"/>
    <n v="1288.6644570000001"/>
    <n v="168.08666830434777"/>
    <n v="69.555528290513578"/>
    <n v="1051.0222604051387"/>
    <n v="8.5320062545391551"/>
    <n v="8.0328025446760876E-3"/>
    <n v="6.2334322181713489E-6"/>
  </r>
  <r>
    <x v="1"/>
    <x v="119"/>
    <n v="124.6"/>
    <n v="1.66632"/>
    <n v="75.598839786147536"/>
    <n v="0"/>
    <n v="8.3998710873497267"/>
    <n v="16.799742174699453"/>
    <n v="25.19961326204918"/>
    <n v="33.599484349398907"/>
    <n v="41.99935543674863"/>
    <n v="50.399226524098353"/>
    <n v="58.799097611448076"/>
    <n v="67.198968698797799"/>
    <n v="75.598839786147522"/>
    <n v="0"/>
    <n v="8.3998710873497267"/>
    <n v="16.799742174699453"/>
    <n v="25.19961326204918"/>
    <n v="33.599484349398907"/>
    <n v="41.99935543674863"/>
    <n v="50.399226524098353"/>
    <n v="58.799097611448076"/>
    <n v="67.198968698797799"/>
    <n v="75.598839786147522"/>
    <n v="0"/>
    <n v="43.216673499007506"/>
    <n v="172.86669399603002"/>
    <n v="388.95006149106752"/>
    <n v="691.46677598412009"/>
    <n v="1080.4168374751875"/>
    <n v="1555.8002459642698"/>
    <n v="2117.6170014513668"/>
    <n v="2765.867103936479"/>
    <n v="3500.5505534196063"/>
    <n v="0"/>
    <n v="2.5343589384884204E-2"/>
    <n v="5.0687178769768408E-2"/>
    <n v="7.6030768154652609E-2"/>
    <n v="0.10137435753953682"/>
    <n v="0.12671794692442101"/>
    <n v="0.15206153630930519"/>
    <n v="0.1774051256941894"/>
    <n v="0.20274871507907358"/>
    <n v="0.22809230446395778"/>
    <n v="8.3000000000000007"/>
    <n v="1.1366800000000001"/>
    <n v="1"/>
    <n v="1.0005999999999999"/>
    <n v="1.0066999999999999"/>
    <n v="1"/>
    <n v="0.97046935075320739"/>
    <n v="0.9419379252039517"/>
    <n v="0.91440572335223302"/>
    <n v="0.88787274519805159"/>
    <n v="0.86233899074140707"/>
    <n v="0.83780445998229958"/>
    <n v="0.81426915292072921"/>
    <n v="0.79173306955669587"/>
    <n v="0.77019620989019943"/>
    <n v="130400"/>
    <n v="260800"/>
    <n v="253098.40667643648"/>
    <n v="245657.41089319059"/>
    <n v="238477.01265026236"/>
    <n v="231557.21194765184"/>
    <n v="224898.00878535898"/>
    <n v="218499.40316338374"/>
    <n v="212361.39508172616"/>
    <n v="206483.98454038627"/>
    <n v="200867.171539364"/>
    <n v="260800"/>
    <n v="253098.40667643648"/>
    <n v="245657.41089319056"/>
    <n v="238477.01265026239"/>
    <n v="231557.21194765184"/>
    <n v="224898.00878535898"/>
    <n v="218499.40316338374"/>
    <n v="212361.39508172616"/>
    <n v="206483.98454038627"/>
    <n v="200867.171539364"/>
    <n v="600658.23125000007"/>
    <n v="34.32"/>
    <n v="9.4531492776886044"/>
    <n v="1.2999999999999999E-2"/>
    <n v="0.79700000000000004"/>
    <n v="4.1570820113423959E-2"/>
    <n v="0.11542646791882427"/>
    <n v="0.08"/>
    <n v="0.19542646791882429"/>
    <n v="4.0618258836734693"/>
    <n v="3.9218345470700959"/>
    <n v="3.7575957892998892"/>
    <n v="3.5691096103628515"/>
    <n v="3.3563760102589804"/>
    <n v="3.1193949889882768"/>
    <n v="2.8581665465507404"/>
    <n v="2.5726906829463712"/>
    <n v="2.2629673981751695"/>
    <n v="1.9289966922371349"/>
    <n v="4.0618258836734693"/>
    <n v="3.9918302153717828"/>
    <n v="3.8397151681849926"/>
    <n v="3.6633526998313704"/>
    <n v="3.4627428103109157"/>
    <n v="3.2378854996236286"/>
    <n v="2.9887807677695086"/>
    <n v="2.7154286147485558"/>
    <n v="2.4178290405607701"/>
    <n v="2.0959820452061519"/>
    <n v="0"/>
    <n v="4.1999355436748633"/>
    <n v="12.59980663102459"/>
    <n v="20.999677718374315"/>
    <n v="29.399548805724045"/>
    <n v="37.799419893073768"/>
    <n v="46.199290980423491"/>
    <n v="54.599162067773214"/>
    <n v="62.999033155122937"/>
    <n v="71.398904242472668"/>
    <n v="8.3998710873497267"/>
    <n v="0"/>
    <n v="8.8377799752590942"/>
    <n v="27.563698553236474"/>
    <n v="48.151133719216929"/>
    <n v="71.316997398416376"/>
    <n v="98.060988974233283"/>
    <n v="129.84160388991222"/>
    <n v="168.89632832018975"/>
    <n v="218.86731785137701"/>
    <n v="286.13870657265568"/>
    <n v="1057.6745552544967"/>
    <n v="69.555528290513578"/>
    <n v="169.08451253175144"/>
    <n v="1296.3145960767617"/>
    <n v="1296.326742"/>
    <n v="169.08609678260859"/>
    <n v="69.555528290513578"/>
    <n v="1057.6851169268778"/>
    <n v="8.5265830045710675"/>
    <n v="1.2145923238222167E-2"/>
    <n v="9.3694921540252915E-6"/>
  </r>
  <r>
    <x v="1"/>
    <x v="120"/>
    <n v="124.6"/>
    <n v="1.6722399999999999"/>
    <n v="75.61875826207573"/>
    <n v="0"/>
    <n v="8.4020842513417477"/>
    <n v="16.804168502683495"/>
    <n v="25.206252754025243"/>
    <n v="33.608337005366991"/>
    <n v="42.010421256708739"/>
    <n v="50.412505508050486"/>
    <n v="58.814589759392234"/>
    <n v="67.216674010733982"/>
    <n v="75.61875826207573"/>
    <n v="0"/>
    <n v="8.4020842513417477"/>
    <n v="16.804168502683495"/>
    <n v="25.206252754025243"/>
    <n v="33.608337005366991"/>
    <n v="42.010421256708739"/>
    <n v="50.412505508050486"/>
    <n v="58.814589759392234"/>
    <n v="67.216674010733982"/>
    <n v="75.61875826207573"/>
    <n v="0"/>
    <n v="43.239449607070078"/>
    <n v="172.95779842828031"/>
    <n v="389.1550464636307"/>
    <n v="691.83119371312125"/>
    <n v="1080.9862401767518"/>
    <n v="1556.6201858545228"/>
    <n v="2118.7330307464335"/>
    <n v="2767.324774852485"/>
    <n v="3502.3954181726758"/>
    <n v="0"/>
    <n v="2.535026681110562E-2"/>
    <n v="5.070053362221124E-2"/>
    <n v="7.6050800433316856E-2"/>
    <n v="0.10140106724442248"/>
    <n v="0.1267513340555281"/>
    <n v="0.15210160086663371"/>
    <n v="0.17745186767773935"/>
    <n v="0.20280213448884496"/>
    <n v="0.2281524012999506"/>
    <n v="8.3000000000000007"/>
    <n v="1.1366800000000001"/>
    <n v="1"/>
    <n v="1.0005999999999999"/>
    <n v="1.0066999999999999"/>
    <n v="1"/>
    <n v="0.97046170180781033"/>
    <n v="0.94192315392534387"/>
    <n v="0.91438435635260085"/>
    <n v="0.88784530908958115"/>
    <n v="0.86230601213628455"/>
    <n v="0.83776646549271139"/>
    <n v="0.81422666915886144"/>
    <n v="0.79168662313473481"/>
    <n v="0.77014632742033151"/>
    <n v="130400"/>
    <n v="260800"/>
    <n v="253096.41183147693"/>
    <n v="245653.55854372968"/>
    <n v="238471.44013675829"/>
    <n v="231550.05661056275"/>
    <n v="224889.40796514301"/>
    <n v="218489.49420049912"/>
    <n v="212350.31531663105"/>
    <n v="206471.87131353884"/>
    <n v="200854.16219122245"/>
    <n v="260800"/>
    <n v="253096.4118314769"/>
    <n v="245653.55854372968"/>
    <n v="238471.44013675826"/>
    <n v="231550.05661056275"/>
    <n v="224889.40796514304"/>
    <n v="218489.49420049915"/>
    <n v="212350.31531663105"/>
    <n v="206471.87131353884"/>
    <n v="200854.16219122245"/>
    <n v="603109.89750000008"/>
    <n v="34.32"/>
    <n v="9.4531492776886044"/>
    <n v="1.2999999999999999E-2"/>
    <n v="0.79700000000000004"/>
    <n v="4.1570820113423959E-2"/>
    <n v="0.11624808504783565"/>
    <n v="0.08"/>
    <n v="0.19624808504783564"/>
    <n v="4.044517106504065"/>
    <n v="3.9049933192892898"/>
    <n v="3.7411847416745934"/>
    <n v="3.5530913736599734"/>
    <n v="3.3407132152454317"/>
    <n v="3.1040502664309666"/>
    <n v="2.8431025272165789"/>
    <n v="2.5578699976022672"/>
    <n v="2.2483526775880338"/>
    <n v="1.9145505671738778"/>
    <n v="4.044517106504065"/>
    <n v="3.9747552128966772"/>
    <n v="3.8230890304819418"/>
    <n v="3.6471380576672834"/>
    <n v="3.4469022944527028"/>
    <n v="3.2223817408381992"/>
    <n v="2.9735763968237725"/>
    <n v="2.7004862624094228"/>
    <n v="2.4031113375951505"/>
    <n v="2.081451622380956"/>
    <n v="0"/>
    <n v="4.2010421256708739"/>
    <n v="12.603126377012622"/>
    <n v="21.005210628354369"/>
    <n v="29.407294879696117"/>
    <n v="37.809379131037865"/>
    <n v="46.211463382379613"/>
    <n v="54.61354763372136"/>
    <n v="63.015631885063108"/>
    <n v="71.417716136404863"/>
    <n v="8.4020842513417477"/>
    <n v="0"/>
    <n v="8.8804235714427282"/>
    <n v="27.698159474099043"/>
    <n v="48.390696109127916"/>
    <n v="71.682498683209474"/>
    <n v="98.584716057653978"/>
    <n v="130.57428392668211"/>
    <n v="169.92037133111819"/>
    <n v="220.32381103893559"/>
    <n v="288.28806855961489"/>
    <n v="1064.343028751884"/>
    <n v="69.555528290513578"/>
    <n v="170.08478355635955"/>
    <n v="1303.9833405987572"/>
    <n v="1303.989028"/>
    <n v="170.08552539130415"/>
    <n v="69.555528290513578"/>
    <n v="1064.3479743181822"/>
    <n v="8.5210512988821776"/>
    <n v="5.6874012427670095E-3"/>
    <n v="4.3615407190121004E-6"/>
  </r>
  <r>
    <x v="1"/>
    <x v="121"/>
    <n v="124.6"/>
    <n v="1.67818"/>
    <n v="75.638080297381407"/>
    <n v="0"/>
    <n v="8.4042311441534903"/>
    <n v="16.808462288306981"/>
    <n v="25.212693432460469"/>
    <n v="33.616924576613961"/>
    <n v="42.021155720767453"/>
    <n v="50.425386864920945"/>
    <n v="58.829618009074437"/>
    <n v="67.233849153227922"/>
    <n v="75.638080297381407"/>
    <n v="0"/>
    <n v="8.4042311441534903"/>
    <n v="16.808462288306981"/>
    <n v="25.212693432460469"/>
    <n v="33.616924576613961"/>
    <n v="42.021155720767453"/>
    <n v="50.425386864920945"/>
    <n v="58.829618009074437"/>
    <n v="67.233849153227922"/>
    <n v="75.638080297381407"/>
    <n v="0"/>
    <n v="43.261549438670187"/>
    <n v="173.04619775468075"/>
    <n v="389.35394494803165"/>
    <n v="692.18479101872299"/>
    <n v="1081.5387359667548"/>
    <n v="1557.4157797921271"/>
    <n v="2119.8159224948395"/>
    <n v="2768.739164074892"/>
    <n v="3504.185504532285"/>
    <n v="0"/>
    <n v="2.5356744287879769E-2"/>
    <n v="5.0713488575759538E-2"/>
    <n v="7.60702328636393E-2"/>
    <n v="0.10142697715151908"/>
    <n v="0.12678372143939887"/>
    <n v="0.15214046572727863"/>
    <n v="0.17749721001515842"/>
    <n v="0.20285395430303815"/>
    <n v="0.22821069859091792"/>
    <n v="8.3000000000000007"/>
    <n v="1.1366800000000001"/>
    <n v="1"/>
    <n v="1.0005999999999999"/>
    <n v="1.0066999999999999"/>
    <n v="1"/>
    <n v="0.97045428196939876"/>
    <n v="0.94190882522434694"/>
    <n v="0.91436362976484464"/>
    <n v="0.88781869559089188"/>
    <n v="0.86227402270248843"/>
    <n v="0.83772961109963473"/>
    <n v="0.81418546078233023"/>
    <n v="0.79164157175057548"/>
    <n v="0.77009794400436993"/>
    <n v="130400"/>
    <n v="260800"/>
    <n v="253094.4767376192"/>
    <n v="245649.82161850968"/>
    <n v="238466.0346426715"/>
    <n v="231543.11581010462"/>
    <n v="224881.06512080898"/>
    <n v="218479.88257478474"/>
    <n v="212339.56817203172"/>
    <n v="206460.12191255009"/>
    <n v="200841.54379633968"/>
    <n v="260800"/>
    <n v="253094.4767376192"/>
    <n v="245649.82161850965"/>
    <n v="238466.0346426715"/>
    <n v="231543.11581010462"/>
    <n v="224881.06512080895"/>
    <n v="218479.88257478474"/>
    <n v="212339.56817203172"/>
    <n v="206460.12191255009"/>
    <n v="200841.54379633965"/>
    <n v="605561.56375000009"/>
    <n v="34.32"/>
    <n v="9.4531492776886044"/>
    <n v="1.2999999999999999E-2"/>
    <n v="0.79700000000000004"/>
    <n v="4.1570820113423959E-2"/>
    <n v="0.11707540650815472"/>
    <n v="0.08"/>
    <n v="0.19707540650815472"/>
    <n v="4.0273484813765181"/>
    <n v="3.8882891208036803"/>
    <n v="3.724907228041165"/>
    <n v="3.5372028030889742"/>
    <n v="3.3251758459471059"/>
    <n v="3.0888263566155589"/>
    <n v="2.8281543350943377"/>
    <n v="2.5431597813834377"/>
    <n v="2.2338426954828616"/>
    <n v="1.9002030773926075"/>
    <n v="4.0273484813765181"/>
    <n v="3.9578188010900992"/>
    <n v="3.8065981744224224"/>
    <n v="3.6310550155650696"/>
    <n v="3.4311893245180398"/>
    <n v="3.2070011012813326"/>
    <n v="2.9584903458549485"/>
    <n v="2.6856570582388875"/>
    <n v="2.3885012384331494"/>
    <n v="2.0670228864377345"/>
    <n v="0"/>
    <n v="4.2021155720767451"/>
    <n v="12.606346716230235"/>
    <n v="21.010577860383727"/>
    <n v="29.414809004537215"/>
    <n v="37.819040148690704"/>
    <n v="46.223271292844203"/>
    <n v="54.627502436997688"/>
    <n v="63.03173358115118"/>
    <n v="71.435964725304672"/>
    <n v="8.4042311441534903"/>
    <n v="0"/>
    <n v="8.9229831725628284"/>
    <n v="27.832370749932007"/>
    <n v="48.629875354124714"/>
    <n v="72.047570260490431"/>
    <n v="99.108152763847542"/>
    <n v="131.30719075296369"/>
    <n v="170.94593514832147"/>
    <n v="221.78479538080532"/>
    <n v="290.44882061838774"/>
    <n v="1071.0276942014359"/>
    <n v="69.555528290513578"/>
    <n v="171.08748337379234"/>
    <n v="1311.6707058657419"/>
    <n v="1311.6513130000001"/>
    <n v="171.0849538695652"/>
    <n v="69.555528290513578"/>
    <n v="1071.0108308399213"/>
    <n v="8.5154207200915213"/>
    <n v="1.9392865741792775E-2"/>
    <n v="1.4785077062468335E-5"/>
  </r>
  <r>
    <x v="1"/>
    <x v="122"/>
    <n v="124.6"/>
    <n v="1.68225"/>
    <n v="75.699300021439115"/>
    <n v="0"/>
    <n v="8.411033335715457"/>
    <n v="16.822066671430914"/>
    <n v="25.233100007146369"/>
    <n v="33.644133342861828"/>
    <n v="42.055166678577287"/>
    <n v="50.466200014292745"/>
    <n v="58.877233350008204"/>
    <n v="67.288266685723656"/>
    <n v="75.699300021439115"/>
    <n v="0"/>
    <n v="8.411033335715457"/>
    <n v="16.822066671430914"/>
    <n v="25.233100007146369"/>
    <n v="33.644133342861828"/>
    <n v="42.055166678577287"/>
    <n v="50.466200014292745"/>
    <n v="58.877233350008204"/>
    <n v="67.288266685723656"/>
    <n v="75.699300021439115"/>
    <n v="0"/>
    <n v="43.331607586891479"/>
    <n v="173.32643034756592"/>
    <n v="389.98446828202316"/>
    <n v="693.30572139026367"/>
    <n v="1083.2901896722869"/>
    <n v="1559.9378731280933"/>
    <n v="2123.2487717576823"/>
    <n v="2773.2228855610547"/>
    <n v="3509.8602145382097"/>
    <n v="0"/>
    <n v="2.5377267454017811E-2"/>
    <n v="5.0754534908035623E-2"/>
    <n v="7.6131802362053427E-2"/>
    <n v="0.10150906981607125"/>
    <n v="0.12688633727008908"/>
    <n v="0.15226360472410688"/>
    <n v="0.17764087217812471"/>
    <n v="0.20301813963214249"/>
    <n v="0.22839540708616032"/>
    <n v="8.3000000000000007"/>
    <n v="1.1366800000000001"/>
    <n v="1"/>
    <n v="1.0005999999999999"/>
    <n v="1.0066999999999999"/>
    <n v="1"/>
    <n v="0.970430773466055"/>
    <n v="0.94186342804991952"/>
    <n v="0.91429796375159378"/>
    <n v="0.88773438057107756"/>
    <n v="0.86217267850837098"/>
    <n v="0.83761285756347392"/>
    <n v="0.81405491773638639"/>
    <n v="0.7914988590271087"/>
    <n v="0.76994468143564043"/>
    <n v="130400"/>
    <n v="260800"/>
    <n v="253088.34571994713"/>
    <n v="245637.982035419"/>
    <n v="238448.90894641567"/>
    <n v="231521.12645293702"/>
    <n v="224854.63455498315"/>
    <n v="218449.43325255401"/>
    <n v="212305.52254564958"/>
    <n v="206422.90243426996"/>
    <n v="200801.57291841501"/>
    <n v="260800"/>
    <n v="253088.34571994713"/>
    <n v="245637.982035419"/>
    <n v="238448.90894641567"/>
    <n v="231521.12645293702"/>
    <n v="224854.63455498315"/>
    <n v="218449.43325255401"/>
    <n v="212305.52254564958"/>
    <n v="206422.90243426998"/>
    <n v="200801.57291841498"/>
    <n v="608013.23"/>
    <n v="34.32"/>
    <n v="9.4531492776886044"/>
    <n v="1.2999999999999999E-2"/>
    <n v="0.79700000000000004"/>
    <n v="4.1570820113423959E-2"/>
    <n v="0.11764396854046209"/>
    <n v="0.08"/>
    <n v="0.19764396854046209"/>
    <n v="4.0103183129032258"/>
    <n v="3.87165534333622"/>
    <n v="3.7086438403711774"/>
    <n v="3.5212838040080996"/>
    <n v="3.3095752342469837"/>
    <n v="3.0735181310878317"/>
    <n v="2.8131124945306438"/>
    <n v="2.5283583245754189"/>
    <n v="2.2192556212221581"/>
    <n v="1.8858043844708592"/>
    <n v="4.0103183129032258"/>
    <n v="3.9409868281197227"/>
    <n v="3.7901495918536989"/>
    <n v="3.6149638221896385"/>
    <n v="3.4154295191275414"/>
    <n v="3.1915466826674077"/>
    <n v="2.9433153128092377"/>
    <n v="2.6707354095530311"/>
    <n v="2.3738069728987883"/>
    <n v="2.0525300028465088"/>
    <n v="0"/>
    <n v="4.2055166678577285"/>
    <n v="12.616550003573185"/>
    <n v="21.02758333928864"/>
    <n v="29.438616675004099"/>
    <n v="37.849650010719557"/>
    <n v="46.260683346435016"/>
    <n v="54.671716682150475"/>
    <n v="63.082750017865934"/>
    <n v="71.493783353581392"/>
    <n v="8.411033335715457"/>
    <n v="0"/>
    <n v="8.9756049512438931"/>
    <n v="27.998425943360818"/>
    <n v="48.925442448594872"/>
    <n v="72.497231995013976"/>
    <n v="99.749337747193138"/>
    <n v="132.19791575387364"/>
    <n v="172.17940417816132"/>
    <n v="223.51906425691416"/>
    <n v="292.97335203355891"/>
    <n v="1079.0157793079147"/>
    <n v="69.555528290513578"/>
    <n v="172.28569613976416"/>
    <n v="1320.8570037381926"/>
    <n v="1320.846055"/>
    <n v="172.28426804347828"/>
    <n v="69.555528290513578"/>
    <n v="1079.0062586660081"/>
    <n v="8.5115170092104595"/>
    <n v="1.0948738192610108E-2"/>
    <n v="8.2891856709297653E-6"/>
  </r>
  <r>
    <x v="1"/>
    <x v="123"/>
    <n v="124.6"/>
    <n v="1.6863900000000001"/>
    <n v="75.758602747967956"/>
    <n v="0"/>
    <n v="8.4176225275519947"/>
    <n v="16.835245055103989"/>
    <n v="25.252867582655984"/>
    <n v="33.670490110207979"/>
    <n v="42.088112637759977"/>
    <n v="50.505735165311975"/>
    <n v="58.923357692863974"/>
    <n v="67.340980220415972"/>
    <n v="75.75860274796797"/>
    <n v="0"/>
    <n v="8.4176225275519947"/>
    <n v="16.835245055103989"/>
    <n v="25.252867582655984"/>
    <n v="33.670490110207979"/>
    <n v="42.088112637759977"/>
    <n v="50.505735165311975"/>
    <n v="58.923357692863974"/>
    <n v="67.340980220415972"/>
    <n v="75.75860274796797"/>
    <n v="0"/>
    <n v="43.399526022514884"/>
    <n v="173.59810409005954"/>
    <n v="390.59573420263399"/>
    <n v="694.39241636023814"/>
    <n v="1084.9881505628723"/>
    <n v="1562.3829368105364"/>
    <n v="2126.5767751032304"/>
    <n v="2777.5696654409544"/>
    <n v="3515.3616078237078"/>
    <n v="0"/>
    <n v="2.539714797010513E-2"/>
    <n v="5.079429594021026E-2"/>
    <n v="7.619144391031539E-2"/>
    <n v="0.10158859188042052"/>
    <n v="0.12698573985052566"/>
    <n v="0.15238288782063081"/>
    <n v="0.17778003579073592"/>
    <n v="0.20317718376084107"/>
    <n v="0.22857433173094621"/>
    <n v="8.3000000000000007"/>
    <n v="1.1366800000000001"/>
    <n v="1"/>
    <n v="1.0005999999999999"/>
    <n v="1.0066999999999999"/>
    <n v="1"/>
    <n v="0.97040800171861719"/>
    <n v="0.94181945491446506"/>
    <n v="0.91423435958754351"/>
    <n v="0.88765271573785243"/>
    <n v="0.86207452336539214"/>
    <n v="0.83749978247016243"/>
    <n v="0.8139284930521633"/>
    <n v="0.79136065511139475"/>
    <n v="0.769796268647857"/>
    <n v="130400"/>
    <n v="260800"/>
    <n v="253082.40684821535"/>
    <n v="245626.51384169247"/>
    <n v="238432.32098043134"/>
    <n v="231499.82826443191"/>
    <n v="224829.03569369428"/>
    <n v="218419.94326821837"/>
    <n v="212272.55098800419"/>
    <n v="206386.85885305176"/>
    <n v="200762.86686336109"/>
    <n v="260800"/>
    <n v="253082.40684821535"/>
    <n v="245626.51384169247"/>
    <n v="238432.32098043134"/>
    <n v="231499.82826443191"/>
    <n v="224829.03569369428"/>
    <n v="218419.94326821837"/>
    <n v="212272.55098800419"/>
    <n v="206386.85885305179"/>
    <n v="200762.86686336107"/>
    <n v="610464.89624999999"/>
    <n v="34.32"/>
    <n v="9.4531492776886044"/>
    <n v="1.2999999999999999E-2"/>
    <n v="0.79700000000000004"/>
    <n v="4.1570820113423959E-2"/>
    <n v="0.11822372224817501"/>
    <n v="0.08"/>
    <n v="0.19822372224817503"/>
    <n v="3.9934249329317275"/>
    <n v="3.8551579744411688"/>
    <n v="3.6925159174246103"/>
    <n v="3.5054987618820519"/>
    <n v="3.2941065078134932"/>
    <n v="3.0583391552189352"/>
    <n v="2.7981967040983764"/>
    <n v="2.5136791544518169"/>
    <n v="2.2047865062792584"/>
    <n v="1.8715187595806986"/>
    <n v="3.9934249329317275"/>
    <n v="3.9242914536864482"/>
    <n v="3.7738369459328895"/>
    <n v="3.5990073396533311"/>
    <n v="3.3998026348477728"/>
    <n v="3.1762228315162142"/>
    <n v="2.9282679296586558"/>
    <n v="2.6559379292750966"/>
    <n v="2.3592328303655377"/>
    <n v="2.0381526329299784"/>
    <n v="0"/>
    <n v="4.2088112637759973"/>
    <n v="12.626433791327992"/>
    <n v="21.044056318879989"/>
    <n v="29.46167884643198"/>
    <n v="37.879301373983978"/>
    <n v="46.296923901535976"/>
    <n v="54.714546429087974"/>
    <n v="63.132168956639973"/>
    <n v="71.549791484191971"/>
    <n v="8.4176225275519947"/>
    <n v="0"/>
    <n v="9.0279187787885782"/>
    <n v="28.163525623191116"/>
    <n v="49.219383519773515"/>
    <n v="72.9446142006217"/>
    <n v="100.38768609360115"/>
    <n v="133.085509574719"/>
    <n v="173.41007616544186"/>
    <n v="225.25236203172585"/>
    <n v="295.50246969147071"/>
    <n v="1086.9935456793335"/>
    <n v="69.555528290513578"/>
    <n v="173.48236109547696"/>
    <n v="1330.0314350653241"/>
    <n v="1330.040798"/>
    <n v="173.48358234782609"/>
    <n v="69.555528290513578"/>
    <n v="1087.0016873616603"/>
    <n v="8.5075084902736755"/>
    <n v="9.3629346758916654E-3"/>
    <n v="7.0395845676093808E-6"/>
  </r>
  <r>
    <x v="1"/>
    <x v="124"/>
    <n v="124.6"/>
    <n v="1.6924699999999999"/>
    <n v="75.774103428660169"/>
    <n v="0"/>
    <n v="8.4193448254066858"/>
    <n v="16.838689650813372"/>
    <n v="25.258034476220057"/>
    <n v="33.677379301626743"/>
    <n v="42.096724127033426"/>
    <n v="50.516068952440108"/>
    <n v="58.93541377784679"/>
    <n v="67.354758603253472"/>
    <n v="75.774103428660155"/>
    <n v="0"/>
    <n v="8.4193448254066858"/>
    <n v="16.838689650813372"/>
    <n v="25.258034476220057"/>
    <n v="33.677379301626743"/>
    <n v="42.096724127033426"/>
    <n v="50.516068952440108"/>
    <n v="58.93541377784679"/>
    <n v="67.354758603253472"/>
    <n v="75.774103428660155"/>
    <n v="0"/>
    <n v="43.417287464575182"/>
    <n v="173.66914985830073"/>
    <n v="390.75558718117668"/>
    <n v="694.67659943320291"/>
    <n v="1085.4321866143794"/>
    <n v="1563.0223487247063"/>
    <n v="2127.4470857641832"/>
    <n v="2778.7063977328107"/>
    <n v="3516.8002846305881"/>
    <n v="0"/>
    <n v="2.5402344384332663E-2"/>
    <n v="5.0804688768665326E-2"/>
    <n v="7.6207033152997997E-2"/>
    <n v="0.10160937753733065"/>
    <n v="0.1270117219216633"/>
    <n v="0.15241406630599597"/>
    <n v="0.17781641069032861"/>
    <n v="0.20321875507466125"/>
    <n v="0.22862109945899392"/>
    <n v="8.3000000000000007"/>
    <n v="1.1366800000000001"/>
    <n v="1"/>
    <n v="1.0005999999999999"/>
    <n v="1.0066999999999999"/>
    <n v="1"/>
    <n v="0.97040204968916666"/>
    <n v="0.94180796152238222"/>
    <n v="0.9142177354996468"/>
    <n v="0.88763137162096062"/>
    <n v="0.86204886988632334"/>
    <n v="0.8374702302957352"/>
    <n v="0.81389545284919607"/>
    <n v="0.79132453754670606"/>
    <n v="0.76975748438826497"/>
    <n v="130400"/>
    <n v="260800"/>
    <n v="253080.85455893466"/>
    <n v="245623.51636503727"/>
    <n v="238427.98541830789"/>
    <n v="231494.26171874654"/>
    <n v="224822.34526635314"/>
    <n v="218412.23606112774"/>
    <n v="212263.93410307032"/>
    <n v="206377.43939218094"/>
    <n v="200752.7519284595"/>
    <n v="260800"/>
    <n v="253080.85455893463"/>
    <n v="245623.51636503727"/>
    <n v="238427.98541830789"/>
    <n v="231494.26171874654"/>
    <n v="224822.34526635316"/>
    <n v="218412.23606112774"/>
    <n v="212263.93410307032"/>
    <n v="206377.43939218094"/>
    <n v="200752.7519284595"/>
    <n v="612916.5625"/>
    <n v="34.32"/>
    <n v="9.4531492776886044"/>
    <n v="1.2999999999999999E-2"/>
    <n v="0.79700000000000004"/>
    <n v="4.1570820113423959E-2"/>
    <n v="0.11907773109416551"/>
    <n v="0.08"/>
    <n v="0.19907773109416552"/>
    <n v="3.9766667000000009"/>
    <n v="3.8388587531482101"/>
    <n v="3.6766364826616171"/>
    <n v="3.4899998885402219"/>
    <n v="3.2789489707840258"/>
    <n v="3.0434837293930275"/>
    <n v="2.7836041643672256"/>
    <n v="2.4993102757066223"/>
    <n v="2.1906020634112173"/>
    <n v="1.8574795274810105"/>
    <n v="3.9766667000000009"/>
    <n v="3.9077627265741057"/>
    <n v="3.7577476179049136"/>
    <n v="3.5833181856009197"/>
    <n v="3.3844744296621236"/>
    <n v="3.1612163500885266"/>
    <n v="2.9135439468801265"/>
    <n v="2.6414572200369237"/>
    <n v="2.3449561695589196"/>
    <n v="2.0240407954461137"/>
    <n v="0"/>
    <n v="4.2096724127033429"/>
    <n v="12.629017238110029"/>
    <n v="21.048362063516713"/>
    <n v="29.467706888923402"/>
    <n v="37.887051714330084"/>
    <n v="46.306396539736767"/>
    <n v="54.725741365143449"/>
    <n v="63.145086190550131"/>
    <n v="71.564431015956814"/>
    <n v="8.4193448254066858"/>
    <n v="0"/>
    <n v="9.0698146546946035"/>
    <n v="28.295687136363725"/>
    <n v="49.455116471337661"/>
    <n v="73.304966743869358"/>
    <n v="100.90551151047528"/>
    <n v="133.81281600627369"/>
    <n v="174.43208388312433"/>
    <n v="226.71649968121477"/>
    <n v="297.68452459702945"/>
    <n v="1093.6770206843828"/>
    <n v="69.555528290513578"/>
    <n v="174.48488234623437"/>
    <n v="1337.7174313211308"/>
    <n v="1337.7030830000001"/>
    <n v="174.48301082608691"/>
    <n v="69.555528290513578"/>
    <n v="1093.6645438833996"/>
    <n v="8.5015535926489267"/>
    <n v="1.4348321130682962E-2"/>
    <n v="1.0726088108061093E-5"/>
  </r>
  <r>
    <x v="1"/>
    <x v="125"/>
    <n v="124.6"/>
    <n v="1.69478"/>
    <n v="75.873739184516381"/>
    <n v="0"/>
    <n v="8.4304154649462646"/>
    <n v="16.860830929892529"/>
    <n v="25.291246394838794"/>
    <n v="33.721661859785058"/>
    <n v="42.152077324731323"/>
    <n v="50.582492789677588"/>
    <n v="59.012908254623852"/>
    <n v="67.443323719570117"/>
    <n v="75.873739184516381"/>
    <n v="0"/>
    <n v="8.4304154649462646"/>
    <n v="16.860830929892529"/>
    <n v="25.291246394838794"/>
    <n v="33.721661859785058"/>
    <n v="42.152077324731323"/>
    <n v="50.582492789677588"/>
    <n v="59.012908254623852"/>
    <n v="67.443323719570117"/>
    <n v="75.873739184516381"/>
    <n v="0"/>
    <n v="43.531541758358152"/>
    <n v="174.12616703343261"/>
    <n v="391.78387582522333"/>
    <n v="696.50466813373043"/>
    <n v="1088.2885439589538"/>
    <n v="1567.1355033008933"/>
    <n v="2133.0455461595498"/>
    <n v="2786.0186725349217"/>
    <n v="3526.0548824270104"/>
    <n v="0"/>
    <n v="2.5435746056787101E-2"/>
    <n v="5.0871492113574203E-2"/>
    <n v="7.6307238170361294E-2"/>
    <n v="0.10174298422714841"/>
    <n v="0.1271787302839355"/>
    <n v="0.15261447634072259"/>
    <n v="0.1780502223975097"/>
    <n v="0.20348596845429681"/>
    <n v="0.2289217145110839"/>
    <n v="8.3000000000000007"/>
    <n v="1.1366800000000001"/>
    <n v="1"/>
    <n v="1.0005999999999999"/>
    <n v="1.0066999999999999"/>
    <n v="1"/>
    <n v="0.97036379205259526"/>
    <n v="0.94173408795181979"/>
    <n v="0.91411088769767368"/>
    <n v="0.88749419129015694"/>
    <n v="0.86188399872926946"/>
    <n v="0.83728031001501146"/>
    <n v="0.81368312514738272"/>
    <n v="0.79109244412638324"/>
    <n v="0.76950826695201313"/>
    <n v="130400"/>
    <n v="260800"/>
    <n v="253070.87696731684"/>
    <n v="245604.25013783461"/>
    <n v="238400.11951155329"/>
    <n v="231458.48508847292"/>
    <n v="224779.34686859348"/>
    <n v="218362.70485191498"/>
    <n v="212208.55903843741"/>
    <n v="206316.90942816075"/>
    <n v="200687.75602108502"/>
    <n v="260800"/>
    <n v="253070.87696731684"/>
    <n v="245604.25013783464"/>
    <n v="238400.11951155326"/>
    <n v="231458.48508847292"/>
    <n v="224779.34686859348"/>
    <n v="218362.70485191498"/>
    <n v="212208.55903843741"/>
    <n v="206316.90942816075"/>
    <n v="200687.75602108502"/>
    <n v="615368.22875000001"/>
    <n v="34.32"/>
    <n v="9.4531492776886044"/>
    <n v="1.2999999999999999E-2"/>
    <n v="0.79700000000000004"/>
    <n v="4.1570820113423959E-2"/>
    <n v="0.11940300395075697"/>
    <n v="0.08"/>
    <n v="0.19940300395075697"/>
    <n v="3.9600419988047806"/>
    <n v="3.8225624741195761"/>
    <n v="3.660653657331967"/>
    <n v="3.4743155484419517"/>
    <n v="3.2635481474495336"/>
    <n v="3.0283514543547092"/>
    <n v="2.7687254691574807"/>
    <n v="2.4846701918578469"/>
    <n v="2.176185622455808"/>
    <n v="1.8432717609513642"/>
    <n v="3.9600419988047806"/>
    <n v="3.8913022364621783"/>
    <n v="3.7416080657257718"/>
    <n v="3.5674846028869593"/>
    <n v="3.3689318479457429"/>
    <n v="3.1459498009021214"/>
    <n v="2.898538461756095"/>
    <n v="2.6266978305076636"/>
    <n v="2.3304279071568272"/>
    <n v="2.0097286917035859"/>
    <n v="0"/>
    <n v="4.2152077324731323"/>
    <n v="12.645623197419397"/>
    <n v="21.076038662365661"/>
    <n v="29.506454127311926"/>
    <n v="37.936869592258191"/>
    <n v="46.367285057204455"/>
    <n v="54.79770052215072"/>
    <n v="63.228115987096984"/>
    <n v="71.658531452043249"/>
    <n v="8.4304154649462646"/>
    <n v="0"/>
    <n v="9.132149161487515"/>
    <n v="28.492523934820159"/>
    <n v="49.805334025892328"/>
    <n v="73.836954387277999"/>
    <n v="101.66200745177551"/>
    <n v="134.85951011911092"/>
    <n v="175.8738201859133"/>
    <n v="228.73021954468359"/>
    <n v="300.59340558876983"/>
    <n v="1102.9859243997312"/>
    <n v="69.555528290513578"/>
    <n v="175.88121790353662"/>
    <n v="1348.4226705937815"/>
    <n v="1348.4302829999999"/>
    <n v="175.88221082608675"/>
    <n v="69.555528290513578"/>
    <n v="1102.9925438833995"/>
    <n v="8.4992701535154893"/>
    <n v="7.6124062184135255E-3"/>
    <n v="5.6453836096571302E-6"/>
  </r>
  <r>
    <x v="1"/>
    <x v="126"/>
    <n v="124.6"/>
    <n v="1.69906"/>
    <n v="75.928916803153484"/>
    <n v="0"/>
    <n v="8.4365463114614982"/>
    <n v="16.873092622922996"/>
    <n v="25.309638934384495"/>
    <n v="33.746185245845993"/>
    <n v="42.182731557307491"/>
    <n v="50.619277868768989"/>
    <n v="59.055824180230488"/>
    <n v="67.492370491691986"/>
    <n v="75.928916803153484"/>
    <n v="0"/>
    <n v="8.4365463114614982"/>
    <n v="16.873092622922996"/>
    <n v="25.309638934384495"/>
    <n v="33.746185245845993"/>
    <n v="42.182731557307491"/>
    <n v="50.619277868768989"/>
    <n v="59.055824180230488"/>
    <n v="67.492370491691986"/>
    <n v="75.928916803153484"/>
    <n v="0"/>
    <n v="43.594879620078707"/>
    <n v="174.37951848031483"/>
    <n v="392.35391658070836"/>
    <n v="697.51807392125932"/>
    <n v="1089.8719905019675"/>
    <n v="1569.4156663228334"/>
    <n v="2136.1491013838563"/>
    <n v="2790.0722956850373"/>
    <n v="3531.1852492263747"/>
    <n v="0"/>
    <n v="2.5454243680744428E-2"/>
    <n v="5.0908487361488855E-2"/>
    <n v="7.6362731042233289E-2"/>
    <n v="0.10181697472297771"/>
    <n v="0.12727121840372213"/>
    <n v="0.15272546208446658"/>
    <n v="0.178179705765211"/>
    <n v="0.20363394944595542"/>
    <n v="0.22908819312669987"/>
    <n v="8.3000000000000007"/>
    <n v="1.1366800000000001"/>
    <n v="1"/>
    <n v="1.0005999999999999"/>
    <n v="1.0066999999999999"/>
    <n v="1"/>
    <n v="0.9703426059747684"/>
    <n v="0.94169318024697302"/>
    <n v="0.91405172281661407"/>
    <n v="0.88741823368369133"/>
    <n v="0.86179271284820513"/>
    <n v="0.83717516031015515"/>
    <n v="0.81356557606954161"/>
    <n v="0.79096396012636427"/>
    <n v="0.76937031248062349"/>
    <n v="130400"/>
    <n v="260800"/>
    <n v="253065.35163821961"/>
    <n v="245593.58140841057"/>
    <n v="238384.68931057295"/>
    <n v="231438.67534470669"/>
    <n v="224755.53951081191"/>
    <n v="218335.28180888845"/>
    <n v="212177.90223893645"/>
    <n v="206283.4008009558"/>
    <n v="200651.77749494661"/>
    <n v="260800"/>
    <n v="253065.35163821961"/>
    <n v="245593.58140841057"/>
    <n v="238384.68931057295"/>
    <n v="231438.67534470669"/>
    <n v="224755.53951081191"/>
    <n v="218335.28180888845"/>
    <n v="212177.90223893645"/>
    <n v="206283.40080095583"/>
    <n v="200651.77749494661"/>
    <n v="617819.89500000002"/>
    <n v="34.32"/>
    <n v="9.4531492776886044"/>
    <n v="1.2999999999999999E-2"/>
    <n v="0.79700000000000004"/>
    <n v="4.1570820113423959E-2"/>
    <n v="0.12000684651868938"/>
    <n v="0.08"/>
    <n v="0.20000684651868939"/>
    <n v="3.9435492396825391"/>
    <n v="3.8064621488288988"/>
    <n v="3.6449179374668996"/>
    <n v="3.458916605596543"/>
    <n v="3.248458153217828"/>
    <n v="3.0135425803307569"/>
    <n v="2.7541698869353262"/>
    <n v="2.4703400730315392"/>
    <n v="2.1620531386193931"/>
    <n v="1.8293090836988903"/>
    <n v="3.9435492396825391"/>
    <n v="3.8750056942557189"/>
    <n v="3.7256900431478992"/>
    <n v="3.5519172715317211"/>
    <n v="3.3536873794071855"/>
    <n v="3.1310003667742925"/>
    <n v="2.8838562336330416"/>
    <n v="2.6122549799834327"/>
    <n v="2.3161966058254659"/>
    <n v="1.9956811111591417"/>
    <n v="0"/>
    <n v="4.2182731557307491"/>
    <n v="12.654819467192247"/>
    <n v="21.091365778653746"/>
    <n v="29.527912090115244"/>
    <n v="37.964458401576742"/>
    <n v="46.40100471303824"/>
    <n v="54.837551024499739"/>
    <n v="63.274097335961237"/>
    <n v="71.710643647422728"/>
    <n v="8.4365463114614982"/>
    <n v="0"/>
    <n v="9.1838979450977831"/>
    <n v="28.655891730581555"/>
    <n v="50.096404437610339"/>
    <n v="74.280506692026762"/>
    <n v="102.29603129188797"/>
    <n v="135.74332194317788"/>
    <n v="177.10351492114262"/>
    <n v="230.47044069927477"/>
    <n v="303.14971804528466"/>
    <n v="1110.9797277060843"/>
    <n v="69.555528290513578"/>
    <n v="177.08028839948958"/>
    <n v="1357.6155443960874"/>
    <n v="1357.6250250000001"/>
    <n v="177.08152499999983"/>
    <n v="69.555528290513578"/>
    <n v="1110.9879717094866"/>
    <n v="8.4950091938039414"/>
    <n v="9.4806039126069663E-3"/>
    <n v="6.9832271341690727E-6"/>
  </r>
  <r>
    <x v="1"/>
    <x v="127"/>
    <n v="124.6"/>
    <n v="1.7052700000000001"/>
    <n v="75.940766518849884"/>
    <n v="0"/>
    <n v="8.4378629465388766"/>
    <n v="16.875725893077753"/>
    <n v="25.313588839616628"/>
    <n v="33.751451786155506"/>
    <n v="42.189314732694385"/>
    <n v="50.627177679233263"/>
    <n v="59.065040625772141"/>
    <n v="67.502903572311013"/>
    <n v="75.940766518849884"/>
    <n v="0"/>
    <n v="8.4378629465388766"/>
    <n v="16.875725893077753"/>
    <n v="25.313588839616628"/>
    <n v="33.751451786155506"/>
    <n v="42.189314732694385"/>
    <n v="50.627177679233263"/>
    <n v="59.065040625772141"/>
    <n v="67.502903572311013"/>
    <n v="75.940766518849884"/>
    <n v="0"/>
    <n v="43.608487801551412"/>
    <n v="174.43395120620565"/>
    <n v="392.4763902139627"/>
    <n v="697.73580482482259"/>
    <n v="1090.2121950387855"/>
    <n v="1569.905560855851"/>
    <n v="2136.8159022760196"/>
    <n v="2790.9432192992904"/>
    <n v="3532.2875119256641"/>
    <n v="0"/>
    <n v="2.545821615346738E-2"/>
    <n v="5.091643230693476E-2"/>
    <n v="7.6374648460402136E-2"/>
    <n v="0.10183286461386952"/>
    <n v="0.12729108076733692"/>
    <n v="0.1527492969208043"/>
    <n v="0.17820751307427168"/>
    <n v="0.20366572922773904"/>
    <n v="0.2291239453812064"/>
    <n v="8.3000000000000007"/>
    <n v="1.1366800000000001"/>
    <n v="1"/>
    <n v="1.0005999999999999"/>
    <n v="1.0066999999999999"/>
    <n v="1"/>
    <n v="0.97033805621031566"/>
    <n v="0.941684395356292"/>
    <n v="0.91403901743792892"/>
    <n v="0.88740192245522642"/>
    <n v="0.86177311040818461"/>
    <n v="0.83715258129680326"/>
    <n v="0.81354033512108259"/>
    <n v="0.79093637188102262"/>
    <n v="0.7693406915766231"/>
    <n v="130400"/>
    <n v="260800"/>
    <n v="253064.16505965032"/>
    <n v="245591.29030892096"/>
    <n v="238381.37574781186"/>
    <n v="231434.42137632304"/>
    <n v="224750.42719445453"/>
    <n v="218329.39320220629"/>
    <n v="212171.31939957835"/>
    <n v="206276.2057865707"/>
    <n v="200644.05236318329"/>
    <n v="260800"/>
    <n v="253064.16505965032"/>
    <n v="245591.29030892096"/>
    <n v="238381.37574781186"/>
    <n v="231434.42137632304"/>
    <n v="224750.42719445453"/>
    <n v="218329.39320220629"/>
    <n v="212171.31939957835"/>
    <n v="206276.20578657073"/>
    <n v="200644.05236318326"/>
    <n v="620271.56125000003"/>
    <n v="34.32"/>
    <n v="9.4531492776886044"/>
    <n v="1.2999999999999999E-2"/>
    <n v="0.79700000000000004"/>
    <n v="4.1570820113423959E-2"/>
    <n v="0.12088569062481751"/>
    <n v="0.08"/>
    <n v="0.20088569062481751"/>
    <n v="3.9271868581027669"/>
    <n v="3.7905535733676143"/>
    <n v="3.6294225740288697"/>
    <n v="3.4437938600865325"/>
    <n v="3.2336674315406029"/>
    <n v="2.9990432883910825"/>
    <n v="2.7399214306379687"/>
    <n v="2.4563018582812632"/>
    <n v="2.1481845713209671"/>
    <n v="1.8155695697570757"/>
    <n v="3.9271868581027669"/>
    <n v="3.8588702157351906"/>
    <n v="3.7099880736982422"/>
    <n v="3.5366082170577009"/>
    <n v="3.3387306458135679"/>
    <n v="3.1163553599658425"/>
    <n v="2.8694823595145253"/>
    <n v="2.5981116444596157"/>
    <n v="2.3022432148011154"/>
    <n v="1.9818770705390214"/>
    <n v="0"/>
    <n v="4.2189314732694383"/>
    <n v="12.656794419808314"/>
    <n v="21.094657366347192"/>
    <n v="29.532520312886067"/>
    <n v="37.970383259424949"/>
    <n v="46.40824620596382"/>
    <n v="54.846109152502706"/>
    <n v="63.283972099041577"/>
    <n v="71.721835045580448"/>
    <n v="8.4378629465388766"/>
    <n v="0"/>
    <n v="9.2251782418405579"/>
    <n v="28.786156325942692"/>
    <n v="50.328964034788456"/>
    <n v="74.636556614253664"/>
    <n v="102.80884333232572"/>
    <n v="136.46587503029858"/>
    <n v="178.12319696368718"/>
    <n v="231.93964905677106"/>
    <n v="305.35648420629997"/>
    <n v="1117.6709038062079"/>
    <n v="69.555528290513578"/>
    <n v="178.08396481450811"/>
    <n v="1365.3103969112296"/>
    <n v="1365.2873099999999"/>
    <n v="178.08095347826088"/>
    <n v="69.555528290513578"/>
    <n v="1117.6508282312254"/>
    <n v="8.4887579334101666"/>
    <n v="2.3086911229711404E-2"/>
    <n v="1.6909928819093327E-5"/>
  </r>
  <r>
    <x v="1"/>
    <x v="128"/>
    <n v="124.6"/>
    <n v="1.70692"/>
    <n v="76.053913518624867"/>
    <n v="0"/>
    <n v="8.4504348354027634"/>
    <n v="16.900869670805527"/>
    <n v="25.35130450620829"/>
    <n v="33.801739341611054"/>
    <n v="42.252174177013814"/>
    <n v="50.702609012416573"/>
    <n v="59.153043847819333"/>
    <n v="67.603478683222093"/>
    <n v="76.053913518624853"/>
    <n v="0"/>
    <n v="8.4504348354027634"/>
    <n v="16.900869670805527"/>
    <n v="25.35130450620829"/>
    <n v="33.801739341611054"/>
    <n v="42.252174177013814"/>
    <n v="50.702609012416573"/>
    <n v="59.153043847819333"/>
    <n v="67.603478683222093"/>
    <n v="76.053913518624853"/>
    <n v="0"/>
    <n v="43.738532455775484"/>
    <n v="174.95412982310194"/>
    <n v="393.64679210197926"/>
    <n v="699.81651929240775"/>
    <n v="1093.4633113943867"/>
    <n v="1574.5871684079168"/>
    <n v="2143.1880903329975"/>
    <n v="2799.2660771696292"/>
    <n v="3542.8211289178121"/>
    <n v="0"/>
    <n v="2.5496147305725012E-2"/>
    <n v="5.0992294611450023E-2"/>
    <n v="7.6488441917175035E-2"/>
    <n v="0.10198458922290005"/>
    <n v="0.12748073652862504"/>
    <n v="0.15297688383435007"/>
    <n v="0.17847303114007507"/>
    <n v="0.20396917844580006"/>
    <n v="0.22946532575152506"/>
    <n v="8.3000000000000007"/>
    <n v="1.1366800000000001"/>
    <n v="1"/>
    <n v="1.0005999999999999"/>
    <n v="1.0066999999999999"/>
    <n v="1"/>
    <n v="0.97029461402484907"/>
    <n v="0.94160051778087805"/>
    <n v="0.91391771126808707"/>
    <n v="0.88724619448647601"/>
    <n v="0.86158596743604499"/>
    <n v="0.83693703011679388"/>
    <n v="0.8132993825287228"/>
    <n v="0.79067302467183165"/>
    <n v="0.76905795654612041"/>
    <n v="130400"/>
    <n v="260800"/>
    <n v="253052.83533768065"/>
    <n v="245569.415037253"/>
    <n v="238349.73909871711"/>
    <n v="231393.80752207295"/>
    <n v="224701.62030732053"/>
    <n v="218273.17745445983"/>
    <n v="212108.4789634909"/>
    <n v="206207.52483441369"/>
    <n v="200570.31506722819"/>
    <n v="260800"/>
    <n v="253052.83533768065"/>
    <n v="245569.41503725303"/>
    <n v="238349.73909871711"/>
    <n v="231393.80752207295"/>
    <n v="224701.62030732055"/>
    <n v="218273.17745445983"/>
    <n v="212108.47896349092"/>
    <n v="206207.52483441366"/>
    <n v="200570.31506722819"/>
    <n v="622723.22750000004"/>
    <n v="34.32"/>
    <n v="9.4531492776886044"/>
    <n v="1.2999999999999999E-2"/>
    <n v="0.79700000000000004"/>
    <n v="4.1570820113423959E-2"/>
    <n v="0.12111973906034415"/>
    <n v="0.08"/>
    <n v="0.20111973906034414"/>
    <n v="3.9109533141732284"/>
    <n v="3.7746197221325652"/>
    <n v="3.6137775867433386"/>
    <n v="3.4284269080055472"/>
    <n v="3.2185676859191923"/>
    <n v="2.9841999204842753"/>
    <n v="2.7253236117007931"/>
    <n v="2.4419387595687483"/>
    <n v="2.1340453640881387"/>
    <n v="1.8016434252589659"/>
    <n v="3.9109533141732284"/>
    <n v="3.8427865181528968"/>
    <n v="3.6941986544379519"/>
    <n v="3.5211022473744427"/>
    <n v="3.32349729696237"/>
    <n v="3.1013838032017338"/>
    <n v="2.8547617660925342"/>
    <n v="2.5836311856347707"/>
    <n v="2.2879920618284437"/>
    <n v="1.9678443946735524"/>
    <n v="0"/>
    <n v="4.2252174177013817"/>
    <n v="12.675652253104145"/>
    <n v="21.126087088506907"/>
    <n v="29.576521923909674"/>
    <n v="38.026956759312434"/>
    <n v="46.477391594715193"/>
    <n v="54.927826430117953"/>
    <n v="63.378261265520713"/>
    <n v="71.82869610092348"/>
    <n v="8.4504348354027634"/>
    <n v="0"/>
    <n v="9.291415040889774"/>
    <n v="28.995401541929155"/>
    <n v="50.701345694119112"/>
    <n v="75.202248969570846"/>
    <n v="103.61320638597083"/>
    <n v="137.57861466955984"/>
    <n v="179.65568014460439"/>
    <n v="234.08029937718021"/>
    <n v="308.45107334490007"/>
    <n v="1127.5692851687243"/>
    <n v="69.555528290513578"/>
    <n v="179.56872201888558"/>
    <n v="1376.6935354781235"/>
    <n v="1376.6886750000001"/>
    <n v="179.56808804347816"/>
    <n v="69.555528290513578"/>
    <n v="1127.5650586660083"/>
    <n v="8.4870834060094626"/>
    <n v="4.8604781234189431E-3"/>
    <n v="3.5305572070743903E-6"/>
  </r>
  <r>
    <x v="1"/>
    <x v="129"/>
    <n v="124.6"/>
    <n v="1.71218"/>
    <n v="76.086336226706408"/>
    <n v="0"/>
    <n v="8.4540373585229336"/>
    <n v="16.908074717045867"/>
    <n v="25.362112075568803"/>
    <n v="33.816149434091734"/>
    <n v="42.270186792614666"/>
    <n v="50.724224151137598"/>
    <n v="59.17826150966053"/>
    <n v="67.632298868183469"/>
    <n v="76.086336226706408"/>
    <n v="0"/>
    <n v="8.4540373585229336"/>
    <n v="16.908074717045867"/>
    <n v="25.362112075568803"/>
    <n v="33.816149434091734"/>
    <n v="42.270186792614666"/>
    <n v="50.724224151137598"/>
    <n v="59.17826150966053"/>
    <n v="67.632298868183469"/>
    <n v="76.086336226706408"/>
    <n v="0"/>
    <n v="43.775832941322122"/>
    <n v="175.10333176528849"/>
    <n v="393.9824964718992"/>
    <n v="700.41332706115395"/>
    <n v="1094.3958235330531"/>
    <n v="1575.9299858875963"/>
    <n v="2145.0158141247839"/>
    <n v="2801.6533082446158"/>
    <n v="3545.8424682470927"/>
    <n v="0"/>
    <n v="2.5507016623332119E-2"/>
    <n v="5.1014033246664238E-2"/>
    <n v="7.652104986999636E-2"/>
    <n v="0.10202806649332848"/>
    <n v="0.12753508311666059"/>
    <n v="0.15304209973999269"/>
    <n v="0.17854911636332482"/>
    <n v="0.20405613298665695"/>
    <n v="0.22956314960998908"/>
    <n v="8.3000000000000007"/>
    <n v="1.1366800000000001"/>
    <n v="1"/>
    <n v="1.0005999999999999"/>
    <n v="1.0066999999999999"/>
    <n v="1"/>
    <n v="0.97028216591206784"/>
    <n v="0.94157648398932725"/>
    <n v="0.91388295423177801"/>
    <n v="0.88720157663942012"/>
    <n v="0.86153235121225369"/>
    <n v="0.83687527795027883"/>
    <n v="0.81323035685349521"/>
    <n v="0.79059758792190316"/>
    <n v="0.76897697115550256"/>
    <n v="130400"/>
    <n v="260800"/>
    <n v="253049.58886986729"/>
    <n v="245563.14702441654"/>
    <n v="238340.67446364771"/>
    <n v="231382.17118756077"/>
    <n v="224687.63719615576"/>
    <n v="218257.07248943273"/>
    <n v="212090.47706739156"/>
    <n v="206187.85093003235"/>
    <n v="200549.19407735506"/>
    <n v="260800"/>
    <n v="253049.58886986729"/>
    <n v="245563.14702441654"/>
    <n v="238340.67446364771"/>
    <n v="231382.17118756077"/>
    <n v="224687.63719615576"/>
    <n v="218257.07248943273"/>
    <n v="212090.47706739156"/>
    <n v="206187.85093003235"/>
    <n v="200549.19407735503"/>
    <n v="625174.89375000005"/>
    <n v="34.32"/>
    <n v="9.4531492776886044"/>
    <n v="1.2999999999999999E-2"/>
    <n v="0.79700000000000004"/>
    <n v="4.1570820113423959E-2"/>
    <n v="0.12186736806126615"/>
    <n v="0.08"/>
    <n v="0.20186736806126615"/>
    <n v="3.8948470921568625"/>
    <n v="3.7589300766186469"/>
    <n v="3.598469877767879"/>
    <n v="3.4134664956045602"/>
    <n v="3.2039199301286883"/>
    <n v="2.9698301813402641"/>
    <n v="2.7111972492392895"/>
    <n v="2.4280211338257618"/>
    <n v="2.1203018350996827"/>
    <n v="1.7880393530610501"/>
    <n v="3.8948470921568625"/>
    <n v="3.8268885843877545"/>
    <n v="3.6786999771932631"/>
    <n v="3.5059681866862196"/>
    <n v="3.3086932128666242"/>
    <n v="3.0868750557344762"/>
    <n v="2.8405137152897768"/>
    <n v="2.5696091915325256"/>
    <n v="2.2741614844627223"/>
    <n v="1.9541705940803664"/>
    <n v="0"/>
    <n v="4.2270186792614668"/>
    <n v="12.681056037784401"/>
    <n v="21.135093396307333"/>
    <n v="29.589130754830268"/>
    <n v="38.043168113353204"/>
    <n v="46.497205471876129"/>
    <n v="54.951242830399067"/>
    <n v="63.405280188921999"/>
    <n v="71.859317547444931"/>
    <n v="8.4540373585229336"/>
    <n v="0"/>
    <n v="9.3379707931496636"/>
    <n v="29.14239327849377"/>
    <n v="50.9636310525498"/>
    <n v="75.603146231508475"/>
    <n v="104.1889803312211"/>
    <n v="138.38662704223435"/>
    <n v="180.79008329994096"/>
    <n v="235.70472506326857"/>
    <n v="310.87426908598655"/>
    <n v="1134.9918261783532"/>
    <n v="69.555528290513578"/>
    <n v="180.68210317032992"/>
    <n v="1385.2294576391969"/>
    <n v="1385.2092520000001"/>
    <n v="180.6794676521738"/>
    <n v="69.555528290513578"/>
    <n v="1134.9742560573127"/>
    <n v="8.4817076501456068"/>
    <n v="2.0205639196774428E-2"/>
    <n v="1.4586705342605109E-5"/>
  </r>
  <r>
    <x v="1"/>
    <x v="130"/>
    <n v="124.6"/>
    <n v="1.7166999999999999"/>
    <n v="76.134950696245326"/>
    <n v="0"/>
    <n v="8.4594389662494809"/>
    <n v="16.918877932498962"/>
    <n v="25.378316898748444"/>
    <n v="33.837755864997924"/>
    <n v="42.297194831247403"/>
    <n v="50.756633797496882"/>
    <n v="59.216072763746361"/>
    <n v="67.675511729995847"/>
    <n v="76.134950696245326"/>
    <n v="0"/>
    <n v="8.4594389662494809"/>
    <n v="16.918877932498962"/>
    <n v="25.378316898748444"/>
    <n v="33.837755864997924"/>
    <n v="42.297194831247403"/>
    <n v="50.756633797496882"/>
    <n v="59.216072763746361"/>
    <n v="67.675511729995847"/>
    <n v="76.134950696245326"/>
    <n v="0"/>
    <n v="43.831790919516308"/>
    <n v="175.32716367806523"/>
    <n v="394.48611827564679"/>
    <n v="701.30865471226093"/>
    <n v="1095.7947729879074"/>
    <n v="1577.9444731025867"/>
    <n v="2147.7577550562987"/>
    <n v="2805.2346188490437"/>
    <n v="3550.3750644808206"/>
    <n v="0"/>
    <n v="2.5523314031568062E-2"/>
    <n v="5.1046628063136125E-2"/>
    <n v="7.6569942094704191E-2"/>
    <n v="0.10209325612627225"/>
    <n v="0.12761657015784031"/>
    <n v="0.15313988418940835"/>
    <n v="0.1786631982209764"/>
    <n v="0.2041865122525445"/>
    <n v="0.22970982628411254"/>
    <n v="8.3000000000000007"/>
    <n v="1.1366800000000001"/>
    <n v="1"/>
    <n v="1.0005999999999999"/>
    <n v="1.0066999999999999"/>
    <n v="1"/>
    <n v="0.97026350160950581"/>
    <n v="0.94154044920284641"/>
    <n v="0.9138308427800218"/>
    <n v="0.88713468234103221"/>
    <n v="0.86145196788587719"/>
    <n v="0.83678269941455707"/>
    <n v="0.81312687692707175"/>
    <n v="0.79048450042342133"/>
    <n v="0.7688555699036056"/>
    <n v="130400"/>
    <n v="260800"/>
    <n v="253044.72121975911"/>
    <n v="245553.74915210233"/>
    <n v="238327.08379702969"/>
    <n v="231364.7251545412"/>
    <n v="224666.67322463676"/>
    <n v="218232.92800731648"/>
    <n v="212063.48950258031"/>
    <n v="206158.35771042827"/>
    <n v="200517.53263086034"/>
    <n v="260800"/>
    <n v="253044.72121975909"/>
    <n v="245553.74915210233"/>
    <n v="238327.08379702971"/>
    <n v="231364.7251545412"/>
    <n v="224666.67322463676"/>
    <n v="218232.92800731648"/>
    <n v="212063.48950258031"/>
    <n v="206158.35771042827"/>
    <n v="200517.53263086037"/>
    <n v="627626.56000000006"/>
    <n v="34.32"/>
    <n v="9.4531492776886044"/>
    <n v="1.2999999999999999E-2"/>
    <n v="0.79700000000000004"/>
    <n v="4.1570820113423959E-2"/>
    <n v="0.12251165497985687"/>
    <n v="0.08"/>
    <n v="0.20251165497985688"/>
    <n v="3.8788667000000001"/>
    <n v="3.743339025852841"/>
    <n v="3.5832382576780182"/>
    <n v="3.3985643954755327"/>
    <n v="3.189317439245384"/>
    <n v="2.9554973889875704"/>
    <n v="2.6971042447020945"/>
    <n v="2.414138006388955"/>
    <n v="2.1065986740481524"/>
    <n v="1.7744862476796859"/>
    <n v="3.8788667000000001"/>
    <n v="3.8111028629264205"/>
    <n v="3.6632886417654298"/>
    <n v="3.4909013265767754"/>
    <n v="3.2939409173604584"/>
    <n v="3.0724074141164772"/>
    <n v="2.8263008168448325"/>
    <n v="2.5556211255455246"/>
    <n v="2.2603683402185535"/>
    <n v="1.9405424608639192"/>
    <n v="0"/>
    <n v="4.2297194831247404"/>
    <n v="12.689158449374222"/>
    <n v="21.148597415623705"/>
    <n v="29.608036381873184"/>
    <n v="38.067475348122663"/>
    <n v="46.526914314372142"/>
    <n v="54.986353280621621"/>
    <n v="63.445792246871108"/>
    <n v="71.905231213120587"/>
    <n v="8.4594389662494809"/>
    <n v="0"/>
    <n v="9.3886350221402708"/>
    <n v="29.302403368307552"/>
    <n v="51.249019185164748"/>
    <n v="76.038818839427748"/>
    <n v="104.81340554870891"/>
    <n v="139.26033265267924"/>
    <n v="182.01199501149003"/>
    <n v="237.44617088640339"/>
    <n v="313.45766818761007"/>
    <n v="1142.9684487019319"/>
    <n v="69.555528290513578"/>
    <n v="181.87859654886674"/>
    <n v="1394.4025735413122"/>
    <n v="1394.4039949999999"/>
    <n v="181.87878195652161"/>
    <n v="69.555528290513578"/>
    <n v="1142.9696847529647"/>
    <n v="8.477042964123493"/>
    <n v="1.4214586876732938E-3"/>
    <n v="1.0194023344527882E-6"/>
  </r>
  <r>
    <x v="1"/>
    <x v="131"/>
    <n v="124.6"/>
    <n v="1.72122"/>
    <n v="76.183279060138304"/>
    <n v="0"/>
    <n v="8.4648087844598123"/>
    <n v="16.929617568919625"/>
    <n v="25.394426353379437"/>
    <n v="33.859235137839249"/>
    <n v="42.324043922299062"/>
    <n v="50.788852706758874"/>
    <n v="59.253661491218686"/>
    <n v="67.718470275678499"/>
    <n v="76.183279060138318"/>
    <n v="0"/>
    <n v="8.4648087844598123"/>
    <n v="16.929617568919625"/>
    <n v="25.394426353379437"/>
    <n v="33.859235137839249"/>
    <n v="42.324043922299062"/>
    <n v="50.788852706758874"/>
    <n v="59.253661491218686"/>
    <n v="67.718470275678499"/>
    <n v="76.183279060138318"/>
    <n v="0"/>
    <n v="43.887455001449162"/>
    <n v="175.54982000579665"/>
    <n v="394.98709501304239"/>
    <n v="702.19928002318659"/>
    <n v="1097.186375036229"/>
    <n v="1579.9483800521696"/>
    <n v="2150.4852950710087"/>
    <n v="2808.7971200927464"/>
    <n v="3554.8838551173822"/>
    <n v="0"/>
    <n v="2.5539515526374221E-2"/>
    <n v="5.1079031052748441E-2"/>
    <n v="7.6618546579122662E-2"/>
    <n v="0.10215806210549688"/>
    <n v="0.12769757763187112"/>
    <n v="0.15323709315824532"/>
    <n v="0.17877660868461956"/>
    <n v="0.20431612421099377"/>
    <n v="0.22985563973736803"/>
    <n v="8.3000000000000007"/>
    <n v="1.1366800000000001"/>
    <n v="1"/>
    <n v="1.0005999999999999"/>
    <n v="1.0066999999999999"/>
    <n v="1"/>
    <n v="0.97024494755957147"/>
    <n v="0.9415046281263707"/>
    <n v="0.91377904170039814"/>
    <n v="0.88706818828165357"/>
    <n v="0.86137206787013687"/>
    <n v="0.83669068046584838"/>
    <n v="0.81302402606878776"/>
    <n v="0.79037210467895525"/>
    <n v="0.7687349162963506"/>
    <n v="130400"/>
    <n v="260800"/>
    <n v="253039.88232353624"/>
    <n v="245544.40701535749"/>
    <n v="238313.57407546384"/>
    <n v="231347.38350385526"/>
    <n v="224645.8353005317"/>
    <n v="218208.92946549325"/>
    <n v="212036.66599873986"/>
    <n v="206129.04490027152"/>
    <n v="200486.06617008825"/>
    <n v="260800"/>
    <n v="253039.88232353624"/>
    <n v="245544.40701535752"/>
    <n v="238313.57407546381"/>
    <n v="231347.38350385529"/>
    <n v="224645.83530053167"/>
    <n v="218208.92946549327"/>
    <n v="212036.66599873986"/>
    <n v="206129.04490027152"/>
    <n v="200486.06617008825"/>
    <n v="630078.22625000007"/>
    <n v="34.32"/>
    <n v="9.4531492776886044"/>
    <n v="1.2999999999999999E-2"/>
    <n v="0.79700000000000004"/>
    <n v="4.1570820113423959E-2"/>
    <n v="0.1231576405154141"/>
    <n v="0.08"/>
    <n v="0.2031576405154141"/>
    <n v="3.8630106688715951"/>
    <n v="3.7278695851360348"/>
    <n v="3.5681253646097062"/>
    <n v="3.3837780072926082"/>
    <n v="3.1748275131847437"/>
    <n v="2.941273882286108"/>
    <n v="2.6831171145967065"/>
    <n v="2.4003572101165349"/>
    <n v="2.0929941688455949"/>
    <n v="1.7610279907838868"/>
    <n v="3.8630106688715951"/>
    <n v="3.7954401270038147"/>
    <n v="3.6479974748728705"/>
    <n v="3.4759516859511574"/>
    <n v="3.279302760238676"/>
    <n v="3.0580506977354256"/>
    <n v="2.8121954984414073"/>
    <n v="2.5417371623566209"/>
    <n v="2.2466756894810649"/>
    <n v="1.9270110798147408"/>
    <n v="0"/>
    <n v="4.2324043922299062"/>
    <n v="12.697213176689718"/>
    <n v="21.162021961149531"/>
    <n v="29.626830745609343"/>
    <n v="38.091639530069159"/>
    <n v="46.556448314528964"/>
    <n v="55.021257098988784"/>
    <n v="63.486065883448589"/>
    <n v="71.950874667908408"/>
    <n v="8.4648087844598123"/>
    <n v="0"/>
    <n v="9.4393516113811167"/>
    <n v="29.462597596767136"/>
    <n v="51.53479840288756"/>
    <n v="76.475237416896888"/>
    <n v="105.43920843018758"/>
    <n v="140.13657047829352"/>
    <n v="183.2386240879911"/>
    <n v="239.1966987924001"/>
    <n v="316.05962327784385"/>
    <n v="1150.9827100946488"/>
    <n v="69.555528290513578"/>
    <n v="183.08073575777425"/>
    <n v="1403.6189741429366"/>
    <n v="1403.598737"/>
    <n v="183.07809613043469"/>
    <n v="69.555528290513578"/>
    <n v="1150.9651125790517"/>
    <n v="8.4723370267209148"/>
    <n v="2.0237142936593955E-2"/>
    <n v="1.4418040144327912E-5"/>
  </r>
  <r>
    <x v="1"/>
    <x v="132"/>
    <n v="124.6"/>
    <n v="1.7277400000000001"/>
    <n v="76.187189101311731"/>
    <n v="0"/>
    <n v="8.4652432334790806"/>
    <n v="16.930486466958161"/>
    <n v="25.395729700437244"/>
    <n v="33.860972933916322"/>
    <n v="42.326216167395401"/>
    <n v="50.79145940087448"/>
    <n v="59.256702634353559"/>
    <n v="67.721945867832645"/>
    <n v="76.187189101311731"/>
    <n v="0"/>
    <n v="8.4652432334790806"/>
    <n v="16.930486466958161"/>
    <n v="25.395729700437244"/>
    <n v="33.860972933916322"/>
    <n v="42.326216167395401"/>
    <n v="50.79145940087448"/>
    <n v="59.256702634353559"/>
    <n v="67.721945867832645"/>
    <n v="76.187189101311731"/>
    <n v="0"/>
    <n v="43.891960088702561"/>
    <n v="175.56784035481024"/>
    <n v="395.02764079832309"/>
    <n v="702.27136141924098"/>
    <n v="1097.2990022175641"/>
    <n v="1580.1105631932919"/>
    <n v="2150.7060443464252"/>
    <n v="2809.0854456769639"/>
    <n v="3555.248767184908"/>
    <n v="0"/>
    <n v="2.5540826320008852E-2"/>
    <n v="5.1081652640017704E-2"/>
    <n v="7.6622478960026552E-2"/>
    <n v="0.10216330528003541"/>
    <n v="0.12770413160004424"/>
    <n v="0.1532449579200531"/>
    <n v="0.17878578424006195"/>
    <n v="0.20432661056007081"/>
    <n v="0.22986743688007966"/>
    <n v="8.3000000000000007"/>
    <n v="1.1366800000000001"/>
    <n v="1"/>
    <n v="1.0005999999999999"/>
    <n v="1.0066999999999999"/>
    <n v="1"/>
    <n v="0.97024344644862115"/>
    <n v="0.9415017300677383"/>
    <n v="0.91377485085735144"/>
    <n v="0.88706280881746047"/>
    <n v="0.86136560394806561"/>
    <n v="0.83668323624916674"/>
    <n v="0.81301570572076376"/>
    <n v="0.79036301236285678"/>
    <n v="0.7687251561754459"/>
    <n v="130400"/>
    <n v="260800"/>
    <n v="253039.4908338004"/>
    <n v="245543.65120166616"/>
    <n v="238312.48110359727"/>
    <n v="231345.9805395937"/>
    <n v="224644.14950965552"/>
    <n v="218206.98801378268"/>
    <n v="212034.49605197518"/>
    <n v="206126.67362423305"/>
    <n v="200483.52073055628"/>
    <n v="260800"/>
    <n v="253039.4908338004"/>
    <n v="245543.65120166616"/>
    <n v="238312.4811035973"/>
    <n v="231345.9805395937"/>
    <n v="224644.14950965549"/>
    <n v="218206.98801378268"/>
    <n v="212034.49605197518"/>
    <n v="206126.67362423305"/>
    <n v="200483.52073055628"/>
    <n v="632529.89250000007"/>
    <n v="34.32"/>
    <n v="9.4531492776886044"/>
    <n v="1.2999999999999999E-2"/>
    <n v="0.79700000000000004"/>
    <n v="4.1570820113423959E-2"/>
    <n v="0.12409245265962845"/>
    <n v="0.08"/>
    <n v="0.20409245265962844"/>
    <n v="3.8472775527131784"/>
    <n v="3.7125845276627203"/>
    <n v="3.5532447992782377"/>
    <n v="3.369258367559731"/>
    <n v="3.160625232507198"/>
    <n v="2.9273453941206418"/>
    <n v="2.6694188524000624"/>
    <n v="2.3868456073454571"/>
    <n v="2.0796256589568274"/>
    <n v="1.747759007234174"/>
    <n v="3.8472775527131784"/>
    <n v="3.7799310401879493"/>
    <n v="3.632914663470479"/>
    <n v="3.4612515834189841"/>
    <n v="3.2649418000334647"/>
    <n v="3.0439853133139199"/>
    <n v="2.7983821232603523"/>
    <n v="2.5281322298727598"/>
    <n v="2.2332356331511423"/>
    <n v="1.9136923330955007"/>
    <n v="0"/>
    <n v="4.2326216167395403"/>
    <n v="12.697864850218622"/>
    <n v="21.163108083697701"/>
    <n v="29.628351317176783"/>
    <n v="38.093594550655865"/>
    <n v="46.558837784134937"/>
    <n v="55.024081017614023"/>
    <n v="63.489324251093102"/>
    <n v="71.954567484572181"/>
    <n v="8.4652432334790806"/>
    <n v="0"/>
    <n v="9.4790542790431687"/>
    <n v="29.587954703086989"/>
    <n v="51.758981740340666"/>
    <n v="76.819501194263566"/>
    <n v="105.9372862603491"/>
    <n v="140.8427688394469"/>
    <n v="184.24361827632924"/>
    <n v="240.66093364109918"/>
    <n v="318.29197671049633"/>
    <n v="1157.622075644455"/>
    <n v="69.555528290513578"/>
    <n v="184.07664059024518"/>
    <n v="1411.2542445252138"/>
    <n v="1411.2610219999999"/>
    <n v="184.07752460869551"/>
    <n v="69.555528290513578"/>
    <n v="1157.6279691007908"/>
    <n v="8.465477177058613"/>
    <n v="6.7774747860767093E-3"/>
    <n v="4.8024246970782625E-6"/>
  </r>
  <r>
    <x v="1"/>
    <x v="133"/>
    <n v="124.6"/>
    <n v="1.72864"/>
    <n v="76.314821843483827"/>
    <n v="0"/>
    <n v="8.4794246492759804"/>
    <n v="16.958849298551961"/>
    <n v="25.438273947827941"/>
    <n v="33.917698597103922"/>
    <n v="42.397123246379905"/>
    <n v="50.876547895655889"/>
    <n v="59.355972544931873"/>
    <n v="67.835397194207857"/>
    <n v="76.314821843483841"/>
    <n v="0"/>
    <n v="8.4794246492759804"/>
    <n v="16.958849298551961"/>
    <n v="25.438273947827941"/>
    <n v="33.917698597103922"/>
    <n v="42.397123246379905"/>
    <n v="50.876547895655889"/>
    <n v="59.355972544931873"/>
    <n v="67.835397194207857"/>
    <n v="76.314821843483841"/>
    <n v="0"/>
    <n v="44.039143459433816"/>
    <n v="176.15657383773527"/>
    <n v="396.35229113490436"/>
    <n v="704.62629535094106"/>
    <n v="1100.9785864858457"/>
    <n v="1585.4091645396179"/>
    <n v="2157.9180295122578"/>
    <n v="2818.5051814037652"/>
    <n v="3567.1706202141404"/>
    <n v="0"/>
    <n v="2.5583613640804071E-2"/>
    <n v="5.1167227281608142E-2"/>
    <n v="7.6750840922412217E-2"/>
    <n v="0.10233445456321628"/>
    <n v="0.12791806820402038"/>
    <n v="0.15350168184482446"/>
    <n v="0.17908529548562854"/>
    <n v="0.20466890912643262"/>
    <n v="0.23025252276723671"/>
    <n v="8.3000000000000007"/>
    <n v="1.1366800000000001"/>
    <n v="1"/>
    <n v="1.0005999999999999"/>
    <n v="1.0066999999999999"/>
    <n v="1"/>
    <n v="0.97019444820034351"/>
    <n v="0.94140713663532483"/>
    <n v="0.91363806530494418"/>
    <n v="0.88688723420920146"/>
    <n v="0.86115464334809655"/>
    <n v="0.83644029272162956"/>
    <n v="0.8127441823298005"/>
    <n v="0.79006631217260948"/>
    <n v="0.76840668225005637"/>
    <n v="130400"/>
    <n v="260800"/>
    <n v="253026.71209064958"/>
    <n v="245518.9812344927"/>
    <n v="238276.80743152945"/>
    <n v="231300.19068175973"/>
    <n v="224589.13098518358"/>
    <n v="218143.628341801"/>
    <n v="211963.68275161198"/>
    <n v="206049.29421461656"/>
    <n v="200400.4627308147"/>
    <n v="260800"/>
    <n v="253026.71209064955"/>
    <n v="245518.9812344927"/>
    <n v="238276.80743152945"/>
    <n v="231300.1906817597"/>
    <n v="224589.13098518355"/>
    <n v="218143.62834180103"/>
    <n v="211963.68275161198"/>
    <n v="206049.29421461656"/>
    <n v="200400.4627308147"/>
    <n v="634981.55875000008"/>
    <n v="34.32"/>
    <n v="9.4531492776886044"/>
    <n v="1.2999999999999999E-2"/>
    <n v="0.79700000000000004"/>
    <n v="4.1570820113423959E-2"/>
    <n v="0.12422176875572971"/>
    <n v="0.08"/>
    <n v="0.20422176875572973"/>
    <n v="3.8316659277992282"/>
    <n v="3.697238146481256"/>
    <n v="3.538157626803704"/>
    <n v="3.3544243687665727"/>
    <n v="3.1460383723698579"/>
    <n v="2.9129996376135634"/>
    <n v="2.655308164497689"/>
    <n v="2.3729639530222331"/>
    <n v="2.0659670031871968"/>
    <n v="1.7343173149925797"/>
    <n v="3.8316659277992282"/>
    <n v="3.7644520371402423"/>
    <n v="3.61769788664248"/>
    <n v="3.4462909977851384"/>
    <n v="3.2502313705682155"/>
    <n v="3.0295190049917107"/>
    <n v="2.7841539010556264"/>
    <n v="2.514136058759961"/>
    <n v="2.219465478104715"/>
    <n v="1.9001421590898881"/>
    <n v="0"/>
    <n v="4.2397123246379902"/>
    <n v="12.719136973913971"/>
    <n v="21.198561623189953"/>
    <n v="29.67798627246593"/>
    <n v="38.157410921741914"/>
    <n v="46.636835571017897"/>
    <n v="55.116260220293881"/>
    <n v="63.595684869569865"/>
    <n v="72.075109518845849"/>
    <n v="8.4794246492759804"/>
    <n v="0"/>
    <n v="9.5499479968630645"/>
    <n v="29.812042617582463"/>
    <n v="52.157988420709522"/>
    <n v="77.425949001171304"/>
    <n v="106.80008614874366"/>
    <n v="142.03723901727622"/>
    <n v="185.89056620840984"/>
    <n v="242.96607592703276"/>
    <n v="321.63670351174812"/>
    <n v="1168.2765988495371"/>
    <n v="69.555528290513578"/>
    <n v="185.67481907100751"/>
    <n v="1423.5069462110582"/>
    <n v="1423.520679"/>
    <n v="185.67661030434783"/>
    <n v="69.555528290513578"/>
    <n v="1168.2885404051385"/>
    <n v="8.4645236917305891"/>
    <n v="1.3732788941752005E-2"/>
    <n v="9.6470596769967996E-6"/>
  </r>
  <r>
    <x v="1"/>
    <x v="134"/>
    <n v="124.6"/>
    <n v="1.7333499999999999"/>
    <n v="76.358050755529817"/>
    <n v="0"/>
    <n v="8.484227861725536"/>
    <n v="16.968455723451072"/>
    <n v="25.452683585176608"/>
    <n v="33.936911446902144"/>
    <n v="42.42113930862768"/>
    <n v="50.905367170353216"/>
    <n v="59.389595032078752"/>
    <n v="67.873822893804288"/>
    <n v="76.358050755529831"/>
    <n v="0"/>
    <n v="8.484227861725536"/>
    <n v="16.968455723451072"/>
    <n v="25.452683585176608"/>
    <n v="33.936911446902144"/>
    <n v="42.42113930862768"/>
    <n v="50.905367170353216"/>
    <n v="59.389595032078752"/>
    <n v="67.873822893804288"/>
    <n v="76.358050755529831"/>
    <n v="0"/>
    <n v="44.089049975928916"/>
    <n v="176.35619990371566"/>
    <n v="396.80144978336023"/>
    <n v="705.42479961486265"/>
    <n v="1102.226249398223"/>
    <n v="1587.2057991334409"/>
    <n v="2160.3634488205171"/>
    <n v="2821.6991984594506"/>
    <n v="3571.2130480502433"/>
    <n v="0"/>
    <n v="2.5598105606547836E-2"/>
    <n v="5.1196211213095671E-2"/>
    <n v="7.6794316819643507E-2"/>
    <n v="0.10239242242619134"/>
    <n v="0.12799052803273916"/>
    <n v="0.15358863363928701"/>
    <n v="0.17918673924583484"/>
    <n v="0.20478484485238269"/>
    <n v="0.23038295045893054"/>
    <n v="8.3000000000000007"/>
    <n v="1.1366800000000001"/>
    <n v="1"/>
    <n v="1.0005999999999999"/>
    <n v="1.0066999999999999"/>
    <n v="1"/>
    <n v="0.97017785325363559"/>
    <n v="0.94137510064316765"/>
    <n v="0.91359174216859629"/>
    <n v="0.8868277778299215"/>
    <n v="0.86108320762714319"/>
    <n v="0.83635803156026145"/>
    <n v="0.81265224962927629"/>
    <n v="0.78996586183418749"/>
    <n v="0.76829886817499538"/>
    <n v="130400"/>
    <n v="260800"/>
    <n v="253022.38412854818"/>
    <n v="245510.62624773811"/>
    <n v="238264.72635756992"/>
    <n v="231284.68445804354"/>
    <n v="224570.50054915895"/>
    <n v="218122.17463091618"/>
    <n v="211939.70670331526"/>
    <n v="206023.09676635609"/>
    <n v="200372.34482003879"/>
    <n v="260800"/>
    <n v="253022.38412854818"/>
    <n v="245510.62624773811"/>
    <n v="238264.72635756992"/>
    <n v="231284.68445804354"/>
    <n v="224570.50054915893"/>
    <n v="218122.17463091618"/>
    <n v="211939.70670331526"/>
    <n v="206023.09676635609"/>
    <n v="200372.34482003879"/>
    <n v="637433.22500000009"/>
    <n v="34.32"/>
    <n v="9.4531492776886044"/>
    <n v="1.2999999999999999E-2"/>
    <n v="0.79700000000000004"/>
    <n v="4.1570820113423959E-2"/>
    <n v="0.12489962142192998"/>
    <n v="0.08"/>
    <n v="0.20489962142192997"/>
    <n v="3.8161743923076918"/>
    <n v="3.6821314994952909"/>
    <n v="3.5234042015741709"/>
    <n v="3.3399924985443339"/>
    <n v="3.1318963904057786"/>
    <n v="2.8991158771585042"/>
    <n v="2.6416509588025128"/>
    <n v="2.3595016353378035"/>
    <n v="2.0526679067643752"/>
    <n v="1.7211497730822289"/>
    <n v="3.8161743923076918"/>
    <n v="3.7491529459014914"/>
    <n v="3.6027678505347307"/>
    <n v="3.4316983500592526"/>
    <n v="3.2359444444750562"/>
    <n v="3.0155061337821412"/>
    <n v="2.7703834179805087"/>
    <n v="2.5005762970701584"/>
    <n v="2.2060847710510894"/>
    <n v="1.8869088399233021"/>
    <n v="0"/>
    <n v="4.242113930862768"/>
    <n v="12.726341792588304"/>
    <n v="21.21056965431384"/>
    <n v="29.694797516039376"/>
    <n v="38.179025377764916"/>
    <n v="46.663253239490444"/>
    <n v="55.147481101215988"/>
    <n v="63.631708962941516"/>
    <n v="72.11593682466706"/>
    <n v="8.484227861725536"/>
    <n v="0"/>
    <n v="9.5997847311576692"/>
    <n v="29.969509025815853"/>
    <n v="52.439138778352266"/>
    <n v="77.855918961782265"/>
    <n v="107.4179711374984"/>
    <n v="142.90501115612173"/>
    <n v="187.11038579831492"/>
    <n v="244.71676027906204"/>
    <n v="324.25945945918028"/>
    <n v="1176.2739393272855"/>
    <n v="69.555528290513578"/>
    <n v="186.87442014266975"/>
    <n v="1432.7038877604689"/>
    <n v="1432.7154210000001"/>
    <n v="186.87592447826069"/>
    <n v="69.555528290513578"/>
    <n v="1176.2839682312258"/>
    <n v="8.4595080653208239"/>
    <n v="1.1533239531217987E-2"/>
    <n v="8.0499165166855469E-6"/>
  </r>
  <r>
    <x v="1"/>
    <x v="0"/>
    <n v="124.6"/>
    <n v="1.73624"/>
    <n v="76.441054010965914"/>
    <n v="0"/>
    <n v="8.4934504456628801"/>
    <n v="16.98690089132576"/>
    <n v="25.48035133698864"/>
    <n v="33.97380178265152"/>
    <n v="42.4672522283144"/>
    <n v="50.960702673977281"/>
    <n v="59.454153119640161"/>
    <n v="67.947603565303041"/>
    <n v="76.441054010965928"/>
    <n v="0"/>
    <n v="8.4934504456628801"/>
    <n v="16.98690089132576"/>
    <n v="25.48035133698864"/>
    <n v="33.97380178265152"/>
    <n v="42.4672522283144"/>
    <n v="50.960702673977281"/>
    <n v="59.454153119640161"/>
    <n v="67.947603565303041"/>
    <n v="76.441054010965928"/>
    <n v="0"/>
    <n v="44.184954039670224"/>
    <n v="176.7398161586809"/>
    <n v="397.66458635703202"/>
    <n v="706.95926463472358"/>
    <n v="1104.6238509917557"/>
    <n v="1590.6583454281281"/>
    <n v="2165.0627479438413"/>
    <n v="2827.8370585388943"/>
    <n v="3578.9812772132891"/>
    <n v="0"/>
    <n v="2.5625931436009396E-2"/>
    <n v="5.1251862872018793E-2"/>
    <n v="7.6877794308028186E-2"/>
    <n v="0.10250372574403759"/>
    <n v="0.12812965718004699"/>
    <n v="0.15375558861605637"/>
    <n v="0.17938152005206576"/>
    <n v="0.20500745148807517"/>
    <n v="0.23063338292408458"/>
    <n v="8.3000000000000007"/>
    <n v="1.1366800000000001"/>
    <n v="1"/>
    <n v="1.0005999999999999"/>
    <n v="1.0066999999999999"/>
    <n v="1"/>
    <n v="0.97014599043451277"/>
    <n v="0.94131359242716728"/>
    <n v="0.91350280597796352"/>
    <n v="0.88671363108690149"/>
    <n v="0.86094606775398119"/>
    <n v="0.83620011597920252"/>
    <n v="0.8124757757625658"/>
    <n v="0.7897730471040707"/>
    <n v="0.76809193000371734"/>
    <n v="130400"/>
    <n v="260800"/>
    <n v="253014.07430532094"/>
    <n v="245494.58490500523"/>
    <n v="238241.53179905287"/>
    <n v="231254.91498746391"/>
    <n v="224534.7344702383"/>
    <n v="218080.99024737603"/>
    <n v="211893.68231887717"/>
    <n v="205972.81068474165"/>
    <n v="200318.37534496948"/>
    <n v="260800"/>
    <n v="253014.07430532094"/>
    <n v="245494.58490500523"/>
    <n v="238241.53179905287"/>
    <n v="231254.91498746391"/>
    <n v="224534.73447023833"/>
    <n v="218080.99024737603"/>
    <n v="211893.68231887717"/>
    <n v="205972.81068474165"/>
    <n v="200318.37534496948"/>
    <n v="639884.89124999999"/>
    <n v="34.32"/>
    <n v="9.4531492776886044"/>
    <n v="1.2999999999999999E-2"/>
    <n v="0.79700000000000004"/>
    <n v="4.1570820113423959E-2"/>
    <n v="0.12531645682000869"/>
    <n v="0.08"/>
    <n v="0.20531645682000871"/>
    <n v="3.8008015659003833"/>
    <n v="3.6670834245150883"/>
    <n v="3.5086613786537848"/>
    <n v="3.3255354283164724"/>
    <n v="3.1177055735031525"/>
    <n v="2.8851718142138241"/>
    <n v="2.6279341504484868"/>
    <n v="2.3459925822071419"/>
    <n v="2.0393471094897881"/>
    <n v="1.7079977322964259"/>
    <n v="3.8008015659003833"/>
    <n v="3.733942495207736"/>
    <n v="3.5878724015844368"/>
    <n v="3.4170984034851286"/>
    <n v="3.2216205009098124"/>
    <n v="3.0014386938584883"/>
    <n v="2.7565529823311552"/>
    <n v="2.4869633663278146"/>
    <n v="2.192669845848465"/>
    <n v="1.873672420893107"/>
    <n v="0"/>
    <n v="4.24672522283144"/>
    <n v="12.74017566849432"/>
    <n v="21.2336261141572"/>
    <n v="29.72707655982008"/>
    <n v="38.220527005482964"/>
    <n v="46.713977451145837"/>
    <n v="55.207427896808724"/>
    <n v="63.700878342471597"/>
    <n v="72.194328788134484"/>
    <n v="8.4934504456628801"/>
    <n v="0"/>
    <n v="9.6598569160500123"/>
    <n v="30.159392140481586"/>
    <n v="52.777745878898365"/>
    <n v="78.37218927057188"/>
    <n v="108.15618283073111"/>
    <n v="143.9344192345568"/>
    <n v="188.54381187223487"/>
    <n v="246.74952983522419"/>
    <n v="327.26048971123498"/>
    <n v="1185.6136176899836"/>
    <n v="69.555528290513578"/>
    <n v="188.27537189707448"/>
    <n v="1443.4445178775718"/>
    <n v="1443.4426209999999"/>
    <n v="188.27512447826075"/>
    <n v="69.555528290513578"/>
    <n v="1185.6119682312255"/>
    <n v="8.4564093248603065"/>
    <n v="1.8968775718803954E-3"/>
    <n v="1.3141343786608304E-6"/>
  </r>
  <r>
    <x v="1"/>
    <x v="1"/>
    <n v="124.6"/>
    <n v="1.7429300000000001"/>
    <n v="76.440226421793653"/>
    <n v="0"/>
    <n v="8.4933584913104063"/>
    <n v="16.986716982620813"/>
    <n v="25.480075473931219"/>
    <n v="33.973433965241625"/>
    <n v="42.466792456552028"/>
    <n v="50.960150947862431"/>
    <n v="59.453509439172834"/>
    <n v="67.946867930483236"/>
    <n v="76.440226421793639"/>
    <n v="0"/>
    <n v="8.4933584913104063"/>
    <n v="16.986716982620813"/>
    <n v="25.480075473931219"/>
    <n v="33.973433965241625"/>
    <n v="42.466792456552028"/>
    <n v="50.960150947862431"/>
    <n v="59.453509439172834"/>
    <n v="67.946867930483236"/>
    <n v="76.440226421793639"/>
    <n v="0"/>
    <n v="44.183997307922681"/>
    <n v="176.73598923169072"/>
    <n v="397.65597577130416"/>
    <n v="706.94395692676289"/>
    <n v="1104.5999326980671"/>
    <n v="1590.6239030852162"/>
    <n v="2165.0158680882105"/>
    <n v="2827.7758277070502"/>
    <n v="3578.9037819417358"/>
    <n v="0"/>
    <n v="2.562565399682884E-2"/>
    <n v="5.125130799365768E-2"/>
    <n v="7.687696199048652E-2"/>
    <n v="0.10250261598731536"/>
    <n v="0.12812826998414417"/>
    <n v="0.15375392398097301"/>
    <n v="0.17937957797780185"/>
    <n v="0.20500523197463066"/>
    <n v="0.2306308859714595"/>
    <n v="8.3000000000000007"/>
    <n v="1.1366800000000001"/>
    <n v="1"/>
    <n v="1.0005999999999999"/>
    <n v="1.0066999999999999"/>
    <n v="1"/>
    <n v="0.9701463081188072"/>
    <n v="0.94131420567491819"/>
    <n v="0.91350369266833276"/>
    <n v="0.88671476909905111"/>
    <n v="0.86094743496707316"/>
    <n v="0.83620169027239899"/>
    <n v="0.81247753501502851"/>
    <n v="0.7897749691949616"/>
    <n v="0.76809399281219848"/>
    <n v="130400"/>
    <n v="260800"/>
    <n v="253014.15715738491"/>
    <n v="245494.74484001865"/>
    <n v="238241.76304790119"/>
    <n v="231255.21178103253"/>
    <n v="224535.09103941268"/>
    <n v="218081.40082304165"/>
    <n v="211894.14113191943"/>
    <n v="205973.31196604599"/>
    <n v="200318.91332542137"/>
    <n v="260800"/>
    <n v="253014.15715738491"/>
    <n v="245494.74484001863"/>
    <n v="238241.76304790116"/>
    <n v="231255.21178103253"/>
    <n v="224535.09103941268"/>
    <n v="218081.40082304165"/>
    <n v="211894.14113191943"/>
    <n v="205973.31196604599"/>
    <n v="200318.91332542137"/>
    <n v="642336.5575"/>
    <n v="34.32"/>
    <n v="9.4531492776886044"/>
    <n v="1.2999999999999999E-2"/>
    <n v="0.79700000000000004"/>
    <n v="4.1570820113423959E-2"/>
    <n v="0.12628404456694051"/>
    <n v="0.08"/>
    <n v="0.20628404456694049"/>
    <n v="3.7855460893129775"/>
    <n v="3.6522698173935964"/>
    <n v="3.4942443025587955"/>
    <n v="3.3114695448085749"/>
    <n v="3.103945544142936"/>
    <n v="2.8716723005618769"/>
    <n v="2.6146498140653982"/>
    <n v="2.3328780846535007"/>
    <n v="2.0263571123261834"/>
    <n v="1.6950868970834461"/>
    <n v="3.7855460893129775"/>
    <n v="3.7189079533532867"/>
    <n v="3.5732570599761959"/>
    <n v="3.402856923683685"/>
    <n v="3.2077075444757552"/>
    <n v="2.9878089223524062"/>
    <n v="2.7431610573136376"/>
    <n v="2.4737639493594497"/>
    <n v="2.179617598489842"/>
    <n v="1.8607220047048147"/>
    <n v="0"/>
    <n v="4.2466792456552032"/>
    <n v="12.740037736965609"/>
    <n v="21.233396228276014"/>
    <n v="29.726754719586424"/>
    <n v="38.220113210896827"/>
    <n v="46.713471702207229"/>
    <n v="55.206830193517632"/>
    <n v="63.700188684828035"/>
    <n v="72.193547176138438"/>
    <n v="8.4933584913104063"/>
    <n v="0"/>
    <n v="9.6986991029005623"/>
    <n v="30.282094424405251"/>
    <n v="52.997481292736929"/>
    <n v="78.710412690682048"/>
    <n v="108.6472165773684"/>
    <n v="144.63396543295542"/>
    <n v="189.54573257640783"/>
    <n v="248.22177011197439"/>
    <n v="329.53105051474171"/>
    <n v="1192.2684227241725"/>
    <n v="69.555528290513578"/>
    <n v="189.27359265220281"/>
    <n v="1451.0975436668889"/>
    <n v="1451.104906"/>
    <n v="189.27455295652157"/>
    <n v="69.555528290513578"/>
    <n v="1192.2748247529648"/>
    <n v="8.4491750375507504"/>
    <n v="7.3623331111321022E-3"/>
    <n v="5.0736050031189832E-6"/>
  </r>
  <r>
    <x v="1"/>
    <x v="2"/>
    <n v="124.6"/>
    <n v="1.74593"/>
    <n v="76.52013935420058"/>
    <n v="0"/>
    <n v="8.5022377060222869"/>
    <n v="17.004475412044574"/>
    <n v="25.506713118066862"/>
    <n v="34.008950824089148"/>
    <n v="42.511188530111433"/>
    <n v="51.013426236133718"/>
    <n v="59.515663942156003"/>
    <n v="68.017901648178295"/>
    <n v="76.52013935420058"/>
    <n v="0"/>
    <n v="8.5022377060222869"/>
    <n v="17.004475412044574"/>
    <n v="25.506713118066862"/>
    <n v="34.008950824089148"/>
    <n v="42.511188530111433"/>
    <n v="51.013426236133718"/>
    <n v="59.515663942156003"/>
    <n v="68.017901648178295"/>
    <n v="76.52013935420058"/>
    <n v="0"/>
    <n v="44.276428180945615"/>
    <n v="177.10571272378246"/>
    <n v="398.48785362851061"/>
    <n v="708.42285089512984"/>
    <n v="1106.9107045236403"/>
    <n v="1593.951414514042"/>
    <n v="2169.5449808663348"/>
    <n v="2833.6914035805194"/>
    <n v="3586.3906826565949"/>
    <n v="0"/>
    <n v="2.5652443833170141E-2"/>
    <n v="5.1304887666340282E-2"/>
    <n v="7.6957331499510423E-2"/>
    <n v="0.10260977533268056"/>
    <n v="0.1282622191658507"/>
    <n v="0.15391466299902082"/>
    <n v="0.17956710683219096"/>
    <n v="0.20521955066536113"/>
    <n v="0.23087199449853124"/>
    <n v="8.3000000000000007"/>
    <n v="1.1366800000000001"/>
    <n v="1"/>
    <n v="1.0005999999999999"/>
    <n v="1.0066999999999999"/>
    <n v="1"/>
    <n v="0.97011563272191459"/>
    <n v="0.94125499199885254"/>
    <n v="0.91341807783081341"/>
    <n v="0.88660489021779743"/>
    <n v="0.86081542915980458"/>
    <n v="0.83604969465683476"/>
    <n v="0.8123076867088882"/>
    <n v="0.78958940531596467"/>
    <n v="0.76789485047806438"/>
    <n v="130400"/>
    <n v="260800"/>
    <n v="253006.15701387532"/>
    <n v="245479.30191330073"/>
    <n v="238219.43469827613"/>
    <n v="231226.55536880158"/>
    <n v="224500.66392487704"/>
    <n v="218041.76036650251"/>
    <n v="211849.84469367805"/>
    <n v="205924.91690640358"/>
    <n v="200266.97700467918"/>
    <n v="260800"/>
    <n v="253006.15701387532"/>
    <n v="245479.3019133007"/>
    <n v="238219.43469827613"/>
    <n v="231226.55536880158"/>
    <n v="224500.66392487704"/>
    <n v="218041.76036650251"/>
    <n v="211849.84469367805"/>
    <n v="205924.91690640355"/>
    <n v="200266.97700467918"/>
    <n v="644788.22375"/>
    <n v="34.32"/>
    <n v="9.4531492776886044"/>
    <n v="1.2999999999999999E-2"/>
    <n v="0.79700000000000004"/>
    <n v="4.1570820113423959E-2"/>
    <n v="0.12671914888132324"/>
    <n v="0.08"/>
    <n v="0.20671914888132326"/>
    <n v="3.770406623954373"/>
    <n v="3.6374539299124269"/>
    <n v="3.4797315718595838"/>
    <n v="3.2972395497958433"/>
    <n v="3.0899778637212054"/>
    <n v="2.8579465136356692"/>
    <n v="2.6011454995392356"/>
    <n v="2.319574821431905"/>
    <n v="2.0132344793136756"/>
    <n v="1.6821244731845499"/>
    <n v="3.770406623954373"/>
    <n v="3.7039302769333999"/>
    <n v="3.5585927508860054"/>
    <n v="3.3884855608277133"/>
    <n v="3.1936087067585244"/>
    <n v="2.9739621886784375"/>
    <n v="2.7295460065874524"/>
    <n v="2.4603601604855703"/>
    <n v="2.1664046503727903"/>
    <n v="1.8476794762491129"/>
    <n v="0"/>
    <n v="4.2511188530111435"/>
    <n v="12.753356559033431"/>
    <n v="21.25559426505572"/>
    <n v="29.757831971078005"/>
    <n v="38.26006967710029"/>
    <n v="46.762307383122575"/>
    <n v="55.26454508914486"/>
    <n v="63.766782795167146"/>
    <n v="72.269020501189431"/>
    <n v="8.5022377060222869"/>
    <n v="0"/>
    <n v="9.7582892501902947"/>
    <n v="30.470491175918813"/>
    <n v="53.333594545441379"/>
    <n v="79.223281330158713"/>
    <n v="109.38141993938277"/>
    <n v="145.65948040218566"/>
    <n v="190.97703930076784"/>
    <n v="250.25811543541025"/>
    <n v="332.55139702578344"/>
    <n v="1201.613108405239"/>
    <n v="69.555528290513578"/>
    <n v="190.67529550436279"/>
    <n v="1461.8439322001154"/>
    <n v="1461.832105"/>
    <n v="190.67375282608691"/>
    <n v="69.555528290513578"/>
    <n v="1201.6028238833994"/>
    <n v="8.4459035819769763"/>
    <n v="1.1827200115476444E-2"/>
    <n v="8.0906692875488904E-6"/>
  </r>
  <r>
    <x v="1"/>
    <x v="3"/>
    <n v="124.6"/>
    <n v="1.74719"/>
    <n v="76.637827936143466"/>
    <n v="0"/>
    <n v="8.5153142151270522"/>
    <n v="17.030628430254104"/>
    <n v="25.545942645381157"/>
    <n v="34.061256860508209"/>
    <n v="42.576571075635258"/>
    <n v="51.091885290762306"/>
    <n v="59.607199505889355"/>
    <n v="68.122513721016404"/>
    <n v="76.637827936143452"/>
    <n v="0"/>
    <n v="8.5153142151270522"/>
    <n v="17.030628430254104"/>
    <n v="25.545942645381157"/>
    <n v="34.061256860508209"/>
    <n v="42.576571075635258"/>
    <n v="51.091885290762306"/>
    <n v="59.607199505889355"/>
    <n v="68.122513721016404"/>
    <n v="76.637827936143452"/>
    <n v="0"/>
    <n v="44.412727911686225"/>
    <n v="177.6509116467449"/>
    <n v="399.71455120517601"/>
    <n v="710.60364658697961"/>
    <n v="1110.3181977921554"/>
    <n v="1598.8582048207033"/>
    <n v="2176.2236676726243"/>
    <n v="2842.4145863479171"/>
    <n v="3597.4309608465824"/>
    <n v="0"/>
    <n v="2.5691897495481456E-2"/>
    <n v="5.1383794990962912E-2"/>
    <n v="7.7075692486444358E-2"/>
    <n v="0.10276758998192582"/>
    <n v="0.12845948747740726"/>
    <n v="0.15415138497288872"/>
    <n v="0.17984328246837014"/>
    <n v="0.20553517996385159"/>
    <n v="0.23122707745933305"/>
    <n v="8.3000000000000007"/>
    <n v="1.1366800000000001"/>
    <n v="1"/>
    <n v="1.0005999999999999"/>
    <n v="1.0066999999999999"/>
    <n v="1"/>
    <n v="0.97007045878832276"/>
    <n v="0.94116779555240282"/>
    <n v="0.91329201029224005"/>
    <n v="0.88644310300783447"/>
    <n v="0.86062107369918617"/>
    <n v="0.83582592236629516"/>
    <n v="0.81205764900916122"/>
    <n v="0.78931625362778468"/>
    <n v="0.76760173622216521"/>
    <n v="130400"/>
    <n v="260800"/>
    <n v="252994.37565199457"/>
    <n v="245456.56108006666"/>
    <n v="238186.5562842162"/>
    <n v="231184.36126444323"/>
    <n v="224449.97602074777"/>
    <n v="217983.40055312979"/>
    <n v="211784.63486158923"/>
    <n v="205853.67894612625"/>
    <n v="200190.5328067407"/>
    <n v="260800"/>
    <n v="252994.37565199457"/>
    <n v="245456.56108006666"/>
    <n v="238186.5562842162"/>
    <n v="231184.3612644432"/>
    <n v="224449.97602074777"/>
    <n v="217983.40055312979"/>
    <n v="211784.63486158923"/>
    <n v="205853.67894612625"/>
    <n v="200190.5328067407"/>
    <n v="647239.89"/>
    <n v="34.32"/>
    <n v="9.4531492776886044"/>
    <n v="1.2999999999999999E-2"/>
    <n v="0.79700000000000004"/>
    <n v="4.1570820113423959E-2"/>
    <n v="0.12690211582889807"/>
    <n v="0.08"/>
    <n v="0.20690211582889806"/>
    <n v="3.755381851515152"/>
    <n v="3.6226968253108978"/>
    <n v="3.4652335417297766"/>
    <n v="3.2829920007717881"/>
    <n v="3.0759722024369318"/>
    <n v="2.84417414672521"/>
    <n v="2.5875978336366199"/>
    <n v="2.3062432631711625"/>
    <n v="2.0001104353288395"/>
    <n v="1.669199350109648"/>
    <n v="3.755381851515152"/>
    <n v="3.6890393384130249"/>
    <n v="3.5439651835203372"/>
    <n v="3.3741127712507826"/>
    <n v="3.1794821016043597"/>
    <n v="2.9600731745810709"/>
    <n v="2.7158859901809151"/>
    <n v="2.4469205484038912"/>
    <n v="2.1531768492500012"/>
    <n v="1.8346548927192439"/>
    <n v="0"/>
    <n v="4.2576571075635261"/>
    <n v="12.772971322690578"/>
    <n v="21.288285537817629"/>
    <n v="29.803599752944685"/>
    <n v="38.318913968071733"/>
    <n v="46.834228183198782"/>
    <n v="55.349542398325831"/>
    <n v="63.864856613452879"/>
    <n v="72.380170828579935"/>
    <n v="8.5153142151270522"/>
    <n v="0"/>
    <n v="9.8278399239756986"/>
    <n v="30.690443794223892"/>
    <n v="53.725661454007351"/>
    <n v="79.820237550683686"/>
    <n v="110.23294816579377"/>
    <n v="146.84275055902862"/>
    <n v="192.6171021338144"/>
    <n v="252.57067089357471"/>
    <n v="335.94323379064474"/>
    <n v="1212.2708882657469"/>
    <n v="69.555528290513578"/>
    <n v="192.27396248343896"/>
    <n v="1474.1003790396994"/>
    <n v="1474.091762"/>
    <n v="192.272838521739"/>
    <n v="69.555528290513578"/>
    <n v="1212.2633951877474"/>
    <n v="8.4445245666065336"/>
    <n v="8.6170396994020848E-3"/>
    <n v="5.8456603052382332E-6"/>
  </r>
  <r>
    <x v="1"/>
    <x v="4"/>
    <n v="124.6"/>
    <n v="1.75108"/>
    <n v="76.697504722487409"/>
    <n v="0"/>
    <n v="8.5219449691652684"/>
    <n v="17.043889938330537"/>
    <n v="25.565834907495805"/>
    <n v="34.087779876661074"/>
    <n v="42.609724845826342"/>
    <n v="51.131669814991611"/>
    <n v="59.653614784156879"/>
    <n v="68.175559753322148"/>
    <n v="76.697504722487423"/>
    <n v="0"/>
    <n v="8.5219449691652684"/>
    <n v="17.043889938330537"/>
    <n v="25.565834907495805"/>
    <n v="34.087779876661074"/>
    <n v="42.609724845826342"/>
    <n v="51.131669814991611"/>
    <n v="59.653614784156879"/>
    <n v="68.175559753322148"/>
    <n v="76.697504722487423"/>
    <n v="0"/>
    <n v="44.481921960207259"/>
    <n v="177.92768784082904"/>
    <n v="400.33729764186529"/>
    <n v="711.71075136331615"/>
    <n v="1112.0480490051814"/>
    <n v="1601.3491905674612"/>
    <n v="2179.6141760501555"/>
    <n v="2846.8430054532646"/>
    <n v="3603.0356787767882"/>
    <n v="0"/>
    <n v="2.5711903410561485E-2"/>
    <n v="5.1423806821122971E-2"/>
    <n v="7.7135710231684446E-2"/>
    <n v="0.10284761364224594"/>
    <n v="0.12855951705280741"/>
    <n v="0.15427142046336889"/>
    <n v="0.1799833238739304"/>
    <n v="0.20569522728449188"/>
    <n v="0.23140713069505339"/>
    <n v="8.3000000000000007"/>
    <n v="1.1366800000000001"/>
    <n v="1"/>
    <n v="1.0005999999999999"/>
    <n v="1.0066999999999999"/>
    <n v="1"/>
    <n v="0.9700475531993269"/>
    <n v="0.94112358422760212"/>
    <n v="0.91322809308482589"/>
    <n v="0.88636107977099809"/>
    <n v="0.86052254428611863"/>
    <n v="0.8357124866301876"/>
    <n v="0.81193090680320501"/>
    <n v="0.78917780480517097"/>
    <n v="0.76745318063608525"/>
    <n v="130400"/>
    <n v="260800"/>
    <n v="252988.40187438446"/>
    <n v="245445.03076655863"/>
    <n v="238169.88667652258"/>
    <n v="231162.9696042763"/>
    <n v="224424.27954981974"/>
    <n v="217953.81651315294"/>
    <n v="211751.58049427587"/>
    <n v="205817.57149318859"/>
    <n v="200151.78950989104"/>
    <n v="260800"/>
    <n v="252988.40187438446"/>
    <n v="245445.03076655866"/>
    <n v="238169.88667652255"/>
    <n v="231162.9696042763"/>
    <n v="224424.27954981977"/>
    <n v="217953.81651315294"/>
    <n v="211751.58049427587"/>
    <n v="205817.57149318859"/>
    <n v="200151.78950989104"/>
    <n v="649691.55625000002"/>
    <n v="34.32"/>
    <n v="9.4531492776886044"/>
    <n v="1.2999999999999999E-2"/>
    <n v="0.79700000000000004"/>
    <n v="4.1570820113423959E-2"/>
    <n v="0.12746782278559421"/>
    <n v="0.08"/>
    <n v="0.20746782278559422"/>
    <n v="3.7404704735849057"/>
    <n v="3.6081327791263247"/>
    <n v="3.4509902356603295"/>
    <n v="3.269042843186921"/>
    <n v="3.0622906017060987"/>
    <n v="2.8307335112178635"/>
    <n v="2.5743715717222138"/>
    <n v="2.2932047832191502"/>
    <n v="1.9872331457086743"/>
    <n v="1.6564566591907834"/>
    <n v="3.7404704735849057"/>
    <n v="3.6743016263556152"/>
    <n v="3.5295615073933271"/>
    <n v="3.3600165394236252"/>
    <n v="3.1656667224465096"/>
    <n v="2.9465120564619811"/>
    <n v="2.7025525414700384"/>
    <n v="2.433788177470682"/>
    <n v="2.1402189644639122"/>
    <n v="1.8218449024497287"/>
    <n v="0"/>
    <n v="4.2609724845826342"/>
    <n v="12.782917453747903"/>
    <n v="21.304862422913171"/>
    <n v="29.82680739207844"/>
    <n v="38.348752361243712"/>
    <n v="46.870697330408973"/>
    <n v="55.392642299574248"/>
    <n v="63.91458726873951"/>
    <n v="72.436532237904785"/>
    <n v="8.5219449691652684"/>
    <n v="0"/>
    <n v="9.8826325983359009"/>
    <n v="30.86369761740557"/>
    <n v="54.035110545868783"/>
    <n v="80.293484275800679"/>
    <n v="110.91281861275573"/>
    <n v="147.79712778456448"/>
    <n v="193.95814875894823"/>
    <n v="254.49573360244528"/>
    <n v="338.83243335288472"/>
    <n v="1221.0711871490093"/>
    <n v="69.555528290513578"/>
    <n v="193.59400731592834"/>
    <n v="1484.2207227554513"/>
    <n v="1484.2056889999999"/>
    <n v="193.59204639130417"/>
    <n v="69.555528290513578"/>
    <n v="1221.0581143181821"/>
    <n v="8.4402485960901892"/>
    <n v="1.5033755451440811E-2"/>
    <n v="1.0129159026179162E-5"/>
  </r>
  <r>
    <x v="1"/>
    <x v="5"/>
    <n v="124.6"/>
    <n v="1.7553799999999999"/>
    <n v="76.747906380052228"/>
    <n v="0"/>
    <n v="8.5275451533391369"/>
    <n v="17.055090306678274"/>
    <n v="25.582635460017411"/>
    <n v="34.110180613356547"/>
    <n v="42.637725766695681"/>
    <n v="51.165270920034814"/>
    <n v="59.692816073373947"/>
    <n v="68.220361226713081"/>
    <n v="76.747906380052214"/>
    <n v="0"/>
    <n v="8.5275451533391369"/>
    <n v="17.055090306678274"/>
    <n v="25.582635460017411"/>
    <n v="34.110180613356547"/>
    <n v="42.637725766695681"/>
    <n v="51.165270920034814"/>
    <n v="59.692816073373947"/>
    <n v="68.220361226713081"/>
    <n v="76.747906380052214"/>
    <n v="0"/>
    <n v="44.540403634620652"/>
    <n v="178.16161453848261"/>
    <n v="400.86363271158592"/>
    <n v="712.64645815393044"/>
    <n v="1113.5100908655163"/>
    <n v="1603.4545308463435"/>
    <n v="2182.4797780964113"/>
    <n v="2850.5858326157208"/>
    <n v="3607.772694404272"/>
    <n v="0"/>
    <n v="2.5728799951794838E-2"/>
    <n v="5.1457599903589675E-2"/>
    <n v="7.7186399855384516E-2"/>
    <n v="0.10291519980717935"/>
    <n v="0.12864399975897417"/>
    <n v="0.154372799710769"/>
    <n v="0.18010159966256381"/>
    <n v="0.20583039961435864"/>
    <n v="0.23155919956615348"/>
    <n v="8.3000000000000007"/>
    <n v="1.1366800000000001"/>
    <n v="1"/>
    <n v="1.0005999999999999"/>
    <n v="1.0066999999999999"/>
    <n v="1"/>
    <n v="0.97002820814440915"/>
    <n v="0.94108624628743232"/>
    <n v="0.91317411442906937"/>
    <n v="0.8862918125693201"/>
    <n v="0.86043934070818473"/>
    <n v="0.83561669884566314"/>
    <n v="0.81182388698175556"/>
    <n v="0.78906090511646176"/>
    <n v="0.76732775324978175"/>
    <n v="130400"/>
    <n v="260800"/>
    <n v="252983.3566840619"/>
    <n v="245435.29303176235"/>
    <n v="238155.8090431013"/>
    <n v="231144.90471807867"/>
    <n v="224402.58005669457"/>
    <n v="217928.83505894896"/>
    <n v="211723.66972484186"/>
    <n v="205787.08405437323"/>
    <n v="200119.07804754309"/>
    <n v="260800"/>
    <n v="252983.35668406187"/>
    <n v="245435.29303176235"/>
    <n v="238155.8090431013"/>
    <n v="231144.90471807867"/>
    <n v="224402.58005669457"/>
    <n v="217928.83505894896"/>
    <n v="211723.66972484186"/>
    <n v="205787.08405437323"/>
    <n v="200119.07804754309"/>
    <n v="652143.22250000003"/>
    <n v="34.32"/>
    <n v="9.4531492776886044"/>
    <n v="1.2999999999999999E-2"/>
    <n v="0.79700000000000004"/>
    <n v="4.1570820113423959E-2"/>
    <n v="0.12809461838254232"/>
    <n v="0.08"/>
    <n v="0.20809461838254234"/>
    <n v="3.7256712112781956"/>
    <n v="3.5936911315176285"/>
    <n v="3.4368767011910384"/>
    <n v="3.2552279202984229"/>
    <n v="3.0487447888397821"/>
    <n v="2.8174273068151163"/>
    <n v="2.5612754742244257"/>
    <n v="2.2802892910677106"/>
    <n v="1.97446875734497"/>
    <n v="1.6438138730562049"/>
    <n v="3.7256712112781956"/>
    <n v="3.6596811713979118"/>
    <n v="3.5152839163543335"/>
    <n v="3.3460523107447306"/>
    <n v="3.1519863545691025"/>
    <n v="2.933086047827449"/>
    <n v="2.689351390519771"/>
    <n v="2.4207823826460682"/>
    <n v="2.1273790242063404"/>
    <n v="1.8091413152005873"/>
    <n v="0"/>
    <n v="4.2637725766695684"/>
    <n v="12.791317730008705"/>
    <n v="21.31886288334784"/>
    <n v="29.846408036686981"/>
    <n v="38.373953190026114"/>
    <n v="46.901498343365247"/>
    <n v="55.429043496704381"/>
    <n v="63.956588650043514"/>
    <n v="72.484133803382647"/>
    <n v="8.5275451533391369"/>
    <n v="0"/>
    <n v="9.9351586841184911"/>
    <n v="31.029795063176856"/>
    <n v="54.33195568156907"/>
    <n v="80.747999377880063"/>
    <n v="111.56700253729518"/>
    <n v="148.71788279218086"/>
    <n v="195.25657267378304"/>
    <n v="256.36837223693726"/>
    <n v="341.66027756681268"/>
    <n v="1229.6150166137534"/>
    <n v="69.555528290513578"/>
    <n v="194.87558173563994"/>
    <n v="1494.046126639907"/>
    <n v="1494.0441499999999"/>
    <n v="194.8753239130433"/>
    <n v="69.555528290513578"/>
    <n v="1229.613297796443"/>
    <n v="8.4354896519864244"/>
    <n v="1.976639907070421E-3"/>
    <n v="1.3230130495610997E-6"/>
  </r>
  <r>
    <x v="1"/>
    <x v="6"/>
    <n v="124.6"/>
    <n v="1.7609900000000001"/>
    <n v="76.769458544940065"/>
    <n v="0"/>
    <n v="8.5299398383266745"/>
    <n v="17.059879676653349"/>
    <n v="25.589819514980022"/>
    <n v="34.119759353306698"/>
    <n v="42.649699191633374"/>
    <n v="51.17963902996005"/>
    <n v="59.709578868286727"/>
    <n v="68.239518706613396"/>
    <n v="76.769458544940065"/>
    <n v="0"/>
    <n v="8.5299398383266745"/>
    <n v="17.059879676653349"/>
    <n v="25.589819514980022"/>
    <n v="34.119759353306698"/>
    <n v="42.649699191633374"/>
    <n v="51.17963902996005"/>
    <n v="59.709578868286727"/>
    <n v="68.239518706613396"/>
    <n v="76.769458544940065"/>
    <n v="0"/>
    <n v="44.565422607851907"/>
    <n v="178.26169043140763"/>
    <n v="401.08880347066707"/>
    <n v="713.04676172563052"/>
    <n v="1114.1355651962976"/>
    <n v="1604.3552138826687"/>
    <n v="2183.7057077847439"/>
    <n v="2852.1870469025221"/>
    <n v="3609.7992312360038"/>
    <n v="0"/>
    <n v="2.5736025052323069E-2"/>
    <n v="5.1472050104646137E-2"/>
    <n v="7.7208075156969203E-2"/>
    <n v="0.10294410020929227"/>
    <n v="0.12868012526161535"/>
    <n v="0.15441615031393843"/>
    <n v="0.18015217536626149"/>
    <n v="0.20588820041858455"/>
    <n v="0.23162422547090761"/>
    <n v="8.3000000000000007"/>
    <n v="1.1366800000000001"/>
    <n v="1"/>
    <n v="1.0005999999999999"/>
    <n v="1.0066999999999999"/>
    <n v="1"/>
    <n v="0.97001993617477977"/>
    <n v="0.94107028081821542"/>
    <n v="0.91315103393030717"/>
    <n v="0.8862621955110549"/>
    <n v="0.86040376556045861"/>
    <n v="0.83557574407851842"/>
    <n v="0.81177813106523411"/>
    <n v="0.78901092652060589"/>
    <n v="0.76727413044463355"/>
    <n v="130400"/>
    <n v="260800"/>
    <n v="252981.19935438255"/>
    <n v="245431.12923739059"/>
    <n v="238149.78964902411"/>
    <n v="231137.18058928312"/>
    <n v="224393.30205816761"/>
    <n v="217918.15405567762"/>
    <n v="211711.73658181305"/>
    <n v="205774.04963657403"/>
    <n v="200105.09321996043"/>
    <n v="260800"/>
    <n v="252981.19935438258"/>
    <n v="245431.12923739062"/>
    <n v="238149.78964902411"/>
    <n v="231137.18058928312"/>
    <n v="224393.30205816761"/>
    <n v="217918.15405567762"/>
    <n v="211711.73658181305"/>
    <n v="205774.04963657403"/>
    <n v="200105.09321996046"/>
    <n v="654594.88875000004"/>
    <n v="34.32"/>
    <n v="9.4531492776886044"/>
    <n v="1.2999999999999999E-2"/>
    <n v="0.79700000000000004"/>
    <n v="4.1570820113423959E-2"/>
    <n v="0.1289146791208341"/>
    <n v="0.08"/>
    <n v="0.20891467912083411"/>
    <n v="3.7109828048689142"/>
    <n v="3.5793977480457642"/>
    <n v="3.4229396834918249"/>
    <n v="3.2416086112070963"/>
    <n v="3.0354045311915785"/>
    <n v="2.8043274434452714"/>
    <n v="2.5483773479681759"/>
    <n v="2.2675542447602903"/>
    <n v="1.961858133821617"/>
    <n v="1.631289015152154"/>
    <n v="3.7109828048689142"/>
    <n v="3.6451902764573392"/>
    <n v="3.5011687157687943"/>
    <n v="3.3322741473494606"/>
    <n v="3.1385065711993372"/>
    <n v="2.9198659873184249"/>
    <n v="2.6763523957067239"/>
    <n v="2.4079657963642331"/>
    <n v="2.1147061892909536"/>
    <n v="1.7965735744868856"/>
    <n v="0"/>
    <n v="4.2649699191633372"/>
    <n v="12.794909757490011"/>
    <n v="21.324849595816687"/>
    <n v="29.85478943414336"/>
    <n v="38.38472927247004"/>
    <n v="46.914669110796709"/>
    <n v="55.444608949123392"/>
    <n v="63.974548787450061"/>
    <n v="72.50448862577673"/>
    <n v="8.5299398383266745"/>
    <n v="0"/>
    <n v="9.9802572879934583"/>
    <n v="31.1723939428162"/>
    <n v="54.587250649340156"/>
    <n v="81.140361500609856"/>
    <n v="112.13508867416375"/>
    <n v="149.52414550940568"/>
    <n v="196.40610319700474"/>
    <n v="258.04958395852282"/>
    <n v="344.24358388058363"/>
    <n v="1237.2387686004404"/>
    <n v="69.555528290513578"/>
    <n v="196.01914453364299"/>
    <n v="1502.8134414245969"/>
    <n v="1502.8097459999999"/>
    <n v="196.01866252173909"/>
    <n v="69.555528290513578"/>
    <n v="1237.2355551877472"/>
    <n v="8.4292305711149265"/>
    <n v="3.695424597026431E-3"/>
    <n v="2.459010268507023E-6"/>
  </r>
  <r>
    <x v="1"/>
    <x v="7"/>
    <n v="124.6"/>
    <n v="1.76563"/>
    <n v="76.811958584578832"/>
    <n v="0"/>
    <n v="8.5346620649532028"/>
    <n v="17.069324129906406"/>
    <n v="25.603986194859608"/>
    <n v="34.138648259812811"/>
    <n v="42.673310324766014"/>
    <n v="51.207972389719217"/>
    <n v="59.74263445467242"/>
    <n v="68.277296519625622"/>
    <n v="76.811958584578832"/>
    <n v="0"/>
    <n v="8.5346620649532028"/>
    <n v="17.069324129906406"/>
    <n v="25.603986194859608"/>
    <n v="34.138648259812811"/>
    <n v="42.673310324766014"/>
    <n v="51.207972389719217"/>
    <n v="59.74263445467242"/>
    <n v="68.277296519625622"/>
    <n v="76.811958584578832"/>
    <n v="0"/>
    <n v="44.614779644807648"/>
    <n v="178.45911857923059"/>
    <n v="401.53301680326888"/>
    <n v="713.83647431692236"/>
    <n v="1115.3694911201915"/>
    <n v="1606.1320672130755"/>
    <n v="2186.1242025955753"/>
    <n v="2855.3458972676895"/>
    <n v="3613.7971512294203"/>
    <n v="0"/>
    <n v="2.5750272672478258E-2"/>
    <n v="5.1500545344956516E-2"/>
    <n v="7.7250818017434775E-2"/>
    <n v="0.10300109068991303"/>
    <n v="0.12875136336239129"/>
    <n v="0.15450163603486955"/>
    <n v="0.18025190870734781"/>
    <n v="0.20600218137982607"/>
    <n v="0.23175245405230432"/>
    <n v="8.3000000000000007"/>
    <n v="1.1366800000000001"/>
    <n v="1"/>
    <n v="1.0005999999999999"/>
    <n v="1.0066999999999999"/>
    <n v="1"/>
    <n v="0.9700036244070217"/>
    <n v="0.94103879847930194"/>
    <n v="0.91310552221684049"/>
    <n v="0.88620379561963758"/>
    <n v="0.86033361868769309"/>
    <n v="0.83549499142100714"/>
    <n v="0.81168791381957961"/>
    <n v="0.78891238588341051"/>
    <n v="0.76716840761249983"/>
    <n v="130400"/>
    <n v="260800"/>
    <n v="252976.94524535126"/>
    <n v="245422.91864340194"/>
    <n v="238137.92019415202"/>
    <n v="231121.94989760147"/>
    <n v="224375.00775375037"/>
    <n v="217897.09376259867"/>
    <n v="211688.20792414635"/>
    <n v="205748.35023839347"/>
    <n v="200077.52070533996"/>
    <n v="260800"/>
    <n v="252976.94524535126"/>
    <n v="245422.91864340194"/>
    <n v="238137.92019415199"/>
    <n v="231121.94989760144"/>
    <n v="224375.0077537504"/>
    <n v="217897.09376259867"/>
    <n v="211688.20792414635"/>
    <n v="205748.35023839347"/>
    <n v="200077.52070533999"/>
    <n v="657046.55500000005"/>
    <n v="34.32"/>
    <n v="9.4531492776886044"/>
    <n v="1.2999999999999999E-2"/>
    <n v="0.79700000000000004"/>
    <n v="4.1570820113423959E-2"/>
    <n v="0.12959492393414992"/>
    <n v="0.08"/>
    <n v="0.20959492393414991"/>
    <n v="3.696404013432836"/>
    <n v="3.5651817677246895"/>
    <n v="3.4090543986897566"/>
    <n v="3.2280219063280362"/>
    <n v="3.0220842906395293"/>
    <n v="2.7912415516242359"/>
    <n v="2.5354936892821551"/>
    <n v="2.2548407036132874"/>
    <n v="1.949282594617634"/>
    <n v="1.6188193622951925"/>
    <n v="3.696404013432836"/>
    <n v="3.6307928905787628"/>
    <n v="3.4871180832072231"/>
    <n v="3.3185381525088964"/>
    <n v="3.1250530984837828"/>
    <n v="2.9066629211318826"/>
    <n v="2.6633676204531955"/>
    <n v="2.395167196447721"/>
    <n v="2.1020616491154609"/>
    <n v="1.7840509784564134"/>
    <n v="0"/>
    <n v="4.2673310324766014"/>
    <n v="12.801993097429804"/>
    <n v="21.336655162383007"/>
    <n v="29.87131722733621"/>
    <n v="38.405979292289416"/>
    <n v="46.940641357242612"/>
    <n v="55.475303422195822"/>
    <n v="64.009965487149017"/>
    <n v="72.544627552102227"/>
    <n v="8.5346620649532028"/>
    <n v="0"/>
    <n v="10.030929711242797"/>
    <n v="31.332659874808733"/>
    <n v="54.873903218411165"/>
    <n v="81.579925183998412"/>
    <n v="112.76920077324937"/>
    <n v="150.41953203142964"/>
    <n v="197.67428693970822"/>
    <n v="259.88934456418855"/>
    <n v="347.04382792961331"/>
    <n v="1245.6136102266503"/>
    <n v="69.555528290513578"/>
    <n v="197.27537077757447"/>
    <n v="1512.4445092947383"/>
    <n v="1512.4336350000001"/>
    <n v="197.27395239130419"/>
    <n v="69.555528290513578"/>
    <n v="1245.6041543181823"/>
    <n v="8.424011263530037"/>
    <n v="1.0874294738187018E-2"/>
    <n v="7.189931833397118E-6"/>
  </r>
  <r>
    <x v="1"/>
    <x v="8"/>
    <n v="124.6"/>
    <n v="1.7693399999999999"/>
    <n v="76.874407906792911"/>
    <n v="0"/>
    <n v="8.5416008785325452"/>
    <n v="17.08320175706509"/>
    <n v="25.624802635597636"/>
    <n v="34.166403514130181"/>
    <n v="42.70800439266273"/>
    <n v="51.249605271195279"/>
    <n v="59.791206149727827"/>
    <n v="68.332807028260376"/>
    <n v="76.874407906792925"/>
    <n v="0"/>
    <n v="8.5416008785325452"/>
    <n v="17.08320175706509"/>
    <n v="25.624802635597636"/>
    <n v="34.166403514130181"/>
    <n v="42.70800439266273"/>
    <n v="51.249605271195279"/>
    <n v="59.791206149727827"/>
    <n v="68.332807028260376"/>
    <n v="76.874407906792925"/>
    <n v="0"/>
    <n v="44.687354160490628"/>
    <n v="178.74941664196251"/>
    <n v="402.18618744441557"/>
    <n v="714.99766656785005"/>
    <n v="1117.1838540122658"/>
    <n v="1608.7447497776629"/>
    <n v="2189.6803538640411"/>
    <n v="2859.9906662714011"/>
    <n v="3619.6756869997425"/>
    <n v="0"/>
    <n v="2.5771208046407739E-2"/>
    <n v="5.1542416092815478E-2"/>
    <n v="7.7313624139223214E-2"/>
    <n v="0.10308483218563096"/>
    <n v="0.1288560402320387"/>
    <n v="0.15462724827844646"/>
    <n v="0.18039845632485421"/>
    <n v="0.20616966437126197"/>
    <n v="0.2319408724176697"/>
    <n v="8.3000000000000007"/>
    <n v="1.1366800000000001"/>
    <n v="1"/>
    <n v="1.0005999999999999"/>
    <n v="1.0066999999999999"/>
    <n v="1"/>
    <n v="0.96997965655900942"/>
    <n v="0.94099254079710926"/>
    <n v="0.91303865271429974"/>
    <n v="0.88611799231058064"/>
    <n v="0.86023055958595218"/>
    <n v="0.83537635454041415"/>
    <n v="0.81155537717396664"/>
    <n v="0.78876762748660978"/>
    <n v="0.76701310547834334"/>
    <n v="130400"/>
    <n v="260800"/>
    <n v="252970.69443058965"/>
    <n v="245410.85463988609"/>
    <n v="238120.48062788937"/>
    <n v="231099.57239459944"/>
    <n v="224348.12994001634"/>
    <n v="217866.15326414001"/>
    <n v="211653.64236697051"/>
    <n v="205710.59724850784"/>
    <n v="200037.01790875194"/>
    <n v="260800"/>
    <n v="252970.69443058965"/>
    <n v="245410.85463988609"/>
    <n v="238120.48062788937"/>
    <n v="231099.57239459944"/>
    <n v="224348.12994001634"/>
    <n v="217866.15326414001"/>
    <n v="211653.64236697051"/>
    <n v="205710.59724850784"/>
    <n v="200037.01790875194"/>
    <n v="659498.22125000006"/>
    <n v="34.32"/>
    <n v="9.4531492776886044"/>
    <n v="1.2999999999999999E-2"/>
    <n v="0.79700000000000004"/>
    <n v="4.1570820113423959E-2"/>
    <n v="0.13014011437748213"/>
    <n v="0.08"/>
    <n v="0.21014011437748215"/>
    <n v="3.6819336144981407"/>
    <n v="3.5510438037858956"/>
    <n v="3.395223099047338"/>
    <n v="3.2144715002824693"/>
    <n v="3.0087890074912886"/>
    <n v="2.7781756206737964"/>
    <n v="2.5226313398299913"/>
    <n v="2.2421561649598751"/>
    <n v="1.9367500960634472"/>
    <n v="1.6064131331407063"/>
    <n v="3.6819336144981407"/>
    <n v="3.6164887091420184"/>
    <n v="3.4731334514166168"/>
    <n v="3.3048472996649036"/>
    <n v="3.111630253886879"/>
    <n v="2.8934823140825428"/>
    <n v="2.6504034802518941"/>
    <n v="2.3823937523949335"/>
    <n v="2.0894531305116613"/>
    <n v="1.7715816146020766"/>
    <n v="0"/>
    <n v="4.2708004392662726"/>
    <n v="12.812401317798818"/>
    <n v="21.354002196331365"/>
    <n v="29.895603074863907"/>
    <n v="38.437203953396455"/>
    <n v="46.978804831929004"/>
    <n v="55.520405710461553"/>
    <n v="64.062006588994109"/>
    <n v="72.603607467526643"/>
    <n v="8.5416008785325452"/>
    <n v="0"/>
    <n v="10.08698649932421"/>
    <n v="31.509995191110299"/>
    <n v="55.190859783102276"/>
    <n v="82.065119777499476"/>
    <n v="113.46717187755372"/>
    <n v="151.40117480779821"/>
    <n v="199.05741681711197"/>
    <n v="261.88292226833266"/>
    <n v="350.05501988603146"/>
    <n v="1254.7166669078642"/>
    <n v="69.555528290513578"/>
    <n v="198.64082927975656"/>
    <n v="1522.9130244781345"/>
    <n v="1522.9158150000001"/>
    <n v="198.64119326086939"/>
    <n v="69.555528290513578"/>
    <n v="1254.7190934486171"/>
    <n v="8.4198107783536837"/>
    <n v="2.790521865563278E-3"/>
    <n v="1.8323546436894005E-6"/>
  </r>
  <r>
    <x v="1"/>
    <x v="9"/>
    <n v="124.6"/>
    <n v="1.77332"/>
    <n v="76.930688235400666"/>
    <n v="0"/>
    <n v="8.5478542483778526"/>
    <n v="17.095708496755705"/>
    <n v="25.643562745133558"/>
    <n v="34.19141699351141"/>
    <n v="42.739271241889263"/>
    <n v="51.287125490267115"/>
    <n v="59.834979738644968"/>
    <n v="68.382833987022821"/>
    <n v="76.93068823540068"/>
    <n v="0"/>
    <n v="8.5478542483778526"/>
    <n v="17.095708496755705"/>
    <n v="25.643562745133558"/>
    <n v="34.19141699351141"/>
    <n v="42.739271241889263"/>
    <n v="51.287125490267115"/>
    <n v="59.834979738644968"/>
    <n v="68.382833987022821"/>
    <n v="76.93068823540068"/>
    <n v="0"/>
    <n v="44.75281000405068"/>
    <n v="179.01124001620272"/>
    <n v="402.77529003645606"/>
    <n v="716.04496006481088"/>
    <n v="1118.820250101267"/>
    <n v="1611.1011601458242"/>
    <n v="2192.8876901984831"/>
    <n v="2864.1798402592435"/>
    <n v="3624.9776103281056"/>
    <n v="0"/>
    <n v="2.5790075340439186E-2"/>
    <n v="5.1580150680878373E-2"/>
    <n v="7.7370226021317559E-2"/>
    <n v="0.10316030136175675"/>
    <n v="0.12895037670219595"/>
    <n v="0.15474045204263512"/>
    <n v="0.18053052738307432"/>
    <n v="0.20632060272351349"/>
    <n v="0.23211067806395272"/>
    <n v="8.3000000000000007"/>
    <n v="1.1366800000000001"/>
    <n v="1"/>
    <n v="1.0005999999999999"/>
    <n v="1.0066999999999999"/>
    <n v="1"/>
    <n v="0.96995805693494497"/>
    <n v="0.94095085497018427"/>
    <n v="0.91297839410571779"/>
    <n v="0.88604067434154565"/>
    <n v="0.86013769567766762"/>
    <n v="0.83526945811408382"/>
    <n v="0.81143596165079446"/>
    <n v="0.78863720628779921"/>
    <n v="0.76687319202509807"/>
    <n v="130400"/>
    <n v="260800"/>
    <n v="252965.06124863366"/>
    <n v="245399.98297622407"/>
    <n v="238104.7651827712"/>
    <n v="231079.4078682751"/>
    <n v="224323.91103273572"/>
    <n v="217838.27467615306"/>
    <n v="211622.4987985272"/>
    <n v="205676.58339985803"/>
    <n v="200000.52848014559"/>
    <n v="260800"/>
    <n v="252965.06124863366"/>
    <n v="245399.9829762241"/>
    <n v="238104.7651827712"/>
    <n v="231079.40786827507"/>
    <n v="224323.91103273572"/>
    <n v="217838.27467615306"/>
    <n v="211622.4987985272"/>
    <n v="205676.58339985803"/>
    <n v="200000.52848014559"/>
    <n v="661949.88750000007"/>
    <n v="34.32"/>
    <n v="9.4531492776886044"/>
    <n v="1.2999999999999999E-2"/>
    <n v="0.79700000000000004"/>
    <n v="4.1570820113423959E-2"/>
    <n v="0.13072625407818259"/>
    <n v="0.08"/>
    <n v="0.21072625407818257"/>
    <n v="3.6675704037037038"/>
    <n v="3.5370189552318769"/>
    <n v="3.3815088762117962"/>
    <n v="3.2010401666434602"/>
    <n v="2.9956128265268696"/>
    <n v="2.7652268558620254"/>
    <n v="2.5098822546489261"/>
    <n v="2.2295790228875729"/>
    <n v="1.9243171605779648"/>
    <n v="1.5940966677201016"/>
    <n v="3.6675704037037038"/>
    <n v="3.6022946794677901"/>
    <n v="3.4592639157218366"/>
    <n v="3.2912745214276282"/>
    <n v="3.0983264965851651"/>
    <n v="2.8804198411944473"/>
    <n v="2.637554555255476"/>
    <n v="2.3697306387682495"/>
    <n v="2.0769480917327687"/>
    <n v="1.7592069141490332"/>
    <n v="0"/>
    <n v="4.2739271241889263"/>
    <n v="12.821781372566779"/>
    <n v="21.369635620944631"/>
    <n v="29.917489869322484"/>
    <n v="38.46534411770034"/>
    <n v="47.013198366078186"/>
    <n v="55.561052614456045"/>
    <n v="64.108906862833891"/>
    <n v="72.65676111121175"/>
    <n v="8.5478542483778526"/>
    <n v="0"/>
    <n v="10.141565134575023"/>
    <n v="31.682670373647174"/>
    <n v="55.499633786107097"/>
    <n v="82.53821640880777"/>
    <n v="114.14869125309744"/>
    <n v="152.36157545351224"/>
    <n v="200.41424618693534"/>
    <n v="263.84558866329269"/>
    <n v="353.03374443492686"/>
    <n v="1263.6659316949017"/>
    <n v="69.555528290513578"/>
    <n v="199.98321899781217"/>
    <n v="1533.2046789832275"/>
    <n v="1533.213868"/>
    <n v="199.9844175652172"/>
    <n v="69.555528290513578"/>
    <n v="1263.6739221442692"/>
    <n v="8.4152779527038515"/>
    <n v="9.1890167725523497E-3"/>
    <n v="5.993303976919383E-6"/>
  </r>
  <r>
    <x v="1"/>
    <x v="10"/>
    <n v="124.6"/>
    <n v="1.77508"/>
    <n v="77.034802201779272"/>
    <n v="0"/>
    <n v="8.5594224668643637"/>
    <n v="17.118844933728727"/>
    <n v="25.678267400593093"/>
    <n v="34.237689867457455"/>
    <n v="42.797112334321817"/>
    <n v="51.356534801186179"/>
    <n v="59.915957268050541"/>
    <n v="68.47537973491491"/>
    <n v="77.034802201779272"/>
    <n v="0"/>
    <n v="8.5594224668643637"/>
    <n v="17.118844933728727"/>
    <n v="25.678267400593093"/>
    <n v="34.237689867457455"/>
    <n v="42.797112334321817"/>
    <n v="51.356534801186179"/>
    <n v="59.915957268050541"/>
    <n v="68.47537973491491"/>
    <n v="77.034802201779272"/>
    <n v="0"/>
    <n v="44.874024191835744"/>
    <n v="179.49609676734298"/>
    <n v="403.86621772652171"/>
    <n v="717.98438706937191"/>
    <n v="1121.8506047958933"/>
    <n v="1615.4648709060866"/>
    <n v="2198.8271853999508"/>
    <n v="2871.9375482774876"/>
    <n v="3634.7959595386951"/>
    <n v="0"/>
    <n v="2.5824978278375734E-2"/>
    <n v="5.1649956556751468E-2"/>
    <n v="7.7474934835127213E-2"/>
    <n v="0.10329991311350294"/>
    <n v="0.12912489139187866"/>
    <n v="0.1549498696702544"/>
    <n v="0.18077484794863014"/>
    <n v="0.20659982622700587"/>
    <n v="0.23242480450538161"/>
    <n v="8.3000000000000007"/>
    <n v="1.1366800000000001"/>
    <n v="1"/>
    <n v="1.0005999999999999"/>
    <n v="1.0066999999999999"/>
    <n v="1"/>
    <n v="0.96991810087161168"/>
    <n v="0.94087374546757685"/>
    <n v="0.91286693378789574"/>
    <n v="0.88589766583256824"/>
    <n v="0.85996594160159412"/>
    <n v="0.83507176109497372"/>
    <n v="0.81121512431270693"/>
    <n v="0.78839603125479374"/>
    <n v="0.76661448192123394"/>
    <n v="130400"/>
    <n v="260800"/>
    <n v="252954.64070731631"/>
    <n v="245379.87281794404"/>
    <n v="238075.6963318832"/>
    <n v="231042.1112491338"/>
    <n v="224279.11756969575"/>
    <n v="217786.71529356914"/>
    <n v="211564.90442075397"/>
    <n v="205613.68495125021"/>
    <n v="199933.0568850578"/>
    <n v="260800"/>
    <n v="252954.64070731631"/>
    <n v="245379.87281794404"/>
    <n v="238075.6963318832"/>
    <n v="231042.1112491338"/>
    <n v="224279.11756969575"/>
    <n v="217786.71529356914"/>
    <n v="211564.90442075397"/>
    <n v="205613.68495125021"/>
    <n v="199933.0568850578"/>
    <n v="664401.55375000008"/>
    <n v="34.32"/>
    <n v="9.4531492776886044"/>
    <n v="1.2999999999999999E-2"/>
    <n v="0.79700000000000004"/>
    <n v="4.1570820113423959E-2"/>
    <n v="0.13098587149882182"/>
    <n v="0.08"/>
    <n v="0.21098587149882181"/>
    <n v="3.6533131944649444"/>
    <n v="3.5230320859915643"/>
    <n v="3.3677800519172378"/>
    <n v="3.1875570922419643"/>
    <n v="2.9823632069657435"/>
    <n v="2.7521983960885756"/>
    <n v="2.4970626596104606"/>
    <n v="2.2169559975313984"/>
    <n v="1.911878409851389"/>
    <n v="1.581829896570432"/>
    <n v="3.6533131944649444"/>
    <n v="3.5881726402282546"/>
    <n v="3.445406068954401"/>
    <n v="3.2776685720796008"/>
    <n v="3.0849601496038539"/>
    <n v="2.8672808015271594"/>
    <n v="2.6246305278495181"/>
    <n v="2.3570093285709293"/>
    <n v="2.0644172036913937"/>
    <n v="1.7468541532109105"/>
    <n v="0"/>
    <n v="4.2797112334321818"/>
    <n v="12.839133700296546"/>
    <n v="21.398556167160912"/>
    <n v="29.957978634025274"/>
    <n v="38.517401100889636"/>
    <n v="47.076823567753998"/>
    <n v="55.63624603461836"/>
    <n v="64.195668501482729"/>
    <n v="72.755090968347091"/>
    <n v="8.5594224668643637"/>
    <n v="0"/>
    <n v="10.209056295797671"/>
    <n v="31.896260484252394"/>
    <n v="55.88096489555867"/>
    <n v="83.120359079791129"/>
    <n v="114.98235825824402"/>
    <n v="153.52653146368735"/>
    <n v="202.0416841410796"/>
    <n v="266.16608613048004"/>
    <n v="356.49316176085051"/>
    <n v="1274.3164625097415"/>
    <n v="69.555528290513578"/>
    <n v="201.58079862003817"/>
    <n v="1545.4527894202934"/>
    <n v="1545.4430789999999"/>
    <n v="201.57953204347814"/>
    <n v="69.555528290513578"/>
    <n v="1274.3080186660081"/>
    <n v="8.4132647716646396"/>
    <n v="9.7104202934588102E-3"/>
    <n v="6.2832597495224932E-6"/>
  </r>
  <r>
    <x v="1"/>
    <x v="11"/>
    <n v="124.6"/>
    <n v="1.7794700000000001"/>
    <n v="77.081544555282363"/>
    <n v="0"/>
    <n v="8.5646160616980396"/>
    <n v="17.129232123396079"/>
    <n v="25.693848185094119"/>
    <n v="34.258464246792158"/>
    <n v="42.823080308490198"/>
    <n v="51.387696370188237"/>
    <n v="59.952312431886277"/>
    <n v="68.516928493584317"/>
    <n v="77.081544555282363"/>
    <n v="0"/>
    <n v="8.5646160616980396"/>
    <n v="17.129232123396079"/>
    <n v="25.693848185094119"/>
    <n v="34.258464246792158"/>
    <n v="42.823080308490198"/>
    <n v="51.387696370188237"/>
    <n v="59.952312431886277"/>
    <n v="68.516928493584317"/>
    <n v="77.081544555282363"/>
    <n v="0"/>
    <n v="44.928497074131329"/>
    <n v="179.71398829652532"/>
    <n v="404.35647366718194"/>
    <n v="718.85595318610126"/>
    <n v="1123.2124268532832"/>
    <n v="1617.4258946687278"/>
    <n v="2201.496356632435"/>
    <n v="2875.423812744405"/>
    <n v="3639.208263004638"/>
    <n v="0"/>
    <n v="2.584064808253432E-2"/>
    <n v="5.1681296165068641E-2"/>
    <n v="7.7521944247602961E-2"/>
    <n v="0.10336259233013728"/>
    <n v="0.12920324041267159"/>
    <n v="0.15504388849520592"/>
    <n v="0.18088453657774023"/>
    <n v="0.20672518466027456"/>
    <n v="0.2325658327428089"/>
    <n v="8.3000000000000007"/>
    <n v="1.1366800000000001"/>
    <n v="1"/>
    <n v="1.0005999999999999"/>
    <n v="1.0066999999999999"/>
    <n v="1"/>
    <n v="0.96990016306438021"/>
    <n v="0.94083912933447722"/>
    <n v="0.91281689881029149"/>
    <n v="0.88583347149182279"/>
    <n v="0.85988884737907112"/>
    <n v="0.83498302647203637"/>
    <n v="0.81111600877071877"/>
    <n v="0.78828779427511819"/>
    <n v="0.76649838298523454"/>
    <n v="130400"/>
    <n v="260800"/>
    <n v="252949.96252719036"/>
    <n v="245370.84493043166"/>
    <n v="238062.64720972403"/>
    <n v="231025.3693650674"/>
    <n v="224259.01139646175"/>
    <n v="217763.57330390709"/>
    <n v="211539.05508740345"/>
    <n v="205585.45674695083"/>
    <n v="199902.77828254917"/>
    <n v="260800"/>
    <n v="252949.96252719036"/>
    <n v="245370.84493043166"/>
    <n v="238062.64720972403"/>
    <n v="231025.3693650674"/>
    <n v="224259.01139646175"/>
    <n v="217763.57330390709"/>
    <n v="211539.05508740348"/>
    <n v="205585.45674695083"/>
    <n v="199902.77828254914"/>
    <n v="666853.22000000009"/>
    <n v="34.32"/>
    <n v="9.4531492776886044"/>
    <n v="1.2999999999999999E-2"/>
    <n v="0.79700000000000004"/>
    <n v="4.1570820113423959E-2"/>
    <n v="0.13163456230122586"/>
    <n v="0.08"/>
    <n v="0.21163456230122585"/>
    <n v="3.6391608176470585"/>
    <n v="3.5092261961043145"/>
    <n v="3.3542899023829973"/>
    <n v="3.174351936483109"/>
    <n v="2.9694122984046487"/>
    <n v="2.739470988147616"/>
    <n v="2.4845280057120109"/>
    <n v="2.2045833510978343"/>
    <n v="1.8996370243050849"/>
    <n v="1.569689025333763"/>
    <n v="3.6391608176470585"/>
    <n v="3.5741935068756865"/>
    <n v="3.4317580492436557"/>
    <n v="3.2643209194330529"/>
    <n v="3.0718821174438791"/>
    <n v="2.8544416432761324"/>
    <n v="2.6119994969298137"/>
    <n v="2.3445556784049226"/>
    <n v="2.0521101877014596"/>
    <n v="1.7346630248194239"/>
    <n v="0"/>
    <n v="4.2823080308490198"/>
    <n v="12.846924092547059"/>
    <n v="21.411540154245099"/>
    <n v="29.976156215943139"/>
    <n v="38.540772277641182"/>
    <n v="47.105388339339214"/>
    <n v="55.670004401037261"/>
    <n v="64.234620462735293"/>
    <n v="72.79923652443334"/>
    <n v="8.5646160616980396"/>
    <n v="0"/>
    <n v="10.261426548840646"/>
    <n v="32.061984221380044"/>
    <n v="56.177571150875018"/>
    <n v="83.575560252509092"/>
    <n v="115.63974974120721"/>
    <n v="154.4562187082492"/>
    <n v="203.36143783640128"/>
    <n v="268.08738898588581"/>
    <n v="359.43436938215802"/>
    <n v="1283.0557068275064"/>
    <n v="69.555528290513578"/>
    <n v="202.89168526770288"/>
    <n v="1555.502920385723"/>
    <n v="1555.4961129999999"/>
    <n v="202.89079734782604"/>
    <n v="69.555528290513578"/>
    <n v="1283.0497873616603"/>
    <n v="8.408220191686965"/>
    <n v="6.8073857230501744E-3"/>
    <n v="4.376343769783612E-6"/>
  </r>
  <r>
    <x v="1"/>
    <x v="12"/>
    <n v="124.6"/>
    <n v="1.7823899999999999"/>
    <n v="77.159827278354797"/>
    <n v="0"/>
    <n v="8.5733141420394219"/>
    <n v="17.146628284078844"/>
    <n v="25.719942426118266"/>
    <n v="34.293256568157688"/>
    <n v="42.866570710197109"/>
    <n v="51.439884852236531"/>
    <n v="60.013198994275953"/>
    <n v="68.586513136315375"/>
    <n v="77.159827278354797"/>
    <n v="0"/>
    <n v="8.5733141420394219"/>
    <n v="17.146628284078844"/>
    <n v="25.719942426118266"/>
    <n v="34.293256568157688"/>
    <n v="42.866570710197109"/>
    <n v="51.439884852236531"/>
    <n v="60.013198994275953"/>
    <n v="68.586513136315375"/>
    <n v="77.159827278354797"/>
    <n v="0"/>
    <n v="45.019800669082059"/>
    <n v="180.07920267632824"/>
    <n v="405.1782060217385"/>
    <n v="720.31681070531295"/>
    <n v="1125.4950167270515"/>
    <n v="1620.712824086954"/>
    <n v="2205.9702327850209"/>
    <n v="2881.2672428212518"/>
    <n v="3646.6038541956464"/>
    <n v="0"/>
    <n v="2.5866891411070719E-2"/>
    <n v="5.1733782822141437E-2"/>
    <n v="7.7600674233212166E-2"/>
    <n v="0.10346756564428287"/>
    <n v="0.1293344570553536"/>
    <n v="0.15520134846642433"/>
    <n v="0.18106823987749504"/>
    <n v="0.20693513128856575"/>
    <n v="0.23280202269963648"/>
    <n v="8.3000000000000007"/>
    <n v="1.1366800000000001"/>
    <n v="1"/>
    <n v="1.0005999999999999"/>
    <n v="1.0066999999999999"/>
    <n v="1"/>
    <n v="0.96987012220638891"/>
    <n v="0.9407811586721313"/>
    <n v="0.91273310939722718"/>
    <n v="0.88572597438167655"/>
    <n v="0.85975975362547941"/>
    <n v="0.83483444712863575"/>
    <n v="0.81095005489114558"/>
    <n v="0.78810657691300889"/>
    <n v="0.7663040131942257"/>
    <n v="130400"/>
    <n v="260800"/>
    <n v="252942.12787142623"/>
    <n v="245355.72618169183"/>
    <n v="238040.79493079684"/>
    <n v="230997.33411874124"/>
    <n v="224225.34374552502"/>
    <n v="217724.82381114821"/>
    <n v="211495.77431561076"/>
    <n v="205538.19525891272"/>
    <n v="199852.08664105405"/>
    <n v="260800"/>
    <n v="252942.12787142623"/>
    <n v="245355.72618169186"/>
    <n v="238040.79493079684"/>
    <n v="230997.33411874122"/>
    <n v="224225.34374552502"/>
    <n v="217724.82381114821"/>
    <n v="211495.77431561076"/>
    <n v="205538.19525891272"/>
    <n v="199852.08664105405"/>
    <n v="669304.8862500001"/>
    <n v="34.32"/>
    <n v="9.4531492776886044"/>
    <n v="1.2999999999999999E-2"/>
    <n v="0.79700000000000004"/>
    <n v="4.1570820113423959E-2"/>
    <n v="0.13206692506990708"/>
    <n v="0.08"/>
    <n v="0.2120669250699071"/>
    <n v="3.6251121212454209"/>
    <n v="3.4954785766645644"/>
    <n v="3.3408228468924994"/>
    <n v="3.1611449319292251"/>
    <n v="2.9564448317747423"/>
    <n v="2.7267225464290514"/>
    <n v="2.4719780758921517"/>
    <n v="2.1922114201640435"/>
    <n v="1.8874225792447261"/>
    <n v="1.5576115531342003"/>
    <n v="3.6251121212454209"/>
    <n v="3.5602953489549929"/>
    <n v="3.4181507117785319"/>
    <n v="3.250983889410862"/>
    <n v="3.0587948818519837"/>
    <n v="2.8415836891018968"/>
    <n v="2.5993503111606016"/>
    <n v="2.3320947480280978"/>
    <n v="2.0398169997043847"/>
    <n v="1.7225170661894631"/>
    <n v="0"/>
    <n v="4.2866570710197109"/>
    <n v="12.859971213059133"/>
    <n v="21.433285355098555"/>
    <n v="30.006599497137977"/>
    <n v="38.579913639177398"/>
    <n v="47.15322778121682"/>
    <n v="55.726541923256242"/>
    <n v="64.299856065295671"/>
    <n v="72.873170207335079"/>
    <n v="8.5733141420394219"/>
    <n v="0"/>
    <n v="10.322418251012119"/>
    <n v="32.255035650482803"/>
    <n v="56.52266965817924"/>
    <n v="84.103712004241132"/>
    <n v="116.39907720119182"/>
    <n v="155.52326011764524"/>
    <n v="204.86352467522013"/>
    <n v="270.25113792834799"/>
    <n v="362.70443583812516"/>
    <n v="1292.9452713244457"/>
    <n v="69.555528290513578"/>
    <n v="204.37511994224377"/>
    <n v="1566.8759195572031"/>
    <n v="1566.867031"/>
    <n v="204.3739605652172"/>
    <n v="69.555528290513578"/>
    <n v="1292.9375421442692"/>
    <n v="8.4048467219131009"/>
    <n v="8.8885572031358606E-3"/>
    <n v="5.6728216417081917E-6"/>
  </r>
  <r>
    <x v="1"/>
    <x v="13"/>
    <n v="124.6"/>
    <n v="1.7853399999999999"/>
    <n v="77.237126038697184"/>
    <n v="0"/>
    <n v="8.5819028931885768"/>
    <n v="17.163805786377154"/>
    <n v="25.74570867956573"/>
    <n v="34.327611572754307"/>
    <n v="42.909514465942884"/>
    <n v="51.491417359131461"/>
    <n v="60.073320252320038"/>
    <n v="68.655223145508614"/>
    <n v="77.237126038697198"/>
    <n v="0"/>
    <n v="8.5819028931885768"/>
    <n v="17.163805786377154"/>
    <n v="25.74570867956573"/>
    <n v="34.327611572754307"/>
    <n v="42.909514465942884"/>
    <n v="51.491417359131461"/>
    <n v="60.073320252320038"/>
    <n v="68.655223145508614"/>
    <n v="77.237126038697198"/>
    <n v="0"/>
    <n v="45.110047576722565"/>
    <n v="180.44019030689026"/>
    <n v="405.99042819050305"/>
    <n v="721.76076122756103"/>
    <n v="1127.7511894180641"/>
    <n v="1623.9617127620122"/>
    <n v="2210.3923312594056"/>
    <n v="2887.0430449102441"/>
    <n v="3653.9138537145282"/>
    <n v="0"/>
    <n v="2.5892804878097725E-2"/>
    <n v="5.178560975619545E-2"/>
    <n v="7.7678414634293175E-2"/>
    <n v="0.1035712195123909"/>
    <n v="0.12946402439048862"/>
    <n v="0.15535682926858635"/>
    <n v="0.18124963414668407"/>
    <n v="0.2071424390247818"/>
    <n v="0.23303524390287955"/>
    <n v="8.3000000000000007"/>
    <n v="1.1366800000000001"/>
    <n v="1"/>
    <n v="1.0005999999999999"/>
    <n v="1.0066999999999999"/>
    <n v="1"/>
    <n v="0.96984045999368862"/>
    <n v="0.94072392086843115"/>
    <n v="0.9126503826242276"/>
    <n v="0.88561984526107806"/>
    <n v="0.85963230877898233"/>
    <n v="0.83468777317794052"/>
    <n v="0.81078623845795272"/>
    <n v="0.78792770461901884"/>
    <n v="0.76611217166113876"/>
    <n v="130400"/>
    <n v="260800"/>
    <n v="252934.39196635399"/>
    <n v="245340.79856248683"/>
    <n v="238019.21978839856"/>
    <n v="230969.65564408916"/>
    <n v="224192.10612955858"/>
    <n v="217686.5712448069"/>
    <n v="211453.05098983407"/>
    <n v="205491.5453646401"/>
    <n v="199802.05436922499"/>
    <n v="260800"/>
    <n v="252934.39196635399"/>
    <n v="245340.79856248683"/>
    <n v="238019.21978839856"/>
    <n v="230969.65564408916"/>
    <n v="224192.10612955858"/>
    <n v="217686.5712448069"/>
    <n v="211453.05098983407"/>
    <n v="205491.5453646401"/>
    <n v="199802.05436922499"/>
    <n v="671756.55249999999"/>
    <n v="34.32"/>
    <n v="9.4531492776886044"/>
    <n v="1.2999999999999999E-2"/>
    <n v="0.79700000000000004"/>
    <n v="4.1570820113423959E-2"/>
    <n v="0.13250444978293471"/>
    <n v="0.08"/>
    <n v="0.2125044497829347"/>
    <n v="3.6111659700729928"/>
    <n v="3.4818325876987757"/>
    <n v="3.3274562463727801"/>
    <n v="3.1480369460950062"/>
    <n v="2.9435746868654533"/>
    <n v="2.7140694686841216"/>
    <n v="2.4595212915510114"/>
    <n v="2.1799301554661228"/>
    <n v="1.8752960604294553"/>
    <n v="1.5456190064410089"/>
    <n v="3.6111659700729928"/>
    <n v="3.546499278885884"/>
    <n v="3.4046444170357777"/>
    <n v="3.2377465962338929"/>
    <n v="3.0458058164802297"/>
    <n v="2.8288220777747872"/>
    <n v="2.5867953801175663"/>
    <n v="2.3197257235085669"/>
    <n v="2.027613107947789"/>
    <n v="1.7104575334352321"/>
    <n v="0"/>
    <n v="4.2909514465942884"/>
    <n v="12.872854339782865"/>
    <n v="21.454757232971442"/>
    <n v="30.036660126160019"/>
    <n v="38.618563019348599"/>
    <n v="47.200465912537169"/>
    <n v="55.782368805725753"/>
    <n v="64.364271698914322"/>
    <n v="72.946174592102906"/>
    <n v="8.5819028931885768"/>
    <n v="0"/>
    <n v="10.383345868218388"/>
    <n v="32.447907143959696"/>
    <n v="56.867527367480008"/>
    <n v="84.631692225310275"/>
    <n v="117.15857293055201"/>
    <n v="156.59136323192354"/>
    <n v="206.36873893811529"/>
    <n v="272.42274541712612"/>
    <n v="365.9938785628504"/>
    <n v="1302.8657716855357"/>
    <n v="69.555528290513578"/>
    <n v="205.86319499640729"/>
    <n v="1578.2844949724567"/>
    <n v="1578.2988419999999"/>
    <n v="205.86506634782586"/>
    <n v="69.555528290513578"/>
    <n v="1302.8782473616604"/>
    <n v="8.4014240728778038"/>
    <n v="1.4347027543180957E-2"/>
    <n v="9.0901844197012706E-6"/>
  </r>
  <r>
    <x v="1"/>
    <x v="14"/>
    <n v="124.6"/>
    <n v="1.78912"/>
    <n v="77.296157197803325"/>
    <n v="0"/>
    <n v="8.5884619108670357"/>
    <n v="17.176923821734071"/>
    <n v="25.765385732601107"/>
    <n v="34.353847643468143"/>
    <n v="42.942309554335182"/>
    <n v="51.530771465202221"/>
    <n v="60.119233376069261"/>
    <n v="68.7076952869363"/>
    <n v="77.296157197803339"/>
    <n v="0"/>
    <n v="8.5884619108670357"/>
    <n v="17.176923821734071"/>
    <n v="25.765385732601107"/>
    <n v="34.353847643468143"/>
    <n v="42.942309554335182"/>
    <n v="51.530771465202221"/>
    <n v="60.119233376069261"/>
    <n v="68.7076952869363"/>
    <n v="77.296157197803339"/>
    <n v="0"/>
    <n v="45.17902777157849"/>
    <n v="180.71611108631396"/>
    <n v="406.61124994420641"/>
    <n v="722.86444434525583"/>
    <n v="1129.4756942894624"/>
    <n v="1626.4449997768259"/>
    <n v="2213.7723608073466"/>
    <n v="2891.4577773810247"/>
    <n v="3659.5012494978591"/>
    <n v="0"/>
    <n v="2.5912594354517357E-2"/>
    <n v="5.1825188709034714E-2"/>
    <n v="7.7737783063552071E-2"/>
    <n v="0.10365037741806943"/>
    <n v="0.1295629717725868"/>
    <n v="0.15547556612710417"/>
    <n v="0.18138816048162154"/>
    <n v="0.20730075483613891"/>
    <n v="0.23321334919065628"/>
    <n v="8.3000000000000007"/>
    <n v="1.1366800000000001"/>
    <n v="1"/>
    <n v="1.0005999999999999"/>
    <n v="1.0066999999999999"/>
    <n v="1"/>
    <n v="0.96981780839606191"/>
    <n v="0.94068021258180401"/>
    <n v="0.91258721255722641"/>
    <n v="0.8855388083223289"/>
    <n v="0.85953499987711146"/>
    <n v="0.83457578722157422"/>
    <n v="0.81066117035571716"/>
    <n v="0.78779114927954019"/>
    <n v="0.76596572399304341"/>
    <n v="130400"/>
    <n v="260800"/>
    <n v="252928.48442969294"/>
    <n v="245329.39944133448"/>
    <n v="238002.74503492465"/>
    <n v="230948.52121046337"/>
    <n v="224166.72796795066"/>
    <n v="217657.36530738656"/>
    <n v="211420.43322877103"/>
    <n v="205455.93173210407"/>
    <n v="199763.86081738572"/>
    <n v="260800"/>
    <n v="252928.48442969294"/>
    <n v="245329.39944133451"/>
    <n v="238002.74503492462"/>
    <n v="230948.52121046337"/>
    <n v="224166.72796795066"/>
    <n v="217657.36530738656"/>
    <n v="211420.43322877103"/>
    <n v="205455.93173210407"/>
    <n v="199763.86081738572"/>
    <n v="674208.21875"/>
    <n v="34.32"/>
    <n v="9.4531492776886044"/>
    <n v="1.2999999999999999E-2"/>
    <n v="0.79700000000000004"/>
    <n v="4.1570820113423959E-2"/>
    <n v="0.13306613220617947"/>
    <n v="0.08"/>
    <n v="0.21306613220617948"/>
    <n v="3.5973212454545456"/>
    <n v="3.4683103349055751"/>
    <n v="3.3142297737686657"/>
    <n v="3.135079562043817"/>
    <n v="2.9308596997310303"/>
    <n v="2.7015701868303039"/>
    <n v="2.4472110233416386"/>
    <n v="2.167782209265035"/>
    <n v="1.8632837446004915"/>
    <n v="1.5337156293480101"/>
    <n v="3.5973212454545456"/>
    <n v="3.5328157901800603"/>
    <n v="3.3912700543371201"/>
    <n v="3.2246546679062416"/>
    <n v="3.0329696308874237"/>
    <n v="2.8162149432806673"/>
    <n v="2.5743906050859713"/>
    <n v="2.3074966163033368"/>
    <n v="2.0155329769327635"/>
    <n v="1.6984996869742508"/>
    <n v="0"/>
    <n v="4.2942309554335178"/>
    <n v="12.882692866300554"/>
    <n v="21.471154777167591"/>
    <n v="30.059616688034623"/>
    <n v="38.648078598901662"/>
    <n v="47.236540509768702"/>
    <n v="55.825002420635741"/>
    <n v="64.41346433150278"/>
    <n v="73.001926242369819"/>
    <n v="8.5884619108670357"/>
    <n v="0"/>
    <n v="10.439502421757233"/>
    <n v="32.625687491363081"/>
    <n v="57.185718775203831"/>
    <n v="85.119834485421833"/>
    <n v="117.86300323660419"/>
    <n v="157.58650927632962"/>
    <n v="207.77967931835221"/>
    <n v="274.47458875120094"/>
    <n v="369.13416455756038"/>
    <n v="1312.2086883137933"/>
    <n v="69.555528290513578"/>
    <n v="207.26463249064591"/>
    <n v="1589.0288490949529"/>
    <n v="1589.026042"/>
    <n v="207.26426634782592"/>
    <n v="69.555528290513578"/>
    <n v="1312.2062473616604"/>
    <n v="8.3970173085448767"/>
    <n v="2.8070949529137579E-3"/>
    <n v="1.7665506283211424E-6"/>
  </r>
  <r>
    <x v="1"/>
    <x v="15"/>
    <n v="124.6"/>
    <n v="1.79125"/>
    <n v="77.390513996126217"/>
    <n v="0"/>
    <n v="8.5989459995695796"/>
    <n v="17.197891999139159"/>
    <n v="25.796837998708739"/>
    <n v="34.395783998278318"/>
    <n v="42.994729997847898"/>
    <n v="51.593675997417478"/>
    <n v="60.192621996987057"/>
    <n v="68.791567996556637"/>
    <n v="77.390513996126217"/>
    <n v="0"/>
    <n v="8.5989459995695796"/>
    <n v="17.197891999139159"/>
    <n v="25.796837998708739"/>
    <n v="34.395783998278318"/>
    <n v="42.994729997847898"/>
    <n v="51.593675997417478"/>
    <n v="60.192621996987057"/>
    <n v="68.791567996556637"/>
    <n v="77.390513996126217"/>
    <n v="0"/>
    <n v="45.289396785902127"/>
    <n v="181.15758714360851"/>
    <n v="407.60457107311919"/>
    <n v="724.63034857443404"/>
    <n v="1132.2349196475532"/>
    <n v="1630.4182842924768"/>
    <n v="2219.1804425092041"/>
    <n v="2898.5213942977362"/>
    <n v="3668.4411396580726"/>
    <n v="0"/>
    <n v="2.5944226320816475E-2"/>
    <n v="5.188845264163295E-2"/>
    <n v="7.7832678962449428E-2"/>
    <n v="0.1037769052832659"/>
    <n v="0.12972113160408238"/>
    <n v="0.15566535792489886"/>
    <n v="0.18160958424571533"/>
    <n v="0.2075538105665318"/>
    <n v="0.23349803688734827"/>
    <n v="8.3000000000000007"/>
    <n v="1.1366800000000001"/>
    <n v="1"/>
    <n v="1.0005999999999999"/>
    <n v="1.0066999999999999"/>
    <n v="1"/>
    <n v="0.96978160281287917"/>
    <n v="0.94061035328548448"/>
    <n v="0.91248625141781581"/>
    <n v="0.88540929720987305"/>
    <n v="0.85937949066165653"/>
    <n v="0.83439683177316615"/>
    <n v="0.81046132054440179"/>
    <n v="0.78757295697536345"/>
    <n v="0.76573174106605113"/>
    <n v="130400"/>
    <n v="260800"/>
    <n v="252919.0420135989"/>
    <n v="245311.18013685435"/>
    <n v="237976.41436976637"/>
    <n v="230914.74471233488"/>
    <n v="224126.17116456002"/>
    <n v="217610.69372644174"/>
    <n v="211368.31239797999"/>
    <n v="205399.02717917479"/>
    <n v="199702.83807002613"/>
    <n v="260800"/>
    <n v="252919.0420135989"/>
    <n v="245311.18013685435"/>
    <n v="237976.41436976637"/>
    <n v="230914.74471233488"/>
    <n v="224126.17116456002"/>
    <n v="217610.69372644174"/>
    <n v="211368.31239797999"/>
    <n v="205399.02717917479"/>
    <n v="199702.8380700261"/>
    <n v="676659.88500000001"/>
    <n v="34.32"/>
    <n v="9.4531492776886044"/>
    <n v="1.2999999999999999E-2"/>
    <n v="0.79700000000000004"/>
    <n v="4.1570820113423959E-2"/>
    <n v="0.13338315909983572"/>
    <n v="0.08"/>
    <n v="0.21338315909983574"/>
    <n v="3.5835768449275367"/>
    <n v="3.4548387416574071"/>
    <n v="3.3010159113029429"/>
    <n v="3.1221083538641436"/>
    <n v="2.9181160693410089"/>
    <n v="2.6890390577335403"/>
    <n v="2.4348773190417368"/>
    <n v="2.1556308532655981"/>
    <n v="1.8512996604051248"/>
    <n v="1.5218837404603158"/>
    <n v="3.5835768449275367"/>
    <n v="3.5192077932924719"/>
    <n v="3.377927326480175"/>
    <n v="3.2115621325835431"/>
    <n v="3.0201122116025765"/>
    <n v="2.8035775635372744"/>
    <n v="2.5619581883876386"/>
    <n v="2.2952540861536672"/>
    <n v="2.0034652568353613"/>
    <n v="1.6865917004327202"/>
    <n v="0"/>
    <n v="4.2994729997847898"/>
    <n v="12.898418999354369"/>
    <n v="21.497364998923949"/>
    <n v="30.096310998493529"/>
    <n v="38.695256998063108"/>
    <n v="47.294202997632688"/>
    <n v="55.893148997202267"/>
    <n v="64.49209499677184"/>
    <n v="73.091040996341434"/>
    <n v="8.5989459995695796"/>
    <n v="0"/>
    <n v="10.505471209237085"/>
    <n v="32.834575091596918"/>
    <n v="57.559117067455809"/>
    <n v="85.691038918375625"/>
    <n v="118.68350984589684"/>
    <n v="158.73806977516224"/>
    <n v="209.39824173377431"/>
    <n v="276.80242538986289"/>
    <n v="372.64852804541476"/>
    <n v="1322.8609770767766"/>
    <n v="69.555528290513578"/>
    <n v="208.86247580509342"/>
    <n v="1601.2789811723837"/>
    <n v="1601.2856979999999"/>
    <n v="208.86335191304329"/>
    <n v="69.555528290513578"/>
    <n v="1322.866817796443"/>
    <n v="8.3945237644641235"/>
    <n v="6.7168276161737595E-3"/>
    <n v="4.1946466046396671E-6"/>
  </r>
  <r>
    <x v="1"/>
    <x v="16"/>
    <n v="124.6"/>
    <n v="1.7934300000000001"/>
    <n v="77.483452041197467"/>
    <n v="0"/>
    <n v="8.6092724490219403"/>
    <n v="17.218544898043881"/>
    <n v="25.827817347065821"/>
    <n v="34.437089796087761"/>
    <n v="43.046362245109705"/>
    <n v="51.655634694131649"/>
    <n v="60.264907143153593"/>
    <n v="68.874179592175537"/>
    <n v="77.483452041197481"/>
    <n v="0"/>
    <n v="8.6092724490219403"/>
    <n v="17.218544898043881"/>
    <n v="25.827817347065821"/>
    <n v="34.437089796087761"/>
    <n v="43.046362245109705"/>
    <n v="51.655634694131649"/>
    <n v="60.264907143153593"/>
    <n v="68.874179592175537"/>
    <n v="77.483452041197481"/>
    <n v="0"/>
    <n v="45.398237912161555"/>
    <n v="181.59295164864622"/>
    <n v="408.58414120945395"/>
    <n v="726.37180659458488"/>
    <n v="1134.9559478040389"/>
    <n v="1634.3365648378162"/>
    <n v="2224.5136576959167"/>
    <n v="2905.4872263783404"/>
    <n v="3677.2572708850871"/>
    <n v="0"/>
    <n v="2.5975382667384524E-2"/>
    <n v="5.1950765334769049E-2"/>
    <n v="7.792614800215357E-2"/>
    <n v="0.1039015306695381"/>
    <n v="0.12987691333692264"/>
    <n v="0.15585229600430717"/>
    <n v="0.18182767867169169"/>
    <n v="0.20780306133907622"/>
    <n v="0.23377844400646075"/>
    <n v="8.3000000000000007"/>
    <n v="1.1366800000000001"/>
    <n v="1"/>
    <n v="1.0005999999999999"/>
    <n v="1.0066999999999999"/>
    <n v="1"/>
    <n v="0.96974594314022045"/>
    <n v="0.94054155048352439"/>
    <n v="0.91238682202991195"/>
    <n v="0.88528175777938301"/>
    <n v="0.85922635773193745"/>
    <n v="0.83422062188757551"/>
    <n v="0.81026455024629718"/>
    <n v="0.78735814280810223"/>
    <n v="0.7655013995729909"/>
    <n v="130400"/>
    <n v="260800"/>
    <n v="252909.74197096948"/>
    <n v="245293.23636610317"/>
    <n v="237950.48318540104"/>
    <n v="230881.48242886309"/>
    <n v="224086.23409648929"/>
    <n v="217564.73818827971"/>
    <n v="211316.9947042343"/>
    <n v="205343.00364435307"/>
    <n v="199642.76500863602"/>
    <n v="260800"/>
    <n v="252909.74197096948"/>
    <n v="245293.23636610317"/>
    <n v="237950.48318540104"/>
    <n v="230881.48242886309"/>
    <n v="224086.23409648929"/>
    <n v="217564.73818827971"/>
    <n v="211316.9947042343"/>
    <n v="205343.00364435307"/>
    <n v="199642.76500863599"/>
    <n v="679111.55125000002"/>
    <n v="34.32"/>
    <n v="9.4531492776886044"/>
    <n v="1.2999999999999999E-2"/>
    <n v="0.79700000000000004"/>
    <n v="4.1570820113423959E-2"/>
    <n v="0.13370801853046405"/>
    <n v="0.08"/>
    <n v="0.21370801853046406"/>
    <n v="3.5699316819494591"/>
    <n v="3.4414662939406027"/>
    <n v="3.2879007217151206"/>
    <n v="3.1092349652730129"/>
    <n v="2.9054690246142791"/>
    <n v="2.6766028997389184"/>
    <n v="2.422636590646932"/>
    <n v="2.1435700973383209"/>
    <n v="1.8394034198130824"/>
    <n v="1.5101365580712178"/>
    <n v="3.5699316819494591"/>
    <n v="3.5056989879450309"/>
    <n v="3.3646835078278619"/>
    <n v="3.1985678434940668"/>
    <n v="3.007351994943646"/>
    <n v="2.7910359621765988"/>
    <n v="2.549619745192925"/>
    <n v="2.2831033439926265"/>
    <n v="1.9914867585757017"/>
    <n v="1.6747699889421501"/>
    <n v="0"/>
    <n v="4.3046362245109702"/>
    <n v="12.91390867353291"/>
    <n v="21.523181122554853"/>
    <n v="30.132453571576789"/>
    <n v="38.741726020598733"/>
    <n v="47.350998469620677"/>
    <n v="55.960270918642621"/>
    <n v="64.569543367664565"/>
    <n v="73.178815816686509"/>
    <n v="8.6092724490219403"/>
    <n v="0"/>
    <n v="10.571297244338657"/>
    <n v="33.043035962691896"/>
    <n v="57.93184303738353"/>
    <n v="86.261436237386633"/>
    <n v="119.50332384703"/>
    <n v="159.8895864086347"/>
    <n v="211.01857694148669"/>
    <n v="279.13657390257299"/>
    <n v="376.18082902273221"/>
    <n v="1333.5365026042573"/>
    <n v="69.555528290513578"/>
    <n v="210.46380463421551"/>
    <n v="1613.5558355289863"/>
    <n v="1613.545355"/>
    <n v="210.46243760869561"/>
    <n v="69.555528290513578"/>
    <n v="1333.5273891007907"/>
    <n v="8.3919640092697172"/>
    <n v="1.0480528986363424E-2"/>
    <n v="6.4953420453207056E-6"/>
  </r>
  <r>
    <x v="1"/>
    <x v="17"/>
    <n v="124.6"/>
    <n v="1.7974300000000001"/>
    <n v="77.536768454480011"/>
    <n v="0"/>
    <n v="8.6151964949422233"/>
    <n v="17.230392989884447"/>
    <n v="25.845589484826668"/>
    <n v="34.460785979768893"/>
    <n v="43.075982474711118"/>
    <n v="51.691178969653343"/>
    <n v="60.306375464595568"/>
    <n v="68.921571959537786"/>
    <n v="77.536768454480011"/>
    <n v="0"/>
    <n v="8.6151964949422233"/>
    <n v="17.230392989884447"/>
    <n v="25.845589484826668"/>
    <n v="34.460785979768893"/>
    <n v="43.075982474711118"/>
    <n v="51.691178969653343"/>
    <n v="60.306375464595568"/>
    <n v="68.921571959537786"/>
    <n v="77.536768454480011"/>
    <n v="0"/>
    <n v="45.460736520959671"/>
    <n v="181.84294608383868"/>
    <n v="409.14662868863701"/>
    <n v="727.37178433535473"/>
    <n v="1136.518413023992"/>
    <n v="1636.5865147545485"/>
    <n v="2227.5760895270246"/>
    <n v="2909.4871373414189"/>
    <n v="3682.319658197734"/>
    <n v="0"/>
    <n v="2.599325634493738E-2"/>
    <n v="5.198651268987476E-2"/>
    <n v="7.797976903481213E-2"/>
    <n v="0.10397302537974952"/>
    <n v="0.12996628172468691"/>
    <n v="0.15595953806962429"/>
    <n v="0.18195279441456166"/>
    <n v="0.20794605075949904"/>
    <n v="0.23393930710443642"/>
    <n v="8.3000000000000007"/>
    <n v="1.1366800000000001"/>
    <n v="1"/>
    <n v="1.0005999999999999"/>
    <n v="1.0066999999999999"/>
    <n v="1"/>
    <n v="0.96972548669000469"/>
    <n v="0.94050208262931945"/>
    <n v="0.91232978781794472"/>
    <n v="0.88520860225588027"/>
    <n v="0.85913852594312612"/>
    <n v="0.83411955887968225"/>
    <n v="0.81015170106554879"/>
    <n v="0.7872349525007255"/>
    <n v="0.76536931318521262"/>
    <n v="130400"/>
    <n v="260800"/>
    <n v="252904.40692875322"/>
    <n v="245282.94314972652"/>
    <n v="237935.60866291999"/>
    <n v="230862.40346833356"/>
    <n v="224063.32756596728"/>
    <n v="217538.38095582114"/>
    <n v="211287.56363789513"/>
    <n v="205310.87561218921"/>
    <n v="199608.31687870345"/>
    <n v="260800"/>
    <n v="252904.40692875322"/>
    <n v="245282.94314972649"/>
    <n v="237935.60866291999"/>
    <n v="230862.40346833356"/>
    <n v="224063.32756596728"/>
    <n v="217538.38095582114"/>
    <n v="211287.56363789513"/>
    <n v="205310.87561218921"/>
    <n v="199608.31687870345"/>
    <n v="681563.21750000003"/>
    <n v="34.32"/>
    <n v="9.4531492776886044"/>
    <n v="1.2999999999999999E-2"/>
    <n v="0.79700000000000004"/>
    <n v="4.1570820113423959E-2"/>
    <n v="0.13430511851091401"/>
    <n v="0.08"/>
    <n v="0.21430511851091399"/>
    <n v="3.5563846856115111"/>
    <n v="3.4282425687680376"/>
    <n v="3.2749718360032811"/>
    <n v="3.096572487317244"/>
    <n v="2.8930445227099244"/>
    <n v="2.6643879421813232"/>
    <n v="2.4106027457314396"/>
    <n v="2.1316889333602744"/>
    <n v="1.8276465050678272"/>
    <n v="1.4984754608540978"/>
    <n v="3.5563846856115111"/>
    <n v="3.4923136271897741"/>
    <n v="3.3516072023856593"/>
    <n v="3.1857721616602626"/>
    <n v="2.9948085050135842"/>
    <n v="2.7787162324456238"/>
    <n v="2.5374953439563814"/>
    <n v="2.271145839545857"/>
    <n v="1.9796677192140508"/>
    <n v="1.6630609829609626"/>
    <n v="0"/>
    <n v="4.3075982474711116"/>
    <n v="12.922794742413334"/>
    <n v="21.537991237355556"/>
    <n v="30.153187732297781"/>
    <n v="38.768384227240006"/>
    <n v="47.383580722182231"/>
    <n v="55.998777217124456"/>
    <n v="64.613973712066681"/>
    <n v="73.229170207008906"/>
    <n v="8.6151964949422233"/>
    <n v="0"/>
    <n v="10.626423994197518"/>
    <n v="33.217620456970977"/>
    <n v="58.244600429762237"/>
    <n v="86.741985949264674"/>
    <n v="120.19840097710568"/>
    <n v="160.87472220503645"/>
    <n v="212.4216159093028"/>
    <n v="281.1896534179416"/>
    <n v="379.35090592511335"/>
    <n v="1342.8659292646953"/>
    <n v="69.555528290513578"/>
    <n v="211.86321863328121"/>
    <n v="1624.28467618849"/>
    <n v="1624.2725539999999"/>
    <n v="211.86163747826072"/>
    <n v="69.555528290513578"/>
    <n v="1342.8553882312256"/>
    <n v="8.3872471758459728"/>
    <n v="1.2122188490138797E-2"/>
    <n v="7.4631492481272308E-6"/>
  </r>
  <r>
    <x v="1"/>
    <x v="18"/>
    <n v="124.6"/>
    <n v="1.8032300000000001"/>
    <n v="77.551076616877012"/>
    <n v="0"/>
    <n v="8.6167862907641126"/>
    <n v="17.233572581528225"/>
    <n v="25.85035887229234"/>
    <n v="34.46714516305645"/>
    <n v="43.083931453820561"/>
    <n v="51.700717744584672"/>
    <n v="60.317504035348783"/>
    <n v="68.934290326112901"/>
    <n v="77.551076616877012"/>
    <n v="0"/>
    <n v="8.6167862907641126"/>
    <n v="17.233572581528225"/>
    <n v="25.85035887229234"/>
    <n v="34.46714516305645"/>
    <n v="43.083931453820561"/>
    <n v="51.700717744584672"/>
    <n v="60.317504035348783"/>
    <n v="68.934290326112901"/>
    <n v="77.551076616877012"/>
    <n v="0"/>
    <n v="45.477516163178976"/>
    <n v="181.9100646527159"/>
    <n v="409.29764546861082"/>
    <n v="727.64025861086361"/>
    <n v="1136.9379040794743"/>
    <n v="1637.1905818744426"/>
    <n v="2228.3982919957693"/>
    <n v="2910.5610344434544"/>
    <n v="3683.6788092174966"/>
    <n v="0"/>
    <n v="2.5998052981944873E-2"/>
    <n v="5.1996105963889747E-2"/>
    <n v="7.7994158945834627E-2"/>
    <n v="0.10399221192777949"/>
    <n v="0.12999026490972437"/>
    <n v="0.15598831789166923"/>
    <n v="0.18198637087361411"/>
    <n v="0.20798442385555899"/>
    <n v="0.23398247683750387"/>
    <n v="8.3000000000000007"/>
    <n v="1.1366800000000001"/>
    <n v="1"/>
    <n v="1.0005999999999999"/>
    <n v="1.0066999999999999"/>
    <n v="1"/>
    <n v="0.9697199970164877"/>
    <n v="0.94049149124866049"/>
    <n v="0.91231448269651805"/>
    <n v="0.88518897136006058"/>
    <n v="0.85911495723928821"/>
    <n v="0.83409244033420071"/>
    <n v="0.81012142064479831"/>
    <n v="0.78720189817108066"/>
    <n v="0.765333872913048"/>
    <n v="130400"/>
    <n v="260800"/>
    <n v="252902.97522189998"/>
    <n v="245280.18091765066"/>
    <n v="237931.61708725191"/>
    <n v="230857.28373070381"/>
    <n v="224057.18084800636"/>
    <n v="217531.30843915953"/>
    <n v="211279.66650416341"/>
    <n v="205302.25504301782"/>
    <n v="199599.07405572291"/>
    <n v="260800"/>
    <n v="252902.97522189998"/>
    <n v="245280.18091765064"/>
    <n v="237931.61708725191"/>
    <n v="230857.28373070381"/>
    <n v="224057.18084800633"/>
    <n v="217531.30843915953"/>
    <n v="211279.66650416341"/>
    <n v="205302.25504301782"/>
    <n v="199599.07405572291"/>
    <n v="684014.88375000004"/>
    <n v="34.32"/>
    <n v="9.4531492776886044"/>
    <n v="1.2999999999999999E-2"/>
    <n v="0.79700000000000004"/>
    <n v="4.1570820113423959E-2"/>
    <n v="0.13517327636798171"/>
    <n v="0.08"/>
    <n v="0.21517327636798173"/>
    <n v="3.5429348003584229"/>
    <n v="3.4151649963932393"/>
    <n v="3.2622251906632913"/>
    <n v="3.084115383168577"/>
    <n v="2.8808355739090978"/>
    <n v="2.6523857628848528"/>
    <n v="2.3987659500958425"/>
    <n v="2.1199761355420681"/>
    <n v="1.8160163192235257"/>
    <n v="1.4868865011402193"/>
    <n v="3.5429348003584229"/>
    <n v="3.4790498983758313"/>
    <n v="3.3386950935282655"/>
    <n v="3.1731702869159344"/>
    <n v="2.9824754785388374"/>
    <n v="2.7666106683969751"/>
    <n v="2.5255758564903479"/>
    <n v="2.2593710428189553"/>
    <n v="1.9679962273827969"/>
    <n v="1.6514514101818725"/>
    <n v="0"/>
    <n v="4.3083931453820563"/>
    <n v="12.92517943614617"/>
    <n v="21.541965726910284"/>
    <n v="30.158752017674395"/>
    <n v="38.775538308438506"/>
    <n v="47.392324599202617"/>
    <n v="56.009110889966728"/>
    <n v="64.625897180730846"/>
    <n v="73.242683471494956"/>
    <n v="8.6167862907641126"/>
    <n v="0"/>
    <n v="10.670873966964797"/>
    <n v="33.358394777329984"/>
    <n v="58.497495617280919"/>
    <n v="87.132827345077274"/>
    <n v="120.7688999141853"/>
    <n v="161.69363190751289"/>
    <n v="213.60747293299923"/>
    <n v="282.96169327307138"/>
    <n v="382.15871623280088"/>
    <n v="1350.8500059672228"/>
    <n v="69.555528290513578"/>
    <n v="213.06083013866035"/>
    <n v="1633.4663643963968"/>
    <n v="1633.467296"/>
    <n v="213.0609516521738"/>
    <n v="69.555528290513578"/>
    <n v="1350.8508160573126"/>
    <n v="8.3803622384602257"/>
    <n v="9.3160360324873182E-4"/>
    <n v="5.7032277629923959E-7"/>
  </r>
  <r>
    <x v="1"/>
    <x v="19"/>
    <n v="124.6"/>
    <n v="1.80562"/>
    <n v="77.63849875547568"/>
    <n v="0"/>
    <n v="8.6264998617195197"/>
    <n v="17.252999723439039"/>
    <n v="25.879499585158559"/>
    <n v="34.505999446878079"/>
    <n v="43.132499308597602"/>
    <n v="51.758999170317125"/>
    <n v="60.385499032036648"/>
    <n v="69.011998893756171"/>
    <n v="77.638498755475695"/>
    <n v="0"/>
    <n v="8.6264998617195197"/>
    <n v="17.252999723439039"/>
    <n v="25.879499585158559"/>
    <n v="34.505999446878079"/>
    <n v="43.132499308597602"/>
    <n v="51.758999170317125"/>
    <n v="60.385499032036648"/>
    <n v="69.011998893756171"/>
    <n v="77.638498755475695"/>
    <n v="0"/>
    <n v="45.580106166851223"/>
    <n v="182.32042466740489"/>
    <n v="410.22095550166102"/>
    <n v="729.28169866961957"/>
    <n v="1139.5026541712809"/>
    <n v="1640.8838220066446"/>
    <n v="2233.4252021757106"/>
    <n v="2917.1267946784792"/>
    <n v="3691.9885995149507"/>
    <n v="0"/>
    <n v="2.6027360188114444E-2"/>
    <n v="5.2054720376228887E-2"/>
    <n v="7.8082080564343334E-2"/>
    <n v="0.10410944075245777"/>
    <n v="0.13013680094057223"/>
    <n v="0.1561641611286867"/>
    <n v="0.18219152131680114"/>
    <n v="0.2082188815049156"/>
    <n v="0.23424624169303007"/>
    <n v="8.3000000000000007"/>
    <n v="1.1366800000000001"/>
    <n v="1"/>
    <n v="1.0005999999999999"/>
    <n v="1.0066999999999999"/>
    <n v="1"/>
    <n v="0.9696864561702343"/>
    <n v="0.94042678156571602"/>
    <n v="0.91222097618644526"/>
    <n v="0.88506904003242193"/>
    <n v="0.85897097310364612"/>
    <n v="0.83392677540011773"/>
    <n v="0.80993644692183686"/>
    <n v="0.78699998766880341"/>
    <n v="0.76511739764101749"/>
    <n v="130400"/>
    <n v="260800"/>
    <n v="252894.22776919711"/>
    <n v="245263.30463233872"/>
    <n v="237907.23058942493"/>
    <n v="230826.00564045564"/>
    <n v="224019.62978543091"/>
    <n v="217488.10302435071"/>
    <n v="211231.42535721505"/>
    <n v="205249.59678402392"/>
    <n v="199542.61730477735"/>
    <n v="260800"/>
    <n v="252894.22776919711"/>
    <n v="245263.30463233872"/>
    <n v="237907.23058942493"/>
    <n v="230826.00564045564"/>
    <n v="224019.62978543091"/>
    <n v="217488.10302435071"/>
    <n v="211231.42535721502"/>
    <n v="205249.59678402392"/>
    <n v="199542.61730477735"/>
    <n v="686466.55"/>
    <n v="34.32"/>
    <n v="9.4531492776886044"/>
    <n v="1.2999999999999999E-2"/>
    <n v="0.79700000000000004"/>
    <n v="4.1570820113423959E-2"/>
    <n v="0.13553183098943922"/>
    <n v="0.08"/>
    <n v="0.21553183098943923"/>
    <n v="3.5295809857142855"/>
    <n v="3.4020846194681491"/>
    <n v="3.2494011429518861"/>
    <n v="3.0715305561654977"/>
    <n v="2.8684728591089832"/>
    <n v="2.6402280517823424"/>
    <n v="2.3867961341855759"/>
    <n v="2.1081771063186836"/>
    <n v="1.8043709681816655"/>
    <n v="1.4753777197745213"/>
    <n v="3.5295809857142855"/>
    <n v="3.4658328025912173"/>
    <n v="3.3257428812100178"/>
    <n v="3.1604658495586921"/>
    <n v="2.9700017076372403"/>
    <n v="2.754350455445663"/>
    <n v="2.5135120929839592"/>
    <n v="2.24748662025213"/>
    <n v="1.9562740372501746"/>
    <n v="1.6398743439780934"/>
    <n v="0"/>
    <n v="4.3132499308597598"/>
    <n v="12.939749792579279"/>
    <n v="21.566249654298801"/>
    <n v="30.192749516018317"/>
    <n v="38.81924937773784"/>
    <n v="47.445749239457363"/>
    <n v="56.072249101176887"/>
    <n v="64.698748962896417"/>
    <n v="73.325248824615926"/>
    <n v="8.6264998617195197"/>
    <n v="0"/>
    <n v="10.73573136716371"/>
    <n v="33.563854387852579"/>
    <n v="58.865135241564118"/>
    <n v="87.696161539270307"/>
    <n v="121.58011654872264"/>
    <n v="162.83619656966178"/>
    <n v="215.22141433853835"/>
    <n v="285.29936928794251"/>
    <n v="385.72482773994085"/>
    <n v="1361.5228070206567"/>
    <n v="69.555528290513578"/>
    <n v="214.66175029667542"/>
    <n v="1645.7400856078457"/>
    <n v="1645.7269530000001"/>
    <n v="214.66003734782589"/>
    <n v="69.555528290513578"/>
    <n v="1361.5113873616606"/>
    <n v="8.3775096778557643"/>
    <n v="1.3132607845591338E-2"/>
    <n v="7.979821817739492E-6"/>
  </r>
  <r>
    <x v="1"/>
    <x v="20"/>
    <n v="124.6"/>
    <n v="1.8081199999999999"/>
    <n v="77.723227510476178"/>
    <n v="0"/>
    <n v="8.6359141678306859"/>
    <n v="17.271828335661372"/>
    <n v="25.907742503492059"/>
    <n v="34.543656671322744"/>
    <n v="43.179570839153428"/>
    <n v="51.815485006984112"/>
    <n v="60.451399174814796"/>
    <n v="69.087313342645487"/>
    <n v="77.723227510476178"/>
    <n v="0"/>
    <n v="8.6359141678306859"/>
    <n v="17.271828335661372"/>
    <n v="25.907742503492059"/>
    <n v="34.543656671322744"/>
    <n v="43.179570839153428"/>
    <n v="51.815485006984112"/>
    <n v="60.451399174814796"/>
    <n v="69.087313342645487"/>
    <n v="77.723227510476178"/>
    <n v="0"/>
    <n v="45.679645777409995"/>
    <n v="182.71858310963998"/>
    <n v="411.11681199669005"/>
    <n v="730.87433243855992"/>
    <n v="1141.9911444352499"/>
    <n v="1644.46724798676"/>
    <n v="2238.3026430930895"/>
    <n v="2923.4973297542397"/>
    <n v="3700.05130797021"/>
    <n v="0"/>
    <n v="2.6055764470268767E-2"/>
    <n v="5.2111528940537534E-2"/>
    <n v="7.8167293410806304E-2"/>
    <n v="0.10422305788107507"/>
    <n v="0.13027882235134383"/>
    <n v="0.15633458682161258"/>
    <n v="0.18239035129188133"/>
    <n v="0.20844611576215014"/>
    <n v="0.23450188023241891"/>
    <n v="8.3000000000000007"/>
    <n v="1.1366800000000001"/>
    <n v="1"/>
    <n v="1.0005999999999999"/>
    <n v="1.0066999999999999"/>
    <n v="1"/>
    <n v="0.969653949957063"/>
    <n v="0.94036407062002114"/>
    <n v="0.91213036198887432"/>
    <n v="0.88495282406362274"/>
    <n v="0.85883145684426621"/>
    <n v="0.83376626033080481"/>
    <n v="0.80975723452323856"/>
    <n v="0.78680437942156756"/>
    <n v="0.76490769502579148"/>
    <n v="130400"/>
    <n v="260800"/>
    <n v="252885.75014880204"/>
    <n v="245246.94961770152"/>
    <n v="237883.59840669841"/>
    <n v="230795.69651579281"/>
    <n v="223983.24394498463"/>
    <n v="217446.2406942739"/>
    <n v="211184.6867636606"/>
    <n v="205198.58215314482"/>
    <n v="199487.92686272642"/>
    <n v="260800"/>
    <n v="252885.75014880204"/>
    <n v="245246.9496177015"/>
    <n v="237883.59840669841"/>
    <n v="230795.69651579281"/>
    <n v="223983.24394498463"/>
    <n v="217446.2406942739"/>
    <n v="211184.6867636606"/>
    <n v="205198.58215314482"/>
    <n v="199487.92686272642"/>
    <n v="688918.21625000006"/>
    <n v="34.32"/>
    <n v="9.4531492776886044"/>
    <n v="1.2999999999999999E-2"/>
    <n v="0.79700000000000004"/>
    <n v="4.1570820113423959E-2"/>
    <n v="0.13590739632813092"/>
    <n v="0.08"/>
    <n v="0.21590739632813094"/>
    <n v="3.5163222160142347"/>
    <n v="3.3891008416881232"/>
    <n v="3.2366744272150334"/>
    <n v="3.0590429725949648"/>
    <n v="2.8562064778279179"/>
    <n v="2.6281649429138918"/>
    <n v="2.3749183678528878"/>
    <n v="2.096466752644905"/>
    <n v="1.7928100972899434"/>
    <n v="1.4639484017880033"/>
    <n v="3.5163222160142347"/>
    <n v="3.4527115288511787"/>
    <n v="3.3128876344515783"/>
    <n v="3.1478586999049991"/>
    <n v="2.9576247252114412"/>
    <n v="2.7421857103709049"/>
    <n v="2.5015416553833898"/>
    <n v="2.2356925602488964"/>
    <n v="1.9446384249674242"/>
    <n v="1.6283792495389733"/>
    <n v="0"/>
    <n v="4.3179570839153429"/>
    <n v="12.95387125174603"/>
    <n v="21.589785419576714"/>
    <n v="30.225699587407401"/>
    <n v="38.861613755238082"/>
    <n v="47.497527923068773"/>
    <n v="56.13344209089945"/>
    <n v="64.769356258730141"/>
    <n v="73.405270426560833"/>
    <n v="8.6359141678306859"/>
    <n v="0"/>
    <n v="10.80006436838838"/>
    <n v="33.767677209410415"/>
    <n v="59.229956475166375"/>
    <n v="88.255465635798288"/>
    <n v="122.38615333176352"/>
    <n v="163.9727139642205"/>
    <n v="216.82927092083443"/>
    <n v="287.63321457324935"/>
    <n v="389.2960531458844"/>
    <n v="1372.1705696247157"/>
    <n v="69.555528290513578"/>
    <n v="216.25891468728426"/>
    <n v="1657.9850126025135"/>
    <n v="1657.986609"/>
    <n v="216.25912291304348"/>
    <n v="69.555528290513578"/>
    <n v="1372.1719577964429"/>
    <n v="8.3745162544226233"/>
    <n v="1.5963974865371711E-3"/>
    <n v="9.6285306399430086E-7"/>
  </r>
  <r>
    <x v="1"/>
    <x v="21"/>
    <n v="124.6"/>
    <n v="1.8106500000000001"/>
    <n v="77.806985818844367"/>
    <n v="0"/>
    <n v="8.6452206465382631"/>
    <n v="17.290441293076526"/>
    <n v="25.935661939614789"/>
    <n v="34.580882586153052"/>
    <n v="43.226103232691315"/>
    <n v="51.871323879229578"/>
    <n v="60.516544525767841"/>
    <n v="69.161765172306104"/>
    <n v="77.806985818844367"/>
    <n v="0"/>
    <n v="8.6452206465382631"/>
    <n v="17.290441293076526"/>
    <n v="25.935661939614789"/>
    <n v="34.580882586153052"/>
    <n v="43.226103232691315"/>
    <n v="51.871323879229578"/>
    <n v="60.516544525767841"/>
    <n v="69.161765172306104"/>
    <n v="77.806985818844367"/>
    <n v="0"/>
    <n v="45.778152016740528"/>
    <n v="183.11260806696211"/>
    <n v="412.0033681506647"/>
    <n v="732.45043226784844"/>
    <n v="1144.4538004185131"/>
    <n v="1648.0134726026588"/>
    <n v="2243.1294488202857"/>
    <n v="2929.8017290713938"/>
    <n v="3708.0303133559828"/>
    <n v="0"/>
    <n v="2.6083843422020681E-2"/>
    <n v="5.2167686844041362E-2"/>
    <n v="7.8251530266062047E-2"/>
    <n v="0.10433537368808272"/>
    <n v="0.1304192171101034"/>
    <n v="0.15650306053212409"/>
    <n v="0.18258690395414476"/>
    <n v="0.20867074737616545"/>
    <n v="0.23475459079818614"/>
    <n v="8.3000000000000007"/>
    <n v="1.1366800000000001"/>
    <n v="1"/>
    <n v="1.0005999999999999"/>
    <n v="1.0066999999999999"/>
    <n v="1"/>
    <n v="0.96962181728970775"/>
    <n v="0.94030208287311923"/>
    <n v="0.91204079675023464"/>
    <n v="0.88483795892105388"/>
    <n v="0.85869356938557684"/>
    <n v="0.83360762814380374"/>
    <n v="0.80958013519573446"/>
    <n v="0.78661109054136902"/>
    <n v="0.76470049418070751"/>
    <n v="130400"/>
    <n v="260800"/>
    <n v="252877.36994915578"/>
    <n v="245230.78321330951"/>
    <n v="237860.23979246119"/>
    <n v="230765.73968661085"/>
    <n v="223947.28289575843"/>
    <n v="217404.86941990402"/>
    <n v="211138.49925904756"/>
    <n v="205148.17241318905"/>
    <n v="199433.88888232852"/>
    <n v="260800"/>
    <n v="252877.36994915578"/>
    <n v="245230.78321330951"/>
    <n v="237860.23979246116"/>
    <n v="230765.73968661085"/>
    <n v="223947.2828957584"/>
    <n v="217404.86941990402"/>
    <n v="211138.49925904756"/>
    <n v="205148.17241318905"/>
    <n v="199433.88888232852"/>
    <n v="691369.88250000007"/>
    <n v="34.32"/>
    <n v="9.4531492776886044"/>
    <n v="1.2999999999999999E-2"/>
    <n v="0.79700000000000004"/>
    <n v="4.1570820113423959E-2"/>
    <n v="0.13628799747698661"/>
    <n v="0.08"/>
    <n v="0.21628799747698663"/>
    <n v="3.5031574801418439"/>
    <n v="3.3762103847274454"/>
    <n v="3.2240400689337014"/>
    <n v="3.046646532760612"/>
    <n v="2.8440297762081785"/>
    <n v="2.6161897992763992"/>
    <n v="2.3631266019652757"/>
    <n v="2.0848401842748072"/>
    <n v="1.7813305462049929"/>
    <n v="1.4525976877558344"/>
    <n v="3.5031574801418439"/>
    <n v="3.4396839324346447"/>
    <n v="3.3001252268305734"/>
    <n v="3.1353433008471567"/>
    <n v="2.9453381544843955"/>
    <n v="2.7301097877422889"/>
    <n v="2.4896582006208376"/>
    <n v="2.2239833931200415"/>
    <n v="1.9330853652399"/>
    <n v="1.6169641169804136"/>
    <n v="0"/>
    <n v="4.3226103232691315"/>
    <n v="12.967830969807395"/>
    <n v="21.613051616345658"/>
    <n v="30.258272262883921"/>
    <n v="38.903492909422184"/>
    <n v="47.548713555960447"/>
    <n v="56.19393420249871"/>
    <n v="64.839154849036973"/>
    <n v="73.484375495575236"/>
    <n v="8.6452206465382631"/>
    <n v="0"/>
    <n v="10.864347058543519"/>
    <n v="33.971365428658878"/>
    <n v="59.594622387233542"/>
    <n v="88.81473921674484"/>
    <n v="123.19258428106103"/>
    <n v="165.11066460762208"/>
    <n v="218.44091178042018"/>
    <n v="289.97622675365949"/>
    <n v="392.88975776325947"/>
    <n v="1382.8552192772031"/>
    <n v="69.555528290513578"/>
    <n v="217.86161213515737"/>
    <n v="1670.2723597028742"/>
    <n v="1670.2462660000001"/>
    <n v="217.85820860869558"/>
    <n v="69.555528290513578"/>
    <n v="1382.8325291007909"/>
    <n v="8.3714770173164883"/>
    <n v="2.6093702874049995E-2"/>
    <n v="1.5622667989278411E-5"/>
  </r>
  <r>
    <x v="1"/>
    <x v="22"/>
    <n v="124.6"/>
    <n v="1.8150200000000001"/>
    <n v="77.850929471370449"/>
    <n v="0"/>
    <n v="8.6501032745967166"/>
    <n v="17.300206549193433"/>
    <n v="25.95030982379015"/>
    <n v="34.600413098386866"/>
    <n v="43.250516372983583"/>
    <n v="51.900619647580299"/>
    <n v="60.550722922177016"/>
    <n v="69.200826196773733"/>
    <n v="77.850929471370449"/>
    <n v="0"/>
    <n v="8.6501032745967166"/>
    <n v="17.300206549193433"/>
    <n v="25.95030982379015"/>
    <n v="34.600413098386866"/>
    <n v="43.250516372983583"/>
    <n v="51.900619647580299"/>
    <n v="60.550722922177016"/>
    <n v="69.200826196773733"/>
    <n v="77.850929471370449"/>
    <n v="0"/>
    <n v="45.829875579978165"/>
    <n v="183.31950231991266"/>
    <n v="412.46888021980345"/>
    <n v="733.27800927965063"/>
    <n v="1145.746889499454"/>
    <n v="1649.8755208792138"/>
    <n v="2245.6639034189302"/>
    <n v="2933.1120371186025"/>
    <n v="3712.2199219782319"/>
    <n v="0"/>
    <n v="2.6098574995796726E-2"/>
    <n v="5.2197149991593451E-2"/>
    <n v="7.8295724987390181E-2"/>
    <n v="0.1043942999831869"/>
    <n v="0.13049287497898363"/>
    <n v="0.15659144997478036"/>
    <n v="0.1826900249705771"/>
    <n v="0.20878859996637381"/>
    <n v="0.23488717496217054"/>
    <n v="8.3000000000000007"/>
    <n v="1.1366800000000001"/>
    <n v="1"/>
    <n v="1.0005999999999999"/>
    <n v="1.0066999999999999"/>
    <n v="1"/>
    <n v="0.96960495943157221"/>
    <n v="0.94026956307050669"/>
    <n v="0.91199381091680343"/>
    <n v="0.88477770297046232"/>
    <n v="0.85862123923148348"/>
    <n v="0.83352441969986701"/>
    <n v="0.80948724437561248"/>
    <n v="0.78650971325872043"/>
    <n v="0.76459182634919054"/>
    <n v="130400"/>
    <n v="260800"/>
    <n v="252872.97341975404"/>
    <n v="245222.30204878814"/>
    <n v="237847.98588710235"/>
    <n v="230750.02493469659"/>
    <n v="223928.41919157089"/>
    <n v="217383.16865772533"/>
    <n v="211114.27333315974"/>
    <n v="205121.73321787428"/>
    <n v="199405.54831186889"/>
    <n v="260800"/>
    <n v="252872.97341975401"/>
    <n v="245222.30204878814"/>
    <n v="237847.98588710235"/>
    <n v="230750.02493469659"/>
    <n v="223928.41919157087"/>
    <n v="217383.16865772533"/>
    <n v="211114.27333315977"/>
    <n v="205121.73321787428"/>
    <n v="199405.54831186886"/>
    <n v="693821.54875000007"/>
    <n v="34.32"/>
    <n v="9.4531492776886044"/>
    <n v="1.2999999999999999E-2"/>
    <n v="0.79700000000000004"/>
    <n v="4.1570820113423959E-2"/>
    <n v="0.13694665294631261"/>
    <n v="0.08"/>
    <n v="0.2169466529463126"/>
    <n v="3.4900857812720849"/>
    <n v="3.3634626096227245"/>
    <n v="3.2115847324099391"/>
    <n v="3.0344521496337271"/>
    <n v="2.8320648612940884"/>
    <n v="2.604422867391023"/>
    <n v="2.3515261679245336"/>
    <n v="2.0733747628946162"/>
    <n v="1.7699686523012721"/>
    <n v="1.441307836144502"/>
    <n v="3.4900857812720849"/>
    <n v="3.4267741954474049"/>
    <n v="3.2875236710163316"/>
    <n v="3.1230184410218333"/>
    <n v="2.9332585054639075"/>
    <n v="2.7182438643425559"/>
    <n v="2.4779745176577785"/>
    <n v="2.2124504654095749"/>
    <n v="1.9216717075979441"/>
    <n v="1.6056382442228871"/>
    <n v="0"/>
    <n v="4.3250516372983583"/>
    <n v="12.975154911895075"/>
    <n v="21.625258186491791"/>
    <n v="30.275361461088508"/>
    <n v="38.925464735685225"/>
    <n v="47.575568010281941"/>
    <n v="56.225671284878658"/>
    <n v="64.875774559475374"/>
    <n v="73.525877834072091"/>
    <n v="8.6501032745967166"/>
    <n v="0"/>
    <n v="10.917598066513348"/>
    <n v="34.14011311349298"/>
    <n v="59.897410209261182"/>
    <n v="89.281255922836806"/>
    <n v="123.87015543095411"/>
    <n v="166.07659752107813"/>
    <n v="219.82768468793338"/>
    <n v="292.02810643467512"/>
    <n v="396.10817623986395"/>
    <n v="1392.1470976266091"/>
    <n v="69.555528290513578"/>
    <n v="219.25539388756829"/>
    <n v="1680.958019804691"/>
    <n v="1680.973465"/>
    <n v="219.25740847826069"/>
    <n v="69.555528290513578"/>
    <n v="1392.1605282312257"/>
    <n v="8.3662042043541458"/>
    <n v="1.5445195308984694E-2"/>
    <n v="9.188244568146526E-6"/>
  </r>
  <r>
    <x v="1"/>
    <x v="23"/>
    <n v="124.6"/>
    <n v="1.81602"/>
    <n v="77.966878705740839"/>
    <n v="0"/>
    <n v="8.6629865228600931"/>
    <n v="17.325973045720186"/>
    <n v="25.988959568580277"/>
    <n v="34.651946091440372"/>
    <n v="43.314932614300467"/>
    <n v="51.977919137160562"/>
    <n v="60.640905660020657"/>
    <n v="69.303892182880745"/>
    <n v="77.966878705740839"/>
    <n v="0"/>
    <n v="8.6629865228600931"/>
    <n v="17.325973045720186"/>
    <n v="25.988959568580277"/>
    <n v="34.651946091440372"/>
    <n v="43.314932614300467"/>
    <n v="51.977919137160562"/>
    <n v="60.640905660020657"/>
    <n v="69.303892182880745"/>
    <n v="77.966878705740839"/>
    <n v="0"/>
    <n v="45.966492990844067"/>
    <n v="183.86597196337627"/>
    <n v="413.69843691759655"/>
    <n v="735.46388785350507"/>
    <n v="1149.1623247711016"/>
    <n v="1654.7937476703864"/>
    <n v="2252.3581565513596"/>
    <n v="2941.8555514140203"/>
    <n v="3723.285932258369"/>
    <n v="0"/>
    <n v="2.6137445563039392E-2"/>
    <n v="5.2274891126078783E-2"/>
    <n v="7.8412336689118164E-2"/>
    <n v="0.10454978225215757"/>
    <n v="0.13068722781519695"/>
    <n v="0.15682467337823636"/>
    <n v="0.18296211894127576"/>
    <n v="0.20909956450431513"/>
    <n v="0.23523701006735451"/>
    <n v="8.3000000000000007"/>
    <n v="1.1366800000000001"/>
    <n v="1"/>
    <n v="1.0005999999999999"/>
    <n v="1.0066999999999999"/>
    <n v="1"/>
    <n v="0.96956048009468032"/>
    <n v="0.94018376316261987"/>
    <n v="0.91186984920381886"/>
    <n v="0.88461873821827708"/>
    <n v="0.85843043020599463"/>
    <n v="0.83330492516697141"/>
    <n v="0.80924222310120753"/>
    <n v="0.78624232400870298"/>
    <n v="0.76430522788945776"/>
    <n v="130400"/>
    <n v="260800"/>
    <n v="252861.37320869262"/>
    <n v="245199.92543281126"/>
    <n v="237815.65667235595"/>
    <n v="230708.56692732667"/>
    <n v="223878.65619772341"/>
    <n v="217325.92448354614"/>
    <n v="211050.37178479493"/>
    <n v="205051.99810146974"/>
    <n v="199330.80343357057"/>
    <n v="260800"/>
    <n v="252861.37320869265"/>
    <n v="245199.92543281126"/>
    <n v="237815.65667235595"/>
    <n v="230708.56692732667"/>
    <n v="223878.65619772341"/>
    <n v="217325.92448354614"/>
    <n v="211050.37178479493"/>
    <n v="205051.99810146971"/>
    <n v="199330.80343357057"/>
    <n v="696273.21500000008"/>
    <n v="34.32"/>
    <n v="9.4531492776886044"/>
    <n v="1.2999999999999999E-2"/>
    <n v="0.79700000000000004"/>
    <n v="4.1570820113423959E-2"/>
    <n v="0.13709759825697726"/>
    <n v="0.08"/>
    <n v="0.21709759825697728"/>
    <n v="3.4771061366197182"/>
    <n v="3.3507115642133281"/>
    <n v="3.1990550666848718"/>
    <n v="3.0221366440343505"/>
    <n v="2.8199562962617644"/>
    <n v="2.5925140233671118"/>
    <n v="2.3398098253503936"/>
    <n v="2.0618437022116107"/>
    <n v="1.7586156539507614"/>
    <n v="1.4301256805678477"/>
    <n v="3.4771061366197182"/>
    <n v="3.4139088504165231"/>
    <n v="3.2748833154490997"/>
    <n v="3.1105958553596111"/>
    <n v="2.9210464701480574"/>
    <n v="2.7062351598144381"/>
    <n v="2.4661619243587527"/>
    <n v="2.2008267637810022"/>
    <n v="1.910229678081186"/>
    <n v="1.5943706672593045"/>
    <n v="0"/>
    <n v="4.3314932614300465"/>
    <n v="12.994479784290139"/>
    <n v="21.65746630715023"/>
    <n v="30.320452830010325"/>
    <n v="38.98343935287042"/>
    <n v="47.646425875730515"/>
    <n v="56.309412398590609"/>
    <n v="64.972398921450704"/>
    <n v="73.635385444310799"/>
    <n v="8.6629865228600931"/>
    <n v="0"/>
    <n v="10.991408790263872"/>
    <n v="34.374050126254964"/>
    <n v="60.315883985658026"/>
    <n v="89.921771843664317"/>
    <n v="124.79071100081583"/>
    <n v="167.3695231229519"/>
    <n v="221.64746846367493"/>
    <n v="294.65305804472763"/>
    <n v="400.09664302606359"/>
    <n v="1404.160518404075"/>
    <n v="69.555528290513578"/>
    <n v="221.05740700418815"/>
    <n v="1694.7734536987768"/>
    <n v="1694.7655789999999"/>
    <n v="221.05637986956503"/>
    <n v="69.555528290513578"/>
    <n v="1404.1536708399212"/>
    <n v="8.3649935078986299"/>
    <n v="7.8746987769591215E-3"/>
    <n v="4.64648260180361E-6"/>
  </r>
  <r>
    <x v="1"/>
    <x v="24"/>
    <n v="124.6"/>
    <n v="1.82216"/>
    <n v="77.972321953482876"/>
    <n v="0"/>
    <n v="8.6635913281647632"/>
    <n v="17.327182656329526"/>
    <n v="25.99077398449429"/>
    <n v="34.654365312659053"/>
    <n v="43.317956640823816"/>
    <n v="51.981547968988579"/>
    <n v="60.645139297153342"/>
    <n v="69.308730625318105"/>
    <n v="77.972321953482862"/>
    <n v="0"/>
    <n v="8.6635913281647632"/>
    <n v="17.327182656329526"/>
    <n v="25.99077398449429"/>
    <n v="34.654365312659053"/>
    <n v="43.317956640823816"/>
    <n v="51.981547968988579"/>
    <n v="60.645139297153342"/>
    <n v="69.308730625318105"/>
    <n v="77.972321953482862"/>
    <n v="0"/>
    <n v="45.972911504639164"/>
    <n v="183.89164601855666"/>
    <n v="413.75620354175243"/>
    <n v="735.56658407422663"/>
    <n v="1149.322787615979"/>
    <n v="1655.0248141670097"/>
    <n v="2252.6726637273191"/>
    <n v="2942.2663362969065"/>
    <n v="3723.8058318757712"/>
    <n v="0"/>
    <n v="2.6139270345484258E-2"/>
    <n v="5.2278540690968517E-2"/>
    <n v="7.8417811036452775E-2"/>
    <n v="0.10455708138193703"/>
    <n v="0.13069635172742131"/>
    <n v="0.15683562207290555"/>
    <n v="0.18297489241838982"/>
    <n v="0.20911416276387407"/>
    <n v="0.23525343310935831"/>
    <n v="8.3000000000000007"/>
    <n v="1.1366800000000001"/>
    <n v="1"/>
    <n v="1.0005999999999999"/>
    <n v="1.0066999999999999"/>
    <n v="1"/>
    <n v="0.96955839206577876"/>
    <n v="0.94017973550890621"/>
    <n v="0.91186403032938279"/>
    <n v="0.88461127652720817"/>
    <n v="0.85842147410238256"/>
    <n v="0.83329462305490598"/>
    <n v="0.80923072338477808"/>
    <n v="0.78622977509199932"/>
    <n v="0.76429177817656935"/>
    <n v="130400"/>
    <n v="260800"/>
    <n v="252860.82865075511"/>
    <n v="245198.87502072274"/>
    <n v="237814.13910990304"/>
    <n v="230706.6209182959"/>
    <n v="223876.32044590137"/>
    <n v="217323.23769271947"/>
    <n v="211047.37265875013"/>
    <n v="205048.72534399343"/>
    <n v="199327.29574844928"/>
    <n v="260800"/>
    <n v="252860.82865075511"/>
    <n v="245198.87502072274"/>
    <n v="237814.13910990304"/>
    <n v="230706.6209182959"/>
    <n v="223876.32044590137"/>
    <n v="217323.23769271947"/>
    <n v="211047.37265875013"/>
    <n v="205048.72534399343"/>
    <n v="199327.29574844928"/>
    <n v="698724.88125000009"/>
    <n v="34.32"/>
    <n v="9.4531492776886044"/>
    <n v="1.2999999999999999E-2"/>
    <n v="0.79700000000000004"/>
    <n v="4.1570820113423959E-2"/>
    <n v="0.13802622491258362"/>
    <n v="0.08"/>
    <n v="0.21802622491258361"/>
    <n v="3.4642175771929824"/>
    <n v="3.3381920371088807"/>
    <n v="3.1868601244734509"/>
    <n v="3.0102218392866944"/>
    <n v="2.8082771815486094"/>
    <n v="2.5810261512591977"/>
    <n v="2.3284687484184587"/>
    <n v="2.0506049730263913"/>
    <n v="1.7474348250829976"/>
    <n v="1.4189583045882759"/>
    <n v="3.4642175771929824"/>
    <n v="3.4012048071509318"/>
    <n v="3.262526080791166"/>
    <n v="3.0985409818800727"/>
    <n v="2.9092495104176521"/>
    <n v="2.6946516664039035"/>
    <n v="2.4547474498388282"/>
    <n v="2.1895368607224253"/>
    <n v="1.8990198990546945"/>
    <n v="1.5831965648356368"/>
    <n v="0"/>
    <n v="4.3317956640823816"/>
    <n v="12.995386992247145"/>
    <n v="21.658978320411908"/>
    <n v="30.322569648576671"/>
    <n v="38.986160976741431"/>
    <n v="47.649752304906201"/>
    <n v="56.313343633070957"/>
    <n v="64.976934961235727"/>
    <n v="73.640526289400484"/>
    <n v="8.6635913281647632"/>
    <n v="0"/>
    <n v="11.034003971716857"/>
    <n v="34.509064223288945"/>
    <n v="60.558997880277801"/>
    <n v="90.299010282334734"/>
    <n v="125.34464857466493"/>
    <n v="168.17126376283181"/>
    <n v="222.82145795822046"/>
    <n v="296.43376066838908"/>
    <n v="402.97676178230842"/>
    <n v="1412.1489691040331"/>
    <n v="69.555528290513578"/>
    <n v="222.25567460918188"/>
    <n v="1703.9601720037285"/>
    <n v="1703.960321"/>
    <n v="222.25569404347812"/>
    <n v="69.555528290513578"/>
    <n v="1412.1490986660083"/>
    <n v="8.357526718313748"/>
    <n v="1.4899627149134176E-4"/>
    <n v="8.7441162599314867E-8"/>
  </r>
  <r>
    <x v="1"/>
    <x v="25"/>
    <n v="124.6"/>
    <n v="1.8249899999999999"/>
    <n v="78.048410666983386"/>
    <n v="0"/>
    <n v="8.6720456296648205"/>
    <n v="17.344091259329641"/>
    <n v="26.01613688899446"/>
    <n v="34.688182518659282"/>
    <n v="43.360228148324104"/>
    <n v="52.032273777988927"/>
    <n v="60.704319407653749"/>
    <n v="69.376365037318564"/>
    <n v="78.048410666983386"/>
    <n v="0"/>
    <n v="8.6720456296648205"/>
    <n v="17.344091259329641"/>
    <n v="26.01613688899446"/>
    <n v="34.688182518659282"/>
    <n v="43.360228148324104"/>
    <n v="52.032273777988927"/>
    <n v="60.704319407653749"/>
    <n v="69.376365037318564"/>
    <n v="78.048410666983386"/>
    <n v="0"/>
    <n v="46.062679934330589"/>
    <n v="184.25071973732236"/>
    <n v="414.56411940897527"/>
    <n v="737.00287894928942"/>
    <n v="1151.5669983582648"/>
    <n v="1658.2564776359015"/>
    <n v="2257.0713167821991"/>
    <n v="2948.0115157971577"/>
    <n v="3731.0770746807775"/>
    <n v="0"/>
    <n v="2.6164778159059654E-2"/>
    <n v="5.2329556318119308E-2"/>
    <n v="7.8494334477178962E-2"/>
    <n v="0.10465911263623862"/>
    <n v="0.13082389079529827"/>
    <n v="0.15698866895435792"/>
    <n v="0.18315344711341761"/>
    <n v="0.20931822527247723"/>
    <n v="0.23548300343153689"/>
    <n v="8.3000000000000007"/>
    <n v="1.1366800000000001"/>
    <n v="1"/>
    <n v="1.0005999999999999"/>
    <n v="1.0066999999999999"/>
    <n v="1"/>
    <n v="0.96952920499062456"/>
    <n v="0.94012343691728806"/>
    <n v="0.9117826957799906"/>
    <n v="0.8845069815787322"/>
    <n v="0.85829629431351284"/>
    <n v="0.83315063398433253"/>
    <n v="0.80907000059119116"/>
    <n v="0.78605439413408895"/>
    <n v="0.76410381461302579"/>
    <n v="130400"/>
    <n v="260800"/>
    <n v="252853.21666155488"/>
    <n v="245184.19234802874"/>
    <n v="237792.92705942155"/>
    <n v="230679.42079573337"/>
    <n v="223843.67355696415"/>
    <n v="217285.68534311393"/>
    <n v="211005.45615418267"/>
    <n v="205002.98599017039"/>
    <n v="199278.27485107712"/>
    <n v="260800"/>
    <n v="252853.21666155488"/>
    <n v="245184.19234802871"/>
    <n v="237792.92705942155"/>
    <n v="230679.42079573337"/>
    <n v="223843.67355696415"/>
    <n v="217285.6853431139"/>
    <n v="211005.45615418267"/>
    <n v="205002.98599017039"/>
    <n v="199278.27485107712"/>
    <n v="701176.5475000001"/>
    <n v="34.32"/>
    <n v="9.4531492776886044"/>
    <n v="1.2999999999999999E-2"/>
    <n v="0.79700000000000004"/>
    <n v="4.1570820113423959E-2"/>
    <n v="0.13845529540949561"/>
    <n v="0.08"/>
    <n v="0.2184552954094956"/>
    <n v="3.4514191475524472"/>
    <n v="3.3256694900172903"/>
    <n v="3.1745929048497112"/>
    <n v="2.99818939204971"/>
    <n v="2.7964589516172866"/>
    <n v="2.5694015835524411"/>
    <n v="2.3170172878551729"/>
    <n v="2.0393060645254835"/>
    <n v="1.7362679135633712"/>
    <n v="1.4079028349688372"/>
    <n v="3.4514191475524472"/>
    <n v="3.3885443187848687"/>
    <n v="3.2501311974335008"/>
    <n v="3.0863911484497106"/>
    <n v="2.8973241718334983"/>
    <n v="2.6829302675848639"/>
    <n v="2.4432094357038068"/>
    <n v="2.178161676190328"/>
    <n v="1.8877869890444274"/>
    <n v="1.5720853742661043"/>
    <n v="0"/>
    <n v="4.3360228148324103"/>
    <n v="13.00806844449723"/>
    <n v="21.680114074162049"/>
    <n v="30.352159703826871"/>
    <n v="39.024205333491693"/>
    <n v="47.696250963156515"/>
    <n v="56.368296592821338"/>
    <n v="65.04034222248616"/>
    <n v="73.712387852150982"/>
    <n v="8.6720456296648205"/>
    <n v="0"/>
    <n v="11.096855807091375"/>
    <n v="34.70831060406482"/>
    <n v="60.916108640963849"/>
    <n v="90.847726488227707"/>
    <n v="126.13808618219879"/>
    <n v="169.29537790414054"/>
    <n v="224.42247766217369"/>
    <n v="298.77990408648873"/>
    <n v="406.61735131517196"/>
    <n v="1422.8221986905214"/>
    <n v="69.555528290513578"/>
    <n v="223.85665904715512"/>
    <n v="1716.2343860281901"/>
    <n v="1716.2199780000001"/>
    <n v="223.85477973913044"/>
    <n v="69.555528290513578"/>
    <n v="1422.809669970356"/>
    <n v="8.3540662018700278"/>
    <n v="1.440802819001874E-2"/>
    <n v="8.3952106225969713E-6"/>
  </r>
  <r>
    <x v="1"/>
    <x v="26"/>
    <n v="124.6"/>
    <n v="1.82958"/>
    <n v="78.086604421090669"/>
    <n v="0"/>
    <n v="8.6762893801211849"/>
    <n v="17.35257876024237"/>
    <n v="26.028868140363556"/>
    <n v="34.70515752048474"/>
    <n v="43.381446900605923"/>
    <n v="52.057736280727106"/>
    <n v="60.734025660848289"/>
    <n v="69.410315040969479"/>
    <n v="78.086604421090669"/>
    <n v="0"/>
    <n v="8.6762893801211849"/>
    <n v="17.35257876024237"/>
    <n v="26.028868140363556"/>
    <n v="34.70515752048474"/>
    <n v="43.381446900605923"/>
    <n v="52.057736280727106"/>
    <n v="60.734025660848289"/>
    <n v="69.410315040969479"/>
    <n v="78.086604421090669"/>
    <n v="0"/>
    <n v="46.107773412157236"/>
    <n v="184.43109364862894"/>
    <n v="414.96996070941526"/>
    <n v="737.72437459451578"/>
    <n v="1152.694335303931"/>
    <n v="1659.8798428376606"/>
    <n v="2259.2808971957043"/>
    <n v="2950.8974983780631"/>
    <n v="3734.729646384737"/>
    <n v="0"/>
    <n v="2.6177582149489936E-2"/>
    <n v="5.2355164298979871E-2"/>
    <n v="7.8532746448469803E-2"/>
    <n v="0.10471032859795974"/>
    <n v="0.13088791074744965"/>
    <n v="0.15706549289693961"/>
    <n v="0.18324307504642953"/>
    <n v="0.20942065719591949"/>
    <n v="0.23559823934540941"/>
    <n v="8.3000000000000007"/>
    <n v="1.1366800000000001"/>
    <n v="1"/>
    <n v="1.0005999999999999"/>
    <n v="1.0066999999999999"/>
    <n v="1"/>
    <n v="0.96951455452688184"/>
    <n v="0.94009517860757041"/>
    <n v="0.9117418722420656"/>
    <n v="0.88445463543036751"/>
    <n v="0.85823346817247614"/>
    <n v="0.83307837046839139"/>
    <n v="0.80898934231811326"/>
    <n v="0.78596638372164185"/>
    <n v="0.76400949467897716"/>
    <n v="130400"/>
    <n v="260800"/>
    <n v="252849.39582061078"/>
    <n v="245176.82258085435"/>
    <n v="237782.28028073072"/>
    <n v="230665.76892023985"/>
    <n v="223827.28849938177"/>
    <n v="217266.83901815646"/>
    <n v="210984.42047656394"/>
    <n v="204980.03287460419"/>
    <n v="199253.67621227723"/>
    <n v="260800"/>
    <n v="252849.39582061078"/>
    <n v="245176.82258085432"/>
    <n v="237782.28028073072"/>
    <n v="230665.76892023985"/>
    <n v="223827.28849938177"/>
    <n v="217266.83901815646"/>
    <n v="210984.42047656394"/>
    <n v="204980.03287460419"/>
    <n v="199253.67621227723"/>
    <n v="703628.21375"/>
    <n v="34.32"/>
    <n v="9.4531492776886044"/>
    <n v="1.2999999999999999E-2"/>
    <n v="0.79700000000000004"/>
    <n v="4.1570820113423959E-2"/>
    <n v="0.13915262414625981"/>
    <n v="0.08"/>
    <n v="0.2191526241462598"/>
    <n v="3.4387099055749131"/>
    <n v="3.3132824145873379"/>
    <n v="3.1624945659927124"/>
    <n v="2.9863463597910389"/>
    <n v="2.7848377959823147"/>
    <n v="2.5579688745665412"/>
    <n v="2.3057395955437174"/>
    <n v="2.0281499589138443"/>
    <n v="1.7251999646769214"/>
    <n v="1.3968896128329487"/>
    <n v="3.4387099055749131"/>
    <n v="3.3759961600811255"/>
    <n v="3.2378884902900253"/>
    <n v="3.0744204628918759"/>
    <n v="2.8855920778866766"/>
    <n v="2.671403335274428"/>
    <n v="2.4318542350551295"/>
    <n v="2.1669447772287809"/>
    <n v="1.8766749617953828"/>
    <n v="1.561044788754935"/>
    <n v="0"/>
    <n v="4.3381446900605924"/>
    <n v="13.014434070181778"/>
    <n v="21.690723450302961"/>
    <n v="30.367012830424148"/>
    <n v="39.043302210545335"/>
    <n v="47.719591590666511"/>
    <n v="56.395880970787701"/>
    <n v="65.072170350908891"/>
    <n v="73.748459731030067"/>
    <n v="8.6762893801211849"/>
    <n v="0"/>
    <n v="11.149005188115307"/>
    <n v="34.873651903092949"/>
    <n v="61.213160590919394"/>
    <n v="91.306388365043176"/>
    <n v="126.80638069931032"/>
    <n v="170.25238592576835"/>
    <n v="225.80500818077095"/>
    <n v="300.84324246373416"/>
    <n v="409.89405465744244"/>
    <n v="1432.143277974197"/>
    <n v="69.555528290513578"/>
    <n v="225.25482093970646"/>
    <n v="1726.953627204417"/>
    <n v="1726.947177"/>
    <n v="225.25397960869554"/>
    <n v="69.555528290513578"/>
    <n v="1432.1376691007908"/>
    <n v="8.3484284394375337"/>
    <n v="6.4502044169785222E-3"/>
    <n v="3.7350328388061184E-6"/>
  </r>
  <r>
    <x v="1"/>
    <x v="27"/>
    <n v="124.6"/>
    <n v="1.8309299999999999"/>
    <n v="78.193682273135664"/>
    <n v="0"/>
    <n v="8.688186919237296"/>
    <n v="17.376373838474592"/>
    <n v="26.064560757711888"/>
    <n v="34.752747676949184"/>
    <n v="43.44093459618648"/>
    <n v="52.129121515423776"/>
    <n v="60.817308434661072"/>
    <n v="69.505495353898368"/>
    <n v="78.193682273135664"/>
    <n v="0"/>
    <n v="8.688186919237296"/>
    <n v="17.376373838474592"/>
    <n v="26.064560757711888"/>
    <n v="34.752747676949184"/>
    <n v="43.44093459618648"/>
    <n v="52.129121515423776"/>
    <n v="60.817308434661072"/>
    <n v="69.505495353898368"/>
    <n v="78.193682273135664"/>
    <n v="0"/>
    <n v="46.234312565458715"/>
    <n v="184.93725026183486"/>
    <n v="416.10881308912843"/>
    <n v="739.74900104733945"/>
    <n v="1155.8578141364678"/>
    <n v="1664.4352523565137"/>
    <n v="2265.4813157074768"/>
    <n v="2958.9960041893578"/>
    <n v="3744.9793178021559"/>
    <n v="0"/>
    <n v="2.6213478693962317E-2"/>
    <n v="5.2426957387924633E-2"/>
    <n v="7.864043608188695E-2"/>
    <n v="0.10485391477584927"/>
    <n v="0.13106739346981158"/>
    <n v="0.1572808721637739"/>
    <n v="0.18349435085773622"/>
    <n v="0.20970782955169853"/>
    <n v="0.23592130824566085"/>
    <n v="8.3000000000000007"/>
    <n v="1.1366800000000001"/>
    <n v="1"/>
    <n v="1.0005999999999999"/>
    <n v="1.0066999999999999"/>
    <n v="1"/>
    <n v="0.96947348267393396"/>
    <n v="0.94001596064561554"/>
    <n v="0.91162743391504508"/>
    <n v="0.88430790248222235"/>
    <n v="0.85805736634714747"/>
    <n v="0.83287582550982031"/>
    <n v="0.80876327997024111"/>
    <n v="0.78571972972840953"/>
    <n v="0.76374517478432591"/>
    <n v="130400"/>
    <n v="260800"/>
    <n v="252838.68428136199"/>
    <n v="245156.16253637653"/>
    <n v="237752.43476504376"/>
    <n v="230627.50096736359"/>
    <n v="223781.36114333605"/>
    <n v="217214.01529296115"/>
    <n v="210925.46341623887"/>
    <n v="204915.7055131692"/>
    <n v="199184.74158375218"/>
    <n v="260800"/>
    <n v="252838.68428136199"/>
    <n v="245156.16253637653"/>
    <n v="237752.43476504376"/>
    <n v="230627.50096736359"/>
    <n v="223781.36114333605"/>
    <n v="217214.01529296115"/>
    <n v="210925.46341623887"/>
    <n v="204915.7055131692"/>
    <n v="199184.74158375218"/>
    <n v="706079.88"/>
    <n v="34.32"/>
    <n v="9.4531492776886044"/>
    <n v="1.2999999999999999E-2"/>
    <n v="0.79700000000000004"/>
    <n v="4.1570820113423959E-2"/>
    <n v="0.13935805418994987"/>
    <n v="0.08"/>
    <n v="0.21935805418994986"/>
    <n v="3.4260889222222222"/>
    <n v="3.3008939178360661"/>
    <n v="3.1503287020516071"/>
    <n v="2.9743932748688455"/>
    <n v="2.773087636287781"/>
    <n v="2.5464117863084139"/>
    <n v="2.2943657249307443"/>
    <n v="2.0169494521547722"/>
    <n v="1.7141629679804973"/>
    <n v="1.3860062724079196"/>
    <n v="3.4260889222222222"/>
    <n v="3.3634914200291441"/>
    <n v="3.2256113099438366"/>
    <n v="3.0623609884602265"/>
    <n v="2.8737404555783135"/>
    <n v="2.6597497112980975"/>
    <n v="2.4203887556195793"/>
    <n v="2.1556575885427582"/>
    <n v="1.8655562100676346"/>
    <n v="1.5500846201942085"/>
    <n v="0"/>
    <n v="4.344093459618648"/>
    <n v="13.032280378855944"/>
    <n v="21.72046729809324"/>
    <n v="30.408654217330536"/>
    <n v="39.096841136567832"/>
    <n v="47.785028055805128"/>
    <n v="56.473214975042424"/>
    <n v="65.16140189427972"/>
    <n v="73.849588813517016"/>
    <n v="8.688186919237296"/>
    <n v="0"/>
    <n v="11.221166121326393"/>
    <n v="35.102458739016683"/>
    <n v="61.622872212038075"/>
    <n v="91.934562597600419"/>
    <n v="127.71151447195581"/>
    <n v="171.5283359856619"/>
    <n v="227.61028942686701"/>
    <n v="303.46683553240166"/>
    <n v="413.92516457602403"/>
    <n v="1444.1231996628921"/>
    <n v="69.555528290513578"/>
    <n v="227.05180919301074"/>
    <n v="1740.7305371464165"/>
    <n v="1740.7392910000001"/>
    <n v="227.05295099999989"/>
    <n v="69.555528290513578"/>
    <n v="1444.1308117094866"/>
    <n v="8.3467644110962667"/>
    <n v="8.7538535835847142E-3"/>
    <n v="5.0288136936093975E-6"/>
  </r>
  <r>
    <x v="1"/>
    <x v="28"/>
    <n v="124.6"/>
    <n v="1.8339799999999999"/>
    <n v="78.264157678104567"/>
    <n v="0"/>
    <n v="8.6960175197893967"/>
    <n v="17.392035039578793"/>
    <n v="26.08805255936819"/>
    <n v="34.784070079157587"/>
    <n v="43.48008759894698"/>
    <n v="52.176105118736373"/>
    <n v="60.872122638525767"/>
    <n v="69.56814015831516"/>
    <n v="78.264157678104553"/>
    <n v="0"/>
    <n v="8.6960175197893967"/>
    <n v="17.392035039578793"/>
    <n v="26.08805255936819"/>
    <n v="34.784070079157587"/>
    <n v="43.48008759894698"/>
    <n v="52.176105118736373"/>
    <n v="60.872122638525767"/>
    <n v="69.56814015831516"/>
    <n v="78.264157678104553"/>
    <n v="0"/>
    <n v="46.317691431496534"/>
    <n v="185.27076572598614"/>
    <n v="416.85922288346882"/>
    <n v="741.08306290394455"/>
    <n v="1157.9422857874131"/>
    <n v="1667.4368915338746"/>
    <n v="2269.5668801433294"/>
    <n v="2964.3322516157768"/>
    <n v="3751.7330059512178"/>
    <n v="0"/>
    <n v="2.6237104714286408E-2"/>
    <n v="5.2474209428572817E-2"/>
    <n v="7.8711314142859229E-2"/>
    <n v="0.10494841885714563"/>
    <n v="0.13118552357143204"/>
    <n v="0.15742262828571843"/>
    <n v="0.18365973300000482"/>
    <n v="0.20989683771429124"/>
    <n v="0.23613394242857763"/>
    <n v="8.3000000000000007"/>
    <n v="1.1366800000000001"/>
    <n v="1"/>
    <n v="1.0005999999999999"/>
    <n v="1.0066999999999999"/>
    <n v="1"/>
    <n v="0.96944645151591191"/>
    <n v="0.9399638261535358"/>
    <n v="0.91155212391287144"/>
    <n v="0.88421134479391905"/>
    <n v="0.85794148879667853"/>
    <n v="0.83274255592114987"/>
    <n v="0.80861454616733297"/>
    <n v="0.78555745953522815"/>
    <n v="0.76357129602483509"/>
    <n v="130400"/>
    <n v="260800"/>
    <n v="252831.63455534982"/>
    <n v="245142.56586084212"/>
    <n v="237732.79391647686"/>
    <n v="230602.3187222541"/>
    <n v="223751.14027817376"/>
    <n v="217179.25858423588"/>
    <n v="210886.67364044045"/>
    <n v="204873.38544678749"/>
    <n v="199139.394003277"/>
    <n v="260800"/>
    <n v="252831.63455534982"/>
    <n v="245142.56586084212"/>
    <n v="237732.79391647686"/>
    <n v="230602.3187222541"/>
    <n v="223751.14027817376"/>
    <n v="217179.25858423588"/>
    <n v="210886.67364044045"/>
    <n v="204873.38544678746"/>
    <n v="199139.394003277"/>
    <n v="708531.54625000001"/>
    <n v="34.32"/>
    <n v="9.4531492776886044"/>
    <n v="1.2999999999999999E-2"/>
    <n v="0.79700000000000004"/>
    <n v="4.1570820113423959E-2"/>
    <n v="0.13982273179869265"/>
    <n v="0.08"/>
    <n v="0.21982273179869266"/>
    <n v="3.4135552813148791"/>
    <n v="3.2886373820604868"/>
    <n v="3.1383269734245478"/>
    <n v="2.9626240554070606"/>
    <n v="2.7615286280080262"/>
    <n v="2.5350406912274437"/>
    <n v="2.2831602450653135"/>
    <n v="2.005887289521636"/>
    <n v="1.7032218245964101"/>
    <n v="1.3751638502896377"/>
    <n v="3.4135552813148791"/>
    <n v="3.3510963316876827"/>
    <n v="3.2134821777425175"/>
    <n v="3.0504755144158042"/>
    <n v="2.8620763417075432"/>
    <n v="2.648284659617735"/>
    <n v="2.4091004681463786"/>
    <n v="2.1445237672934745"/>
    <n v="1.8545545570590232"/>
    <n v="1.5391928374430239"/>
    <n v="0"/>
    <n v="4.3480087598946984"/>
    <n v="13.044026279684095"/>
    <n v="21.74004379947349"/>
    <n v="30.43606131926289"/>
    <n v="39.132078839052284"/>
    <n v="47.828096358841677"/>
    <n v="56.52411387863107"/>
    <n v="65.220131398420463"/>
    <n v="73.916148918209856"/>
    <n v="8.6960175197893967"/>
    <n v="0"/>
    <n v="11.28298222725217"/>
    <n v="35.298493902465623"/>
    <n v="61.974535074219588"/>
    <n v="92.475703253879047"/>
    <n v="128.49571964793921"/>
    <n v="172.64284714314019"/>
    <n v="229.20458708624844"/>
    <n v="305.81759006487971"/>
    <n v="417.60597525643595"/>
    <n v="1454.79843365646"/>
    <n v="69.555528290513578"/>
    <n v="228.65309429204592"/>
    <n v="1753.0070562390197"/>
    <n v="1752.998947"/>
    <n v="228.65203656521726"/>
    <n v="69.555528290513578"/>
    <n v="1454.7913821442692"/>
    <n v="8.3429952170711168"/>
    <n v="8.1092390196317865E-3"/>
    <n v="4.6259234972785104E-6"/>
  </r>
  <r>
    <x v="1"/>
    <x v="29"/>
    <n v="124.6"/>
    <n v="1.8387800000000001"/>
    <n v="78.297051003033459"/>
    <n v="0"/>
    <n v="8.6996723336703852"/>
    <n v="17.39934466734077"/>
    <n v="26.099017001011156"/>
    <n v="34.798689334681541"/>
    <n v="43.498361668351926"/>
    <n v="52.198034002022311"/>
    <n v="60.897706335692696"/>
    <n v="69.597378669363081"/>
    <n v="78.297051003033459"/>
    <n v="0"/>
    <n v="8.6996723336703852"/>
    <n v="17.39934466734077"/>
    <n v="26.099017001011156"/>
    <n v="34.798689334681541"/>
    <n v="43.498361668351926"/>
    <n v="52.198034002022311"/>
    <n v="60.897706335692696"/>
    <n v="69.597378669363081"/>
    <n v="78.297051003033459"/>
    <n v="0"/>
    <n v="46.356632961853329"/>
    <n v="185.42653184741332"/>
    <n v="417.20969665668002"/>
    <n v="741.70612738965326"/>
    <n v="1158.9158240463335"/>
    <n v="1668.8387866267201"/>
    <n v="2271.4750151308135"/>
    <n v="2966.824509558613"/>
    <n v="3754.8872699101194"/>
    <n v="0"/>
    <n v="2.6248131800454128E-2"/>
    <n v="5.2496263600908255E-2"/>
    <n v="7.8744395401362383E-2"/>
    <n v="0.10499252720181651"/>
    <n v="0.13124065900227064"/>
    <n v="0.15748879080272477"/>
    <n v="0.18373692260317889"/>
    <n v="0.20998505440363302"/>
    <n v="0.23623318620408715"/>
    <n v="8.3000000000000007"/>
    <n v="1.1366800000000001"/>
    <n v="1"/>
    <n v="1.0005999999999999"/>
    <n v="1.0066999999999999"/>
    <n v="1"/>
    <n v="0.96943383543067374"/>
    <n v="0.93993949436008517"/>
    <n v="0.91151697678823418"/>
    <n v="0.88416628271512099"/>
    <n v="0.85788741214074549"/>
    <n v="0.83268036506510756"/>
    <n v="0.80854514148820744"/>
    <n v="0.78548174141004501"/>
    <n v="0.76349016483062027"/>
    <n v="130400"/>
    <n v="260800"/>
    <n v="252828.34428031972"/>
    <n v="245136.22012911021"/>
    <n v="237723.62754637148"/>
    <n v="230590.56653210355"/>
    <n v="223737.03708630643"/>
    <n v="217163.03920898004"/>
    <n v="210868.57290012451"/>
    <n v="204853.63815973973"/>
    <n v="199118.23498782577"/>
    <n v="260800"/>
    <n v="252828.34428031972"/>
    <n v="245136.22012911021"/>
    <n v="237723.62754637148"/>
    <n v="230590.56653210352"/>
    <n v="223737.03708630643"/>
    <n v="217163.03920898004"/>
    <n v="210868.57290012448"/>
    <n v="204853.6381597397"/>
    <n v="199118.23498782574"/>
    <n v="710983.21250000002"/>
    <n v="34.32"/>
    <n v="9.4531492776886044"/>
    <n v="1.2999999999999999E-2"/>
    <n v="0.79700000000000004"/>
    <n v="4.1570820113423959E-2"/>
    <n v="0.1405555940960356"/>
    <n v="0.08"/>
    <n v="0.22055559409603559"/>
    <n v="3.4011080793103452"/>
    <n v="3.2765125528621706"/>
    <n v="3.1264893253498034"/>
    <n v="2.9510383967732441"/>
    <n v="2.7501597671324913"/>
    <n v="2.5238534364275478"/>
    <n v="2.2721194046584099"/>
    <n v="1.9949576718250805"/>
    <n v="1.6923682379275591"/>
    <n v="1.3643511029658453"/>
    <n v="3.4011080793103452"/>
    <n v="3.3388103160862581"/>
    <n v="3.201500939105987"/>
    <n v="3.0387638610615237"/>
    <n v="2.8505990819528675"/>
    <n v="2.6370066017800196"/>
    <n v="2.3979864205429786"/>
    <n v="2.1335385382417451"/>
    <n v="1.8436629548763199"/>
    <n v="1.5283596704467022"/>
    <n v="0"/>
    <n v="4.3498361668351926"/>
    <n v="13.049508500505578"/>
    <n v="21.749180834175963"/>
    <n v="30.448853167846348"/>
    <n v="39.14852550151673"/>
    <n v="47.848197835187122"/>
    <n v="56.5478701688575"/>
    <n v="65.247542502527892"/>
    <n v="73.94721483619827"/>
    <n v="8.6996723336703852"/>
    <n v="0"/>
    <n v="11.334021934188042"/>
    <n v="35.460382560920607"/>
    <n v="62.265695998167594"/>
    <n v="92.926096543478991"/>
    <n v="129.15377002834896"/>
    <n v="173.58882408871591"/>
    <n v="230.57841834973843"/>
    <n v="307.88286918055661"/>
    <n v="420.9195986403048"/>
    <n v="1464.1096773244199"/>
    <n v="69.555528290513578"/>
    <n v="230.0497808422399"/>
    <n v="1763.7149864571734"/>
    <n v="1763.7261470000001"/>
    <n v="230.05123656521732"/>
    <n v="69.555528290513578"/>
    <n v="1464.1193821442691"/>
    <n v="8.3370363265388221"/>
    <n v="1.1160542826701203E-2"/>
    <n v="6.3278207025986801E-6"/>
  </r>
  <r>
    <x v="1"/>
    <x v="30"/>
    <n v="124.6"/>
    <n v="1.8419700000000001"/>
    <n v="78.363984479930565"/>
    <n v="0"/>
    <n v="8.7071093866589511"/>
    <n v="17.414218773317902"/>
    <n v="26.121328159976855"/>
    <n v="34.828437546635804"/>
    <n v="43.535546933294754"/>
    <n v="52.242656319953703"/>
    <n v="60.949765706612652"/>
    <n v="69.656875093271609"/>
    <n v="78.363984479930565"/>
    <n v="0"/>
    <n v="8.7071093866589511"/>
    <n v="17.414218773317902"/>
    <n v="26.121328159976855"/>
    <n v="34.828437546635804"/>
    <n v="43.535546933294754"/>
    <n v="52.242656319953703"/>
    <n v="60.949765706612652"/>
    <n v="69.656875093271609"/>
    <n v="78.363984479930565"/>
    <n v="0"/>
    <n v="46.435924246137205"/>
    <n v="185.74369698454882"/>
    <n v="417.92331821523499"/>
    <n v="742.97478793819528"/>
    <n v="1160.89810615343"/>
    <n v="1671.6932728609393"/>
    <n v="2275.3602880607227"/>
    <n v="2971.8991517527811"/>
    <n v="3761.3098639371142"/>
    <n v="0"/>
    <n v="2.6270570432573102E-2"/>
    <n v="5.2541140865146205E-2"/>
    <n v="7.8811711297719314E-2"/>
    <n v="0.10508228173029241"/>
    <n v="0.13135285216286549"/>
    <n v="0.1576234225954386"/>
    <n v="0.18389399302801171"/>
    <n v="0.21016456346058482"/>
    <n v="0.23643513389315793"/>
    <n v="8.3000000000000007"/>
    <n v="1.1366800000000001"/>
    <n v="1"/>
    <n v="1.0005999999999999"/>
    <n v="1.0066999999999999"/>
    <n v="1"/>
    <n v="0.96940816398400775"/>
    <n v="0.93988998478070018"/>
    <n v="0.91144546239007707"/>
    <n v="0.88407459681213851"/>
    <n v="0.85777738804688486"/>
    <n v="0.83255383609431544"/>
    <n v="0.8084039409544308"/>
    <n v="0.78532770262723073"/>
    <n v="0.76332512111271522"/>
    <n v="130400"/>
    <n v="260800"/>
    <n v="252821.64916702922"/>
    <n v="245123.3080308066"/>
    <n v="237704.97659133209"/>
    <n v="230566.65484860571"/>
    <n v="223708.34280262757"/>
    <n v="217130.04045339747"/>
    <n v="210831.74780091556"/>
    <n v="204813.46484518176"/>
    <n v="199075.19158619613"/>
    <n v="260800"/>
    <n v="252821.64916702922"/>
    <n v="245123.3080308066"/>
    <n v="237704.97659133206"/>
    <n v="230566.65484860574"/>
    <n v="223708.34280262757"/>
    <n v="217130.04045339749"/>
    <n v="210831.74780091559"/>
    <n v="204813.46484518179"/>
    <n v="199075.19158619613"/>
    <n v="713434.87875000003"/>
    <n v="34.32"/>
    <n v="9.4531492776886044"/>
    <n v="1.2999999999999999E-2"/>
    <n v="0.79700000000000004"/>
    <n v="4.1570820113423959E-2"/>
    <n v="0.14104370172569822"/>
    <n v="0.08"/>
    <n v="0.22104370172569821"/>
    <n v="3.3887464250859107"/>
    <n v="3.2644283291510123"/>
    <n v="3.1146590772595775"/>
    <n v="2.9394386694116048"/>
    <n v="2.738767105607097"/>
    <n v="2.5126443858460523"/>
    <n v="2.2610705101284703"/>
    <n v="1.9840454784543522"/>
    <n v="1.681569290823697"/>
    <n v="1.3536419472365047"/>
    <n v="3.3887464250859107"/>
    <n v="3.3265873771184618"/>
    <n v="3.1895437032052949"/>
    <n v="3.0270488733355911"/>
    <n v="2.8391028875093509"/>
    <n v="2.6257057457265747"/>
    <n v="2.3868574479872615"/>
    <n v="2.1225579942914115"/>
    <n v="1.8328073846390245"/>
    <n v="1.5176056190301008"/>
    <n v="0"/>
    <n v="4.3535546933294755"/>
    <n v="13.060664079988427"/>
    <n v="21.767773466647377"/>
    <n v="30.47488285330633"/>
    <n v="39.181992239965282"/>
    <n v="47.889101626624225"/>
    <n v="56.596211013283181"/>
    <n v="65.303320399942123"/>
    <n v="74.010429786601094"/>
    <n v="8.7071093866589511"/>
    <n v="0"/>
    <n v="11.395124383733366"/>
    <n v="35.654200534259623"/>
    <n v="62.613585907933391"/>
    <n v="93.46196635449742"/>
    <n v="129.93150240686811"/>
    <n v="174.69650173011487"/>
    <n v="232.16769647210515"/>
    <n v="310.23617582505574"/>
    <n v="424.62738660484365"/>
    <n v="1474.7841402194113"/>
    <n v="69.555528290513578"/>
    <n v="231.6509502764886"/>
    <n v="1775.9906187864135"/>
    <n v="1775.985803"/>
    <n v="231.65032213043469"/>
    <n v="69.555528290513578"/>
    <n v="1474.7799525790517"/>
    <n v="8.3330580587442977"/>
    <n v="4.8157864134736883E-3"/>
    <n v="2.7116131251380775E-6"/>
  </r>
  <r>
    <x v="1"/>
    <x v="31"/>
    <n v="124.6"/>
    <n v="1.84365"/>
    <n v="78.462741541982709"/>
    <n v="0"/>
    <n v="8.7180823935536349"/>
    <n v="17.43616478710727"/>
    <n v="26.154247180660903"/>
    <n v="34.87232957421454"/>
    <n v="43.590411967768176"/>
    <n v="52.308494361321813"/>
    <n v="61.02657675487545"/>
    <n v="69.744659148429079"/>
    <n v="78.462741541982709"/>
    <n v="0"/>
    <n v="8.7180823935536349"/>
    <n v="17.43616478710727"/>
    <n v="26.154247180660903"/>
    <n v="34.87232957421454"/>
    <n v="43.590411967768176"/>
    <n v="52.308494361321813"/>
    <n v="61.02657675487545"/>
    <n v="69.744659148429079"/>
    <n v="78.462741541982709"/>
    <n v="0"/>
    <n v="46.553038380233801"/>
    <n v="186.2121535209352"/>
    <n v="418.97734542210418"/>
    <n v="744.84861408374081"/>
    <n v="1163.825959505845"/>
    <n v="1675.9093816884172"/>
    <n v="2281.0988806314567"/>
    <n v="2979.3944563349633"/>
    <n v="3770.7961087989374"/>
    <n v="0"/>
    <n v="2.6303677533642211E-2"/>
    <n v="5.2607355067284423E-2"/>
    <n v="7.891103260092662E-2"/>
    <n v="0.10521471013456885"/>
    <n v="0.13151838766821106"/>
    <n v="0.15782206520185327"/>
    <n v="0.18412574273549548"/>
    <n v="0.21042942026913769"/>
    <n v="0.23673309780277987"/>
    <n v="8.3000000000000007"/>
    <n v="1.1366800000000001"/>
    <n v="1"/>
    <n v="1.0005999999999999"/>
    <n v="1.0066999999999999"/>
    <n v="1"/>
    <n v="0.96937028845408091"/>
    <n v="0.93981694154652173"/>
    <n v="0.91133995927732281"/>
    <n v="0.88393934164648358"/>
    <n v="0.85761508865400449"/>
    <n v="0.83236720029988531"/>
    <n v="0.80819567658412617"/>
    <n v="0.78510051750672705"/>
    <n v="0.76308172306768784"/>
    <n v="130400"/>
    <n v="260800"/>
    <n v="252811.77122882431"/>
    <n v="245104.25835533286"/>
    <n v="237677.46137952578"/>
    <n v="230531.38030140291"/>
    <n v="223666.01512096438"/>
    <n v="217081.3658382101"/>
    <n v="210777.43245314009"/>
    <n v="204754.21496575442"/>
    <n v="199011.713376053"/>
    <n v="260800"/>
    <n v="252811.77122882431"/>
    <n v="245104.25835533289"/>
    <n v="237677.46137952578"/>
    <n v="230531.38030140291"/>
    <n v="223666.01512096438"/>
    <n v="217081.3658382101"/>
    <n v="210777.43245314009"/>
    <n v="204754.21496575442"/>
    <n v="199011.71337605303"/>
    <n v="715886.54500000004"/>
    <n v="34.32"/>
    <n v="9.4531492776886044"/>
    <n v="1.2999999999999999E-2"/>
    <n v="0.79700000000000004"/>
    <n v="4.1570820113423959E-2"/>
    <n v="0.14130110165902263"/>
    <n v="0.08"/>
    <n v="0.22130110165902261"/>
    <n v="3.3764694397260278"/>
    <n v="3.252387171813103"/>
    <n v="3.1028413741022152"/>
    <n v="2.9278320465933643"/>
    <n v="2.7273591892865503"/>
    <n v="2.5014228021817733"/>
    <n v="2.2500228852790332"/>
    <n v="1.9731594385783291"/>
    <n v="1.6708324620796633"/>
    <n v="1.343041955783034"/>
    <n v="3.3764694397260278"/>
    <n v="3.3144283057695656"/>
    <n v="3.1776142729576593"/>
    <n v="3.0153367103477899"/>
    <n v="2.8275956179399575"/>
    <n v="2.614390995734162"/>
    <n v="2.3757228437304034"/>
    <n v="2.1115911619286809"/>
    <n v="1.8219959503289962"/>
    <n v="1.5069372089313486"/>
    <n v="0"/>
    <n v="4.3590411967768175"/>
    <n v="13.077123590330451"/>
    <n v="21.795205983884088"/>
    <n v="30.513288377437721"/>
    <n v="39.231370770991361"/>
    <n v="47.949453164544991"/>
    <n v="56.667535558098635"/>
    <n v="65.385617951652264"/>
    <n v="74.103700345205894"/>
    <n v="8.7180823935536349"/>
    <n v="0"/>
    <n v="11.465772315618477"/>
    <n v="35.878313457180241"/>
    <n v="63.015317957661388"/>
    <n v="94.078997889581984"/>
    <n v="130.82294245643592"/>
    <n v="175.95793403154309"/>
    <n v="233.96207227155475"/>
    <n v="312.86414470514768"/>
    <n v="428.71206673226794"/>
    <n v="1486.7575618169915"/>
    <n v="69.555528290513578"/>
    <n v="233.44696351612563"/>
    <n v="1789.7600536236307"/>
    <n v="1789.7779169999999"/>
    <n v="233.44929352173904"/>
    <n v="69.555528290513578"/>
    <n v="1486.7730951877472"/>
    <n v="8.3309571718294837"/>
    <n v="1.7863376369177786E-2"/>
    <n v="9.9807781733725494E-6"/>
  </r>
  <r>
    <x v="1"/>
    <x v="32"/>
    <n v="124.6"/>
    <n v="1.8469800000000001"/>
    <n v="78.526095808828416"/>
    <n v="0"/>
    <n v="8.72512175653649"/>
    <n v="17.45024351307298"/>
    <n v="26.175365269609472"/>
    <n v="34.90048702614596"/>
    <n v="43.625608782682448"/>
    <n v="52.350730539218937"/>
    <n v="61.075852295755425"/>
    <n v="69.80097405229192"/>
    <n v="78.526095808828416"/>
    <n v="0"/>
    <n v="8.72512175653649"/>
    <n v="17.45024351307298"/>
    <n v="26.175365269609472"/>
    <n v="34.90048702614596"/>
    <n v="43.625608782682448"/>
    <n v="52.350730539218937"/>
    <n v="61.075852295755425"/>
    <n v="69.80097405229192"/>
    <n v="78.526095808828416"/>
    <n v="0"/>
    <n v="46.628246670661675"/>
    <n v="186.5129866826467"/>
    <n v="419.65422003595518"/>
    <n v="746.05194673058679"/>
    <n v="1165.7061667665419"/>
    <n v="1678.6168801438203"/>
    <n v="2284.7840868624216"/>
    <n v="2984.2077869223472"/>
    <n v="3776.8879803235964"/>
    <n v="0"/>
    <n v="2.6324916279226927E-2"/>
    <n v="5.2649832558453853E-2"/>
    <n v="7.8974748837680783E-2"/>
    <n v="0.10529966511690771"/>
    <n v="0.13162458139613462"/>
    <n v="0.15794949767536154"/>
    <n v="0.18427441395458846"/>
    <n v="0.21059933023381541"/>
    <n v="0.23692424651304236"/>
    <n v="8.3000000000000007"/>
    <n v="1.1366800000000001"/>
    <n v="1"/>
    <n v="1.0005999999999999"/>
    <n v="1.0066999999999999"/>
    <n v="1"/>
    <n v="0.96934599158139678"/>
    <n v="0.93977008671116113"/>
    <n v="0.91127228538929317"/>
    <n v="0.883852587615793"/>
    <n v="0.85751099339066039"/>
    <n v="0.83224750271389558"/>
    <n v="0.80806211558549845"/>
    <n v="0.78495483200546889"/>
    <n v="0.76292565197380724"/>
    <n v="130400"/>
    <n v="260800"/>
    <n v="252805.43460442827"/>
    <n v="245092.03861427083"/>
    <n v="237659.81202952765"/>
    <n v="230508.75485019881"/>
    <n v="223638.86707628422"/>
    <n v="217050.14870778396"/>
    <n v="210742.599744698"/>
    <n v="204716.22018702628"/>
    <n v="198971.01003476893"/>
    <n v="260800"/>
    <n v="252805.43460442827"/>
    <n v="245092.03861427083"/>
    <n v="237659.81202952765"/>
    <n v="230508.75485019881"/>
    <n v="223638.86707628422"/>
    <n v="217050.14870778396"/>
    <n v="210742.599744698"/>
    <n v="204716.22018702625"/>
    <n v="198971.01003476893"/>
    <n v="718338.21125000005"/>
    <n v="34.32"/>
    <n v="9.4531492776886044"/>
    <n v="1.2999999999999999E-2"/>
    <n v="0.79700000000000004"/>
    <n v="4.1570820113423959E-2"/>
    <n v="0.14181199863675389"/>
    <n v="0.08"/>
    <n v="0.22181199863675388"/>
    <n v="3.3642762563139934"/>
    <n v="3.2404721367095135"/>
    <n v="3.0911799170982266"/>
    <n v="2.9163995974801322"/>
    <n v="2.7161311778552326"/>
    <n v="2.4903746582235256"/>
    <n v="2.2391300385850124"/>
    <n v="1.9623973189396928"/>
    <n v="1.6601764992875652"/>
    <n v="1.3324675796286325"/>
    <n v="3.3642762563139934"/>
    <n v="3.3023741965117535"/>
    <n v="3.1658260269038703"/>
    <n v="3.0037897572891792"/>
    <n v="2.8162653876676824"/>
    <n v="2.6032529180393791"/>
    <n v="2.3647523484042692"/>
    <n v="2.1007636787623527"/>
    <n v="1.811286909113629"/>
    <n v="1.4963220394580987"/>
    <n v="0"/>
    <n v="4.362560878268245"/>
    <n v="13.087682634804736"/>
    <n v="21.812804391341224"/>
    <n v="30.537926147877716"/>
    <n v="39.263047904414208"/>
    <n v="47.988169660950689"/>
    <n v="56.713291417487184"/>
    <n v="65.43841317402368"/>
    <n v="74.163534930560161"/>
    <n v="8.72512175653649"/>
    <n v="0"/>
    <n v="11.526214949656366"/>
    <n v="36.070088352662033"/>
    <n v="63.359752027959154"/>
    <n v="94.610090724799619"/>
    <n v="131.59492538156707"/>
    <n v="177.0598191593572"/>
    <n v="235.54785235197744"/>
    <n v="315.22235357914781"/>
    <n v="432.45093977138112"/>
    <n v="1497.4420362985079"/>
    <n v="69.555528290513578"/>
    <n v="235.04963468835308"/>
    <n v="1802.0471992773746"/>
    <n v="1802.0375730000001"/>
    <n v="235.0483790869564"/>
    <n v="69.555528290513578"/>
    <n v="1497.43366562253"/>
    <n v="8.3267812893416604"/>
    <n v="9.6262773745365848E-3"/>
    <n v="5.3418849411174758E-6"/>
  </r>
  <r>
    <x v="1"/>
    <x v="33"/>
    <n v="124.6"/>
    <n v="1.84721"/>
    <n v="78.655088029971836"/>
    <n v="0"/>
    <n v="8.7394542255524268"/>
    <n v="17.478908451104854"/>
    <n v="26.218362676657279"/>
    <n v="34.957816902209707"/>
    <n v="43.697271127762136"/>
    <n v="52.436725353314564"/>
    <n v="61.176179578866993"/>
    <n v="69.915633804419414"/>
    <n v="78.655088029971836"/>
    <n v="0"/>
    <n v="8.7394542255524268"/>
    <n v="17.478908451104854"/>
    <n v="26.218362676657279"/>
    <n v="34.957816902209707"/>
    <n v="43.697271127762136"/>
    <n v="52.436725353314564"/>
    <n v="61.176179578866993"/>
    <n v="69.915633804419414"/>
    <n v="78.655088029971836"/>
    <n v="0"/>
    <n v="46.781561848322276"/>
    <n v="187.12624739328911"/>
    <n v="421.03405663490048"/>
    <n v="748.50498957315642"/>
    <n v="1169.5390462080572"/>
    <n v="1684.1362265396021"/>
    <n v="2292.2965305677922"/>
    <n v="2994.0199582926257"/>
    <n v="3789.3065097141043"/>
    <n v="0"/>
    <n v="2.6368159348773377E-2"/>
    <n v="5.2736318697546754E-2"/>
    <n v="7.910447804632012E-2"/>
    <n v="0.10547263739509351"/>
    <n v="0.13184079674386689"/>
    <n v="0.15820895609264027"/>
    <n v="0.18457711544141364"/>
    <n v="0.21094527479018702"/>
    <n v="0.23731343413896036"/>
    <n v="8.3000000000000007"/>
    <n v="1.1366800000000001"/>
    <n v="1"/>
    <n v="1.0005999999999999"/>
    <n v="1.0066999999999999"/>
    <n v="1"/>
    <n v="0.96929652419241175"/>
    <n v="0.93967469677240045"/>
    <n v="0.91113451773996601"/>
    <n v="0.88367598709510842"/>
    <n v="0.85729910483782779"/>
    <n v="0.832003870968124"/>
    <n v="0.80779028548599707"/>
    <n v="0.7846583483914471"/>
    <n v="0.76260805968447398"/>
    <n v="130400"/>
    <n v="260800"/>
    <n v="252792.53350938097"/>
    <n v="245067.16091824204"/>
    <n v="237623.88222658314"/>
    <n v="230462.69743440428"/>
    <n v="223583.60654170549"/>
    <n v="216986.60954848674"/>
    <n v="210671.70645474803"/>
    <n v="204638.89726048941"/>
    <n v="198888.18196571083"/>
    <n v="260800"/>
    <n v="252792.53350938097"/>
    <n v="245067.16091824204"/>
    <n v="237623.88222658314"/>
    <n v="230462.69743440428"/>
    <n v="223583.60654170549"/>
    <n v="216986.60954848674"/>
    <n v="210671.70645474803"/>
    <n v="204638.89726048938"/>
    <n v="198888.18196571083"/>
    <n v="720789.87750000006"/>
    <n v="34.32"/>
    <n v="9.4531492776886044"/>
    <n v="1.2999999999999999E-2"/>
    <n v="0.79700000000000004"/>
    <n v="4.1570820113423959E-2"/>
    <n v="0.14184731985358345"/>
    <n v="0.08"/>
    <n v="0.22184731985358347"/>
    <n v="3.3521660197278909"/>
    <n v="3.228556991699369"/>
    <n v="3.0794581644943233"/>
    <n v="2.9048695381127518"/>
    <n v="2.7047911125546555"/>
    <n v="2.4792228878200344"/>
    <n v="2.2281648639088876"/>
    <n v="1.9516170408212163"/>
    <n v="1.6495794185570203"/>
    <n v="1.3220519971162994"/>
    <n v="3.3521660197278909"/>
    <n v="3.29036150571363"/>
    <n v="3.154007578096846"/>
    <n v="2.9921638513035376"/>
    <n v="2.8048303253337039"/>
    <n v="2.592007000187345"/>
    <n v="2.3536938758644608"/>
    <n v="2.0898909523650522"/>
    <n v="1.8005982296891183"/>
    <n v="1.4858157078366598"/>
    <n v="0"/>
    <n v="4.3697271127762134"/>
    <n v="13.109181338328639"/>
    <n v="21.848635563881068"/>
    <n v="30.588089789433493"/>
    <n v="39.327544014985918"/>
    <n v="48.066998240538354"/>
    <n v="56.806452466090775"/>
    <n v="65.545906691643211"/>
    <n v="74.285360917195618"/>
    <n v="8.7394542255524268"/>
    <n v="0"/>
    <n v="11.606332621491223"/>
    <n v="36.324291367086687"/>
    <n v="63.815071597142008"/>
    <n v="95.308157554962563"/>
    <n v="132.60044077717603"/>
    <n v="178.47662144619719"/>
    <n v="237.55181603212247"/>
    <n v="318.13618482944366"/>
    <n v="436.94080493315278"/>
    <n v="1510.7597211587745"/>
    <n v="69.555528290513578"/>
    <n v="237.04728741739308"/>
    <n v="1817.3625368666812"/>
    <n v="1817.3621439999999"/>
    <n v="237.04723617391301"/>
    <n v="69.555528290513578"/>
    <n v="1510.7593795355733"/>
    <n v="8.3264922975816713"/>
    <n v="3.9286668129534519E-4"/>
    <n v="2.1617413050689428E-7"/>
  </r>
  <r>
    <x v="1"/>
    <x v="34"/>
    <n v="124.6"/>
    <n v="1.8555299999999999"/>
    <n v="78.611902991332059"/>
    <n v="0"/>
    <n v="8.7346558879257845"/>
    <n v="17.469311775851569"/>
    <n v="26.203967663777355"/>
    <n v="34.938623551703138"/>
    <n v="43.673279439628921"/>
    <n v="52.407935327554704"/>
    <n v="61.142591215480486"/>
    <n v="69.877247103406276"/>
    <n v="78.611902991332059"/>
    <n v="0"/>
    <n v="8.7346558879257845"/>
    <n v="17.469311775851569"/>
    <n v="26.203967663777355"/>
    <n v="34.938623551703138"/>
    <n v="43.673279439628921"/>
    <n v="52.407935327554704"/>
    <n v="61.142591215480486"/>
    <n v="69.877247103406276"/>
    <n v="78.611902991332059"/>
    <n v="0"/>
    <n v="46.730205756791904"/>
    <n v="186.92082302716761"/>
    <n v="420.57185181112726"/>
    <n v="747.68329210867046"/>
    <n v="1168.2551439197975"/>
    <n v="1682.2874072445084"/>
    <n v="2289.7800820828029"/>
    <n v="2990.7331684346818"/>
    <n v="3785.1466663001438"/>
    <n v="0"/>
    <n v="2.6353682091054171E-2"/>
    <n v="5.2707364182108342E-2"/>
    <n v="7.9061046273162516E-2"/>
    <n v="0.10541472836421668"/>
    <n v="0.13176841045527085"/>
    <n v="0.158122092546325"/>
    <n v="0.18447577463737919"/>
    <n v="0.21082945672843337"/>
    <n v="0.23718313881948755"/>
    <n v="8.3000000000000007"/>
    <n v="1.1366800000000001"/>
    <n v="1"/>
    <n v="1.0005999999999999"/>
    <n v="1.0066999999999999"/>
    <n v="1"/>
    <n v="0.96931308495321222"/>
    <n v="0.93970663087674977"/>
    <n v="0.91118063777061264"/>
    <n v="0.88373510563480073"/>
    <n v="0.85737003446931404"/>
    <n v="0.83208542427415266"/>
    <n v="0.80788127504931662"/>
    <n v="0.78475758679480589"/>
    <n v="0.76271435951062039"/>
    <n v="130400"/>
    <n v="260800"/>
    <n v="252796.85255579776"/>
    <n v="245075.48933265635"/>
    <n v="237635.91033057577"/>
    <n v="230478.11554955604"/>
    <n v="223602.10498959711"/>
    <n v="217007.87865069901"/>
    <n v="210695.43653286179"/>
    <n v="204664.77863608536"/>
    <n v="198915.90496036981"/>
    <n v="260800"/>
    <n v="252796.85255579778"/>
    <n v="245075.48933265635"/>
    <n v="237635.91033057577"/>
    <n v="230478.11554955607"/>
    <n v="223602.10498959714"/>
    <n v="217007.87865069899"/>
    <n v="210695.43653286179"/>
    <n v="204664.77863608536"/>
    <n v="198915.90496036981"/>
    <n v="723241.54375000007"/>
    <n v="34.32"/>
    <n v="9.4531492776886044"/>
    <n v="1.2999999999999999E-2"/>
    <n v="0.79700000000000004"/>
    <n v="4.1570820113423959E-2"/>
    <n v="0.14312798366162707"/>
    <n v="0.08"/>
    <n v="0.22312798366162706"/>
    <n v="3.3401378864406777"/>
    <n v="3.2169345072059246"/>
    <n v="3.0681796794605143"/>
    <n v="2.8938734032044486"/>
    <n v="2.6940156784377276"/>
    <n v="2.4686065051603503"/>
    <n v="2.2176458833723154"/>
    <n v="1.9411338130736273"/>
    <n v="1.6390702942642819"/>
    <n v="1.3114553269442815"/>
    <n v="3.3401378864406777"/>
    <n v="3.2785361968233011"/>
    <n v="3.1425570933332194"/>
    <n v="2.9810265413324815"/>
    <n v="2.7939445408210881"/>
    <n v="2.5813110917990389"/>
    <n v="2.3431261942663326"/>
    <n v="2.0793898482229713"/>
    <n v="1.7901020536689547"/>
    <n v="1.4752628106042818"/>
    <n v="0"/>
    <n v="4.3673279439628923"/>
    <n v="13.101983831888678"/>
    <n v="21.836639719814464"/>
    <n v="30.571295607740247"/>
    <n v="39.305951495666029"/>
    <n v="48.040607383591812"/>
    <n v="56.775263271517595"/>
    <n v="65.509919159443385"/>
    <n v="74.244575047369167"/>
    <n v="8.7346558879257845"/>
    <n v="0"/>
    <n v="11.635408136472757"/>
    <n v="36.416624049089357"/>
    <n v="63.983171923029936"/>
    <n v="95.574462298808896"/>
    <n v="133.00371340475112"/>
    <n v="179.08475231484908"/>
    <n v="238.48937612487632"/>
    <n v="319.65026794466382"/>
    <n v="439.58324572583695"/>
    <n v="1517.4210219223783"/>
    <n v="69.555528290513578"/>
    <n v="238.04648253193363"/>
    <n v="1825.0230327448255"/>
    <n v="1825.0244290000001"/>
    <n v="238.04666465217383"/>
    <n v="69.555528290513578"/>
    <n v="1517.4222360573126"/>
    <n v="8.315989637650766"/>
    <n v="1.3962551745407836E-3"/>
    <n v="7.6506108759642445E-7"/>
  </r>
  <r>
    <x v="1"/>
    <x v="35"/>
    <n v="124.6"/>
    <n v="1.8574900000000001"/>
    <n v="78.7034744336176"/>
    <n v="0"/>
    <n v="8.7448304926241782"/>
    <n v="17.489660985248356"/>
    <n v="26.234491477872535"/>
    <n v="34.979321970496713"/>
    <n v="43.724152463120888"/>
    <n v="52.468982955745062"/>
    <n v="61.213813448369237"/>
    <n v="69.958643940993412"/>
    <n v="78.703474433617586"/>
    <n v="0"/>
    <n v="8.7448304926241782"/>
    <n v="17.489660985248356"/>
    <n v="26.234491477872535"/>
    <n v="34.979321970496713"/>
    <n v="43.724152463120888"/>
    <n v="52.468982955745062"/>
    <n v="61.213813448369237"/>
    <n v="69.958643940993412"/>
    <n v="78.703474433617586"/>
    <n v="0"/>
    <n v="46.839136961146899"/>
    <n v="187.3565478445876"/>
    <n v="421.55223265032208"/>
    <n v="749.42619137835038"/>
    <n v="1170.9784240286724"/>
    <n v="1686.2089306012881"/>
    <n v="2295.1177110961971"/>
    <n v="2997.7047655134006"/>
    <n v="3793.9700938528972"/>
    <n v="0"/>
    <n v="2.6384380300699072E-2"/>
    <n v="5.2768760601398144E-2"/>
    <n v="7.9153140902097213E-2"/>
    <n v="0.10553752120279629"/>
    <n v="0.13192190150349534"/>
    <n v="0.1583062818041944"/>
    <n v="0.18469066210489346"/>
    <n v="0.21107504240559252"/>
    <n v="0.23745942270629158"/>
    <n v="8.3000000000000007"/>
    <n v="1.1366800000000001"/>
    <n v="1"/>
    <n v="1.0005999999999999"/>
    <n v="1.0066999999999999"/>
    <n v="1"/>
    <n v="0.96927796917995912"/>
    <n v="0.93963891795631949"/>
    <n v="0.91108284632908121"/>
    <n v="0.88360975429824418"/>
    <n v="0.85721964186380839"/>
    <n v="0.83191250902577396"/>
    <n v="0.80768835578414078"/>
    <n v="0.78454718213890884"/>
    <n v="0.76248898809007826"/>
    <n v="130400"/>
    <n v="260800"/>
    <n v="252787.69436213333"/>
    <n v="245057.82980300812"/>
    <n v="237610.40632262439"/>
    <n v="230445.42392098208"/>
    <n v="223562.88259808123"/>
    <n v="216962.78235392185"/>
    <n v="210645.1231885039"/>
    <n v="204609.90510182743"/>
    <n v="198857.12809389242"/>
    <n v="260800"/>
    <n v="252787.69436213333"/>
    <n v="245057.82980300815"/>
    <n v="237610.40632262439"/>
    <n v="230445.42392098208"/>
    <n v="223562.88259808123"/>
    <n v="216962.78235392188"/>
    <n v="210645.1231885039"/>
    <n v="204609.90510182743"/>
    <n v="198857.12809389242"/>
    <n v="725693.21000000008"/>
    <n v="34.32"/>
    <n v="9.4531492776886044"/>
    <n v="1.2999999999999999E-2"/>
    <n v="0.79700000000000004"/>
    <n v="4.1570820113423959E-2"/>
    <n v="0.14343051610316226"/>
    <n v="0.08"/>
    <n v="0.22343051610316228"/>
    <n v="3.3281910243243242"/>
    <n v="3.2052252264388672"/>
    <n v="3.0566934051402637"/>
    <n v="2.8825955604285132"/>
    <n v="2.6829316923036157"/>
    <n v="2.4577018007655713"/>
    <n v="2.2069058858143817"/>
    <n v="1.9305439474500434"/>
    <n v="1.6286159856725595"/>
    <n v="1.3011220004819291"/>
    <n v="3.3281910243243242"/>
    <n v="3.2667081253815957"/>
    <n v="3.1309593157895654"/>
    <n v="2.9696444827843882"/>
    <n v="2.7827636263660644"/>
    <n v="2.5703167465345933"/>
    <n v="2.3323038432899765"/>
    <n v="2.0687249166322124"/>
    <n v="1.7795799665613015"/>
    <n v="1.4648689930772443"/>
    <n v="0"/>
    <n v="4.3724152463120891"/>
    <n v="13.117245738936267"/>
    <n v="21.862076231560444"/>
    <n v="30.606906724184626"/>
    <n v="39.3517372168088"/>
    <n v="48.096567709432975"/>
    <n v="56.84139820205715"/>
    <n v="65.586228694681324"/>
    <n v="74.331059187305499"/>
    <n v="8.7448304926241782"/>
    <n v="0"/>
    <n v="11.704758645340661"/>
    <n v="36.63672342806133"/>
    <n v="64.378127405530492"/>
    <n v="96.182158150483474"/>
    <n v="133.88399387555864"/>
    <n v="180.33513648149486"/>
    <n v="240.27766487675251"/>
    <n v="322.28978936739185"/>
    <n v="443.73422879593011"/>
    <n v="1529.4225810265439"/>
    <n v="69.555528290513578"/>
    <n v="239.84671639755848"/>
    <n v="1838.8248257146161"/>
    <n v="1838.8165429999999"/>
    <n v="239.84563604347818"/>
    <n v="69.555528290513578"/>
    <n v="1529.4153786660081"/>
    <n v="8.3135018098528679"/>
    <n v="8.2827146161434939E-3"/>
    <n v="4.5043724713452796E-6"/>
  </r>
  <r>
    <x v="1"/>
    <x v="36"/>
    <n v="124.6"/>
    <n v="1.8600399999999999"/>
    <n v="78.782249007323188"/>
    <n v="0"/>
    <n v="8.7535832230359105"/>
    <n v="17.507166446071821"/>
    <n v="26.260749669107732"/>
    <n v="35.014332892143642"/>
    <n v="43.767916115179553"/>
    <n v="52.521499338215463"/>
    <n v="61.275082561251374"/>
    <n v="70.028665784287284"/>
    <n v="78.782249007323202"/>
    <n v="0"/>
    <n v="8.7535832230359105"/>
    <n v="17.507166446071821"/>
    <n v="26.260749669107732"/>
    <n v="35.014332892143642"/>
    <n v="43.767916115179553"/>
    <n v="52.521499338215463"/>
    <n v="61.275082561251374"/>
    <n v="70.028665784287284"/>
    <n v="78.782249007323202"/>
    <n v="0"/>
    <n v="46.932946786102157"/>
    <n v="187.73178714440863"/>
    <n v="422.39652107491941"/>
    <n v="750.92714857763451"/>
    <n v="1173.3236696525539"/>
    <n v="1689.5860842996776"/>
    <n v="2299.7143925190053"/>
    <n v="3003.708594310538"/>
    <n v="3801.5686896742754"/>
    <n v="0"/>
    <n v="2.6410788516163904E-2"/>
    <n v="5.2821577032327809E-2"/>
    <n v="7.9232365548491709E-2"/>
    <n v="0.10564315406465562"/>
    <n v="0.13205394258081951"/>
    <n v="0.15846473109698342"/>
    <n v="0.18487551961314733"/>
    <n v="0.21128630812931123"/>
    <n v="0.23769709664547514"/>
    <n v="8.3000000000000007"/>
    <n v="1.1366800000000001"/>
    <n v="1"/>
    <n v="1.0005999999999999"/>
    <n v="1.0066999999999999"/>
    <n v="1"/>
    <n v="0.96924776191685991"/>
    <n v="0.93958067243093879"/>
    <n v="0.91099873154223665"/>
    <n v="0.88350193925075349"/>
    <n v="0.85709029555648919"/>
    <n v="0.83176380045944398"/>
    <n v="0.80752245395961775"/>
    <n v="0.78436625605701038"/>
    <n v="0.7622952067516221"/>
    <n v="130400"/>
    <n v="260800"/>
    <n v="252779.81630791706"/>
    <n v="245042.63936998884"/>
    <n v="237588.46918621531"/>
    <n v="230417.3057565965"/>
    <n v="223529.14908113237"/>
    <n v="216923.999159823"/>
    <n v="210601.85599266831"/>
    <n v="204562.71957966831"/>
    <n v="198806.58992082305"/>
    <n v="260800"/>
    <n v="252779.81630791706"/>
    <n v="245042.63936998884"/>
    <n v="237588.46918621531"/>
    <n v="230417.3057565965"/>
    <n v="223529.14908113237"/>
    <n v="216923.999159823"/>
    <n v="210601.85599266831"/>
    <n v="204562.71957966831"/>
    <n v="198806.58992082305"/>
    <n v="728144.87625000009"/>
    <n v="34.32"/>
    <n v="9.4531492776886044"/>
    <n v="1.2999999999999999E-2"/>
    <n v="0.79700000000000004"/>
    <n v="4.1570820113423959E-2"/>
    <n v="0.14382459506894771"/>
    <n v="0.08"/>
    <n v="0.2238245950689477"/>
    <n v="3.3163246124579122"/>
    <n v="3.193610393594617"/>
    <n v="3.045311159743056"/>
    <n v="2.8714269109032293"/>
    <n v="2.6719576470751365"/>
    <n v="2.446903368258778"/>
    <n v="2.1962640744541542"/>
    <n v="1.9200397656612642"/>
    <n v="1.6182304418801081"/>
    <n v="1.2908361031106863"/>
    <n v="3.3163246124579122"/>
    <n v="3.2549675030262648"/>
    <n v="3.1194607766688365"/>
    <n v="2.9583690353231429"/>
    <n v="2.7716922789891827"/>
    <n v="2.5594305076669572"/>
    <n v="2.3215837213564661"/>
    <n v="2.0581519200577092"/>
    <n v="1.7691351037706862"/>
    <n v="1.4545332724953972"/>
    <n v="0"/>
    <n v="4.3767916115179553"/>
    <n v="13.130374834553866"/>
    <n v="21.883958057589776"/>
    <n v="30.637541280625687"/>
    <n v="39.391124503661601"/>
    <n v="48.144707726697504"/>
    <n v="56.898290949733422"/>
    <n v="65.651874172769325"/>
    <n v="74.405457395805243"/>
    <n v="8.7535832230359105"/>
    <n v="0"/>
    <n v="11.770504493727577"/>
    <n v="36.845415631948335"/>
    <n v="64.752924945895046"/>
    <n v="96.759755540741921"/>
    <n v="134.72273834310306"/>
    <n v="181.53069473977291"/>
    <n v="241.99570509014566"/>
    <n v="324.84186374163369"/>
    <n v="447.78237519781112"/>
    <n v="1541.0019777247794"/>
    <n v="69.555528290513578"/>
    <n v="241.58362590229382"/>
    <n v="1852.1411319175868"/>
    <n v="1852.149064"/>
    <n v="241.5846605217389"/>
    <n v="69.555528290513578"/>
    <n v="1541.0088751877474"/>
    <n v="8.3102574112868464"/>
    <n v="7.9320824131627887E-3"/>
    <n v="4.2826371631407681E-6"/>
  </r>
  <r>
    <x v="1"/>
    <x v="37"/>
    <n v="124.6"/>
    <n v="1.86327"/>
    <n v="78.846338104402562"/>
    <n v="0"/>
    <n v="8.7607042338225067"/>
    <n v="17.521408467645013"/>
    <n v="26.282112701467518"/>
    <n v="35.042816935290027"/>
    <n v="43.803521169112535"/>
    <n v="52.564225402935044"/>
    <n v="61.324929636757552"/>
    <n v="70.085633870580054"/>
    <n v="78.846338104402562"/>
    <n v="0"/>
    <n v="8.7607042338225067"/>
    <n v="17.521408467645013"/>
    <n v="26.282112701467518"/>
    <n v="35.042816935290027"/>
    <n v="43.803521169112535"/>
    <n v="52.564225402935044"/>
    <n v="61.324929636757552"/>
    <n v="70.085633870580054"/>
    <n v="78.846338104402562"/>
    <n v="0"/>
    <n v="47.009337436915807"/>
    <n v="188.03734974766323"/>
    <n v="423.08403693224216"/>
    <n v="752.14939899065291"/>
    <n v="1175.2334359228953"/>
    <n v="1692.3361477289693"/>
    <n v="2303.4575344088748"/>
    <n v="3008.5975959626116"/>
    <n v="3807.7563323901804"/>
    <n v="0"/>
    <n v="2.6432273604625869E-2"/>
    <n v="5.2864547209251739E-2"/>
    <n v="7.9296820813877608E-2"/>
    <n v="0.10572909441850348"/>
    <n v="0.13216136802312936"/>
    <n v="0.15859364162775522"/>
    <n v="0.1850259152323811"/>
    <n v="0.21145818883700696"/>
    <n v="0.23789046244163284"/>
    <n v="8.3000000000000007"/>
    <n v="1.1366800000000001"/>
    <n v="1"/>
    <n v="1.0005999999999999"/>
    <n v="1.0066999999999999"/>
    <n v="1"/>
    <n v="0.96922318681508735"/>
    <n v="0.93953328847505657"/>
    <n v="0.91093030497990768"/>
    <n v="0.88341423632964045"/>
    <n v="0.85698508252425509"/>
    <n v="0.8316428435637514"/>
    <n v="0.8073875194481297"/>
    <n v="0.78421911017738977"/>
    <n v="0.76213761575153161"/>
    <n v="130400"/>
    <n v="260800"/>
    <n v="252773.40712137477"/>
    <n v="245030.28163429475"/>
    <n v="237570.62353875992"/>
    <n v="230394.43283477024"/>
    <n v="223501.70952232572"/>
    <n v="216892.45360142636"/>
    <n v="210566.66507207224"/>
    <n v="204524.34393426325"/>
    <n v="198765.49018799944"/>
    <n v="260800"/>
    <n v="252773.40712137477"/>
    <n v="245030.28163429478"/>
    <n v="237570.62353875992"/>
    <n v="230394.43283477024"/>
    <n v="223501.70952232572"/>
    <n v="216892.45360142636"/>
    <n v="210566.66507207221"/>
    <n v="204524.34393426325"/>
    <n v="198765.49018799944"/>
    <n v="730596.5425000001"/>
    <n v="34.32"/>
    <n v="9.4531492776886044"/>
    <n v="1.2999999999999999E-2"/>
    <n v="0.79700000000000004"/>
    <n v="4.1570820113423959E-2"/>
    <n v="0.14432453786121163"/>
    <n v="0.08"/>
    <n v="0.22432453786121165"/>
    <n v="3.3045378409395969"/>
    <n v="3.1820913142990692"/>
    <n v="3.0340356692606503"/>
    <n v="2.8603709058243378"/>
    <n v="2.6610970239901333"/>
    <n v="2.4362140237580361"/>
    <n v="2.1857219051280459"/>
    <n v="1.909620668100164"/>
    <n v="1.6079103126743901"/>
    <n v="1.2805908388507232"/>
    <n v="3.3045378409395969"/>
    <n v="3.2433145776193331"/>
    <n v="3.10806349177986"/>
    <n v="2.9472032875424938"/>
    <n v="2.7607339649072355"/>
    <n v="2.5486555238740847"/>
    <n v="2.3109679644430408"/>
    <n v="2.0476712866141051"/>
    <n v="1.7587654903872769"/>
    <n v="1.4442505757625566"/>
    <n v="0"/>
    <n v="4.3803521169112534"/>
    <n v="13.141056350733759"/>
    <n v="21.901760584556264"/>
    <n v="30.662464818378773"/>
    <n v="39.423169052201281"/>
    <n v="48.18387328602379"/>
    <n v="56.944577519846298"/>
    <n v="65.7052817536688"/>
    <n v="74.465985987491308"/>
    <n v="8.7607042338225067"/>
    <n v="0"/>
    <n v="11.832021969458758"/>
    <n v="37.040719506938416"/>
    <n v="65.104042022592395"/>
    <n v="97.301945340767631"/>
    <n v="135.51251661555784"/>
    <n v="182.66140820371379"/>
    <n v="243.63021771734549"/>
    <n v="327.28896671557703"/>
    <n v="451.70449620345994"/>
    <n v="1552.0763342954112"/>
    <n v="69.555528290513578"/>
    <n v="243.2447793878886"/>
    <n v="1864.8766419738135"/>
    <n v="1864.8683129999999"/>
    <n v="243.24369299999989"/>
    <n v="69.555528290513578"/>
    <n v="1552.0690917094864"/>
    <n v="8.3061354667887244"/>
    <n v="8.3289738136045344E-3"/>
    <n v="4.4662530622367517E-6"/>
  </r>
  <r>
    <x v="1"/>
    <x v="38"/>
    <n v="124.6"/>
    <n v="1.8639300000000001"/>
    <n v="78.964535808376752"/>
    <n v="0"/>
    <n v="8.7738373120418611"/>
    <n v="17.547674624083722"/>
    <n v="26.321511936125582"/>
    <n v="35.095349248167445"/>
    <n v="43.869186560209307"/>
    <n v="52.64302387225117"/>
    <n v="61.416861184293033"/>
    <n v="70.190698496334889"/>
    <n v="78.964535808376752"/>
    <n v="0"/>
    <n v="8.7738373120418611"/>
    <n v="17.547674624083722"/>
    <n v="26.321511936125582"/>
    <n v="35.095349248167445"/>
    <n v="43.869186560209307"/>
    <n v="52.64302387225117"/>
    <n v="61.416861184293033"/>
    <n v="70.190698496334889"/>
    <n v="78.964535808376752"/>
    <n v="0"/>
    <n v="47.150385471634003"/>
    <n v="188.60154188653601"/>
    <n v="424.35346924470588"/>
    <n v="754.40616754614405"/>
    <n v="1178.75963679085"/>
    <n v="1697.4138769788242"/>
    <n v="2310.3688881100661"/>
    <n v="3017.6246701845762"/>
    <n v="3819.181223202354"/>
    <n v="0"/>
    <n v="2.6471897943891282E-2"/>
    <n v="5.2943795887782565E-2"/>
    <n v="7.941569383167385E-2"/>
    <n v="0.10588759177556513"/>
    <n v="0.13235948971945641"/>
    <n v="0.1588313876633477"/>
    <n v="0.18530328560723899"/>
    <n v="0.21177518355113026"/>
    <n v="0.23824708149502155"/>
    <n v="8.3000000000000007"/>
    <n v="1.1366800000000001"/>
    <n v="1"/>
    <n v="1.0005999999999999"/>
    <n v="1.0066999999999999"/>
    <n v="1"/>
    <n v="0.96917786553542062"/>
    <n v="0.93944590712320086"/>
    <n v="0.91080412476334094"/>
    <n v="0.88325251845584041"/>
    <n v="0.8567910882006996"/>
    <n v="0.8314198339979183"/>
    <n v="0.80713875584749672"/>
    <n v="0.78394785374943488"/>
    <n v="0.76184712770373253"/>
    <n v="130400"/>
    <n v="260800"/>
    <n v="252761.58733163771"/>
    <n v="245007.49257773079"/>
    <n v="237537.71573827931"/>
    <n v="230352.25681328317"/>
    <n v="223451.11580274245"/>
    <n v="216834.29270665708"/>
    <n v="210501.78752502715"/>
    <n v="204453.60025785261"/>
    <n v="198689.73090513345"/>
    <n v="260800"/>
    <n v="252761.58733163771"/>
    <n v="245007.49257773079"/>
    <n v="237537.71573827931"/>
    <n v="230352.25681328317"/>
    <n v="223451.11580274245"/>
    <n v="216834.29270665708"/>
    <n v="210501.78752502715"/>
    <n v="204453.60025785261"/>
    <n v="198689.73090513345"/>
    <n v="733048.20874999999"/>
    <n v="34.32"/>
    <n v="9.4531492776886044"/>
    <n v="1.2999999999999999E-2"/>
    <n v="0.79700000000000004"/>
    <n v="4.1570820113423959E-2"/>
    <n v="0.14442680008329131"/>
    <n v="0.08"/>
    <n v="0.2244268000832913"/>
    <n v="3.2928299107023413"/>
    <n v="3.1705838003848323"/>
    <n v="3.0227236400166526"/>
    <n v="2.8492494295978026"/>
    <n v="2.6501611691282814"/>
    <n v="2.4254588586080903"/>
    <n v="2.1751424980372276"/>
    <n v="1.899212087415695"/>
    <n v="1.5976676267434922"/>
    <n v="1.2705091160206183"/>
    <n v="3.2928299107023413"/>
    <n v="3.2317068555435871"/>
    <n v="3.0966537202007425"/>
    <n v="2.9359865348072276"/>
    <n v="2.749705299363042"/>
    <n v="2.5378100138681861"/>
    <n v="2.3003006783226589"/>
    <n v="2.0371772927264615"/>
    <n v="1.7484398570795936"/>
    <n v="1.4340883713820554"/>
    <n v="0"/>
    <n v="4.3869186560209306"/>
    <n v="13.160755968062791"/>
    <n v="21.93459328010465"/>
    <n v="30.708430592146513"/>
    <n v="39.482267904188376"/>
    <n v="48.256105216230239"/>
    <n v="57.029942528272102"/>
    <n v="65.803779840313965"/>
    <n v="74.577617152355828"/>
    <n v="8.7738373120418611"/>
    <n v="0"/>
    <n v="11.910149128490422"/>
    <n v="37.288745271712678"/>
    <n v="65.548854078133871"/>
    <n v="97.98532744073897"/>
    <n v="136.49997179016307"/>
    <n v="184.05907561124079"/>
    <n v="245.61997595628179"/>
    <n v="330.20961887741504"/>
    <n v="456.27026414273331"/>
    <n v="1565.3919822969101"/>
    <n v="69.555528290513578"/>
    <n v="245.24212658811342"/>
    <n v="1880.1896371755372"/>
    <n v="1880.192884"/>
    <n v="245.2425500869565"/>
    <n v="69.555528290513578"/>
    <n v="1565.3948056225299"/>
    <n v="8.3052915218157608"/>
    <n v="3.2468244628489629E-3"/>
    <n v="1.7268571168834202E-6"/>
  </r>
  <r>
    <x v="1"/>
    <x v="39"/>
    <n v="124.6"/>
    <n v="1.8693900000000001"/>
    <n v="78.980878765221988"/>
    <n v="0"/>
    <n v="8.7756531961357762"/>
    <n v="17.551306392271552"/>
    <n v="26.326959588407327"/>
    <n v="35.102612784543105"/>
    <n v="43.878265980678883"/>
    <n v="52.653919176814661"/>
    <n v="61.429572372950439"/>
    <n v="70.20522556908621"/>
    <n v="78.980878765221988"/>
    <n v="0"/>
    <n v="8.7756531961357762"/>
    <n v="17.551306392271552"/>
    <n v="26.326959588407327"/>
    <n v="35.102612784543105"/>
    <n v="43.878265980678883"/>
    <n v="52.653919176814661"/>
    <n v="61.429572372950439"/>
    <n v="70.20522556908621"/>
    <n v="78.980878765221988"/>
    <n v="0"/>
    <n v="47.169904524044441"/>
    <n v="188.67961809617776"/>
    <n v="424.52914071639992"/>
    <n v="754.71847238471105"/>
    <n v="1179.2476131011113"/>
    <n v="1698.1165628656001"/>
    <n v="2311.3253216781782"/>
    <n v="3018.8738895388442"/>
    <n v="3820.7622664475998"/>
    <n v="0"/>
    <n v="2.6477376720930614E-2"/>
    <n v="5.2954753441861228E-2"/>
    <n v="7.9432130162791839E-2"/>
    <n v="0.10590950688372246"/>
    <n v="0.13238688360465309"/>
    <n v="0.15886426032558371"/>
    <n v="0.18534163704651432"/>
    <n v="0.21181901376744491"/>
    <n v="0.23829639048837556"/>
    <n v="8.3000000000000007"/>
    <n v="1.1366800000000001"/>
    <n v="1"/>
    <n v="1.0005999999999999"/>
    <n v="1.0066999999999999"/>
    <n v="1"/>
    <n v="0.96917159924619911"/>
    <n v="0.93943382584973212"/>
    <n v="0.91078667981059913"/>
    <n v="0.88323016112879993"/>
    <n v="0.85676426980433462"/>
    <n v="0.83138900583720332"/>
    <n v="0.8071043692274058"/>
    <n v="0.78391035997494241"/>
    <n v="0.76180697807981268"/>
    <n v="130400"/>
    <n v="260800"/>
    <n v="252759.95308340873"/>
    <n v="245004.34178161013"/>
    <n v="237533.16609460424"/>
    <n v="230346.42602239101"/>
    <n v="223444.12156497047"/>
    <n v="216826.25272234262"/>
    <n v="210492.81949450742"/>
    <n v="204443.82188146497"/>
    <n v="198679.25988321516"/>
    <n v="260800"/>
    <n v="252759.95308340873"/>
    <n v="245004.34178161013"/>
    <n v="237533.16609460424"/>
    <n v="230346.42602239101"/>
    <n v="223444.12156497047"/>
    <n v="216826.25272234262"/>
    <n v="210492.81949450742"/>
    <n v="204443.82188146497"/>
    <n v="198679.25988321516"/>
    <n v="735499.875"/>
    <n v="34.32"/>
    <n v="9.4531492776886044"/>
    <n v="1.2999999999999999E-2"/>
    <n v="0.79700000000000004"/>
    <n v="4.1570820113423959E-2"/>
    <n v="0.14527417665412767"/>
    <n v="0.08"/>
    <n v="0.22527417665412769"/>
    <n v="3.281200033333334"/>
    <n v="3.1592757041382673"/>
    <n v="3.0116964425260702"/>
    <n v="2.8384622484967434"/>
    <n v="2.6395731220502858"/>
    <n v="2.4150290631866982"/>
    <n v="2.1648300719059805"/>
    <n v="1.8889761482081324"/>
    <n v="1.587467292093155"/>
    <n v="1.2603035035610466"/>
    <n v="3.281200033333334"/>
    <n v="3.2202378687358006"/>
    <n v="3.0854860733321687"/>
    <n v="2.9250793455114068"/>
    <n v="2.7390176852735149"/>
    <n v="2.527301092618492"/>
    <n v="2.2899295675463396"/>
    <n v="2.0269031100570567"/>
    <n v="1.7382217201506438"/>
    <n v="1.4238853978271009"/>
    <n v="0"/>
    <n v="4.3878265980678881"/>
    <n v="13.163479794203663"/>
    <n v="21.939132990339438"/>
    <n v="30.714786186475216"/>
    <n v="39.490439382610994"/>
    <n v="48.266092578746772"/>
    <n v="57.04174577488255"/>
    <n v="65.817398971018321"/>
    <n v="74.593052167154099"/>
    <n v="8.7756531961357762"/>
    <n v="0"/>
    <n v="11.95751558705218"/>
    <n v="37.439201079756728"/>
    <n v="65.820512815340081"/>
    <n v="98.408386705634598"/>
    <n v="137.12430291626131"/>
    <n v="184.96922158942905"/>
    <n v="246.96719647759647"/>
    <n v="332.28825813504579"/>
    <n v="459.72994572397141"/>
    <n v="1574.7045410300875"/>
    <n v="69.555528290513578"/>
    <n v="246.63901039809002"/>
    <n v="1890.8990797186912"/>
    <n v="1890.920083"/>
    <n v="246.64174995652161"/>
    <n v="69.555528290513578"/>
    <n v="1574.7228047529647"/>
    <n v="8.2982880140325541"/>
    <n v="2.1003281308821897E-2"/>
    <n v="1.1107439969382301E-5"/>
  </r>
  <r>
    <x v="1"/>
    <x v="40"/>
    <n v="124.6"/>
    <n v="1.8717600000000001"/>
    <n v="79.062302598203502"/>
    <n v="0"/>
    <n v="8.7847002886892778"/>
    <n v="17.569400577378556"/>
    <n v="26.354100866067832"/>
    <n v="35.138801154757111"/>
    <n v="43.923501443446391"/>
    <n v="52.70820173213567"/>
    <n v="61.49290202082495"/>
    <n v="70.277602309514222"/>
    <n v="79.062302598203502"/>
    <n v="0"/>
    <n v="8.7847002886892778"/>
    <n v="17.569400577378556"/>
    <n v="26.354100866067832"/>
    <n v="35.138801154757111"/>
    <n v="43.923501443446391"/>
    <n v="52.70820173213567"/>
    <n v="61.49290202082495"/>
    <n v="70.277602309514222"/>
    <n v="79.062302598203502"/>
    <n v="0"/>
    <n v="47.267212486784707"/>
    <n v="189.06884994713883"/>
    <n v="425.40491238106233"/>
    <n v="756.27539978855532"/>
    <n v="1181.6803121696178"/>
    <n v="1701.6196495242498"/>
    <n v="2316.0934118524515"/>
    <n v="3025.1015991542213"/>
    <n v="3828.6442114295614"/>
    <n v="0"/>
    <n v="2.6504673068269601E-2"/>
    <n v="5.3009346136539202E-2"/>
    <n v="7.95140192048088E-2"/>
    <n v="0.1060186922730784"/>
    <n v="0.13252336534134801"/>
    <n v="0.1590280384096176"/>
    <n v="0.18553271147788722"/>
    <n v="0.21203738454615681"/>
    <n v="0.2385420576144264"/>
    <n v="8.3000000000000007"/>
    <n v="1.1366800000000001"/>
    <n v="1"/>
    <n v="1.0005999999999999"/>
    <n v="1.0066999999999999"/>
    <n v="1"/>
    <n v="0.96914038005380965"/>
    <n v="0.93937363734710422"/>
    <n v="0.9106997718798836"/>
    <n v="0.88311878365214791"/>
    <n v="0.85663067266389703"/>
    <n v="0.83123543891513108"/>
    <n v="0.80693308240584982"/>
    <n v="0.78372360313605371"/>
    <n v="0.7616070011057422"/>
    <n v="130400"/>
    <n v="260800"/>
    <n v="252751.81111803357"/>
    <n v="244988.64462012477"/>
    <n v="237510.50050627365"/>
    <n v="230317.37877648018"/>
    <n v="223409.27943074435"/>
    <n v="216786.20246906619"/>
    <n v="210448.14789144564"/>
    <n v="204395.11569788281"/>
    <n v="198627.10588837755"/>
    <n v="260800"/>
    <n v="252751.81111803357"/>
    <n v="244988.64462012477"/>
    <n v="237510.50050627365"/>
    <n v="230317.37877648018"/>
    <n v="223409.27943074435"/>
    <n v="216786.20246906619"/>
    <n v="210448.14789144564"/>
    <n v="204395.11569788281"/>
    <n v="198627.10588837753"/>
    <n v="737951.54125000001"/>
    <n v="34.32"/>
    <n v="9.4531492776886044"/>
    <n v="1.2999999999999999E-2"/>
    <n v="0.79700000000000004"/>
    <n v="4.1570820113423959E-2"/>
    <n v="0.14564276539071924"/>
    <n v="0.08"/>
    <n v="0.22564276539071926"/>
    <n v="3.26964743089701"/>
    <n v="3.1479645559961411"/>
    <n v="3.0006089565159986"/>
    <n v="2.8275806324565842"/>
    <n v="2.6288795838178967"/>
    <n v="2.4045058105999364"/>
    <n v="2.154459312802703"/>
    <n v="1.8787400904261962"/>
    <n v="1.5773481434704177"/>
    <n v="1.250283471935365"/>
    <n v="3.26964743089701"/>
    <n v="3.2088059934465756"/>
    <n v="3.0742867562560701"/>
    <n v="2.9140947944862914"/>
    <n v="2.7282301081372404"/>
    <n v="2.5166926972089163"/>
    <n v="2.2794825617013199"/>
    <n v="2.0165997016144495"/>
    <n v="1.728044116948307"/>
    <n v="1.4138158077028913"/>
    <n v="0"/>
    <n v="4.3923501443446389"/>
    <n v="13.177050433033916"/>
    <n v="21.961750721723192"/>
    <n v="30.746451010412471"/>
    <n v="39.531151299101751"/>
    <n v="48.31585158779103"/>
    <n v="57.10055187648031"/>
    <n v="65.885252165169589"/>
    <n v="74.669952453858855"/>
    <n v="8.7847002886892778"/>
    <n v="0"/>
    <n v="12.024871450580941"/>
    <n v="37.653103929744276"/>
    <n v="66.204914908834908"/>
    <n v="99.001310872475059"/>
    <n v="137.9863805440252"/>
    <n v="186.20027304562922"/>
    <n v="248.74110323038019"/>
    <n v="334.93484803955675"/>
    <n v="463.95941345683053"/>
    <n v="1586.7062194780569"/>
    <n v="69.555528290513578"/>
    <n v="248.43926216528544"/>
    <n v="1904.7010099338561"/>
    <n v="1904.7121970000001"/>
    <n v="248.44072134782596"/>
    <n v="69.555528290513578"/>
    <n v="1586.7159473616605"/>
    <n v="8.2952360416204414"/>
    <n v="1.1187066143975244E-2"/>
    <n v="5.8733630002450407E-6"/>
  </r>
  <r>
    <x v="1"/>
    <x v="41"/>
    <n v="124.6"/>
    <n v="1.87422"/>
    <n v="79.141536788026684"/>
    <n v="0"/>
    <n v="8.7935040875585209"/>
    <n v="17.587008175117042"/>
    <n v="26.380512262675563"/>
    <n v="35.174016350234083"/>
    <n v="43.967520437792601"/>
    <n v="52.761024525351118"/>
    <n v="61.554528612909635"/>
    <n v="70.348032700468153"/>
    <n v="79.14153678802667"/>
    <n v="0"/>
    <n v="8.7935040875585209"/>
    <n v="17.587008175117042"/>
    <n v="26.380512262675563"/>
    <n v="35.174016350234083"/>
    <n v="43.967520437792601"/>
    <n v="52.761024525351118"/>
    <n v="61.554528612909635"/>
    <n v="70.348032700468153"/>
    <n v="79.14153678802667"/>
    <n v="0"/>
    <n v="47.361999909468913"/>
    <n v="189.44799963787565"/>
    <n v="426.25799918522017"/>
    <n v="757.79199855150262"/>
    <n v="1184.0499977367224"/>
    <n v="1705.0319967408802"/>
    <n v="2320.7379955639758"/>
    <n v="3031.1679942060086"/>
    <n v="3836.3219926669794"/>
    <n v="0"/>
    <n v="2.6531235364434504E-2"/>
    <n v="5.3062470728869007E-2"/>
    <n v="7.9593706093303518E-2"/>
    <n v="0.10612494145773801"/>
    <n v="0.13265617682217251"/>
    <n v="0.15918741218660701"/>
    <n v="0.1857186475510415"/>
    <n v="0.212249882915476"/>
    <n v="0.2387811182799105"/>
    <n v="8.3000000000000007"/>
    <n v="1.1366800000000001"/>
    <n v="1"/>
    <n v="1.0005999999999999"/>
    <n v="1.0066999999999999"/>
    <n v="1"/>
    <n v="0.96911000151822846"/>
    <n v="0.93931507188004515"/>
    <n v="0.91061521108544996"/>
    <n v="0.88301041913444323"/>
    <n v="0.85650069602702461"/>
    <n v="0.83108604176319423"/>
    <n v="0.80676645634295208"/>
    <n v="0.78354193976629827"/>
    <n v="0.76141249203323258"/>
    <n v="130400"/>
    <n v="260800"/>
    <n v="252743.88839595398"/>
    <n v="244973.37074631578"/>
    <n v="237488.44705108536"/>
    <n v="230289.11731026278"/>
    <n v="223375.38152384802"/>
    <n v="216747.23969184107"/>
    <n v="210404.6918142419"/>
    <n v="204347.73789105058"/>
    <n v="198576.37792226707"/>
    <n v="260800"/>
    <n v="252743.88839595401"/>
    <n v="244973.37074631581"/>
    <n v="237488.44705108536"/>
    <n v="230289.11731026278"/>
    <n v="223375.38152384802"/>
    <n v="216747.23969184107"/>
    <n v="210404.6918142419"/>
    <n v="204347.73789105058"/>
    <n v="198576.37792226707"/>
    <n v="740403.20750000002"/>
    <n v="34.32"/>
    <n v="9.4531492776886044"/>
    <n v="1.2999999999999999E-2"/>
    <n v="0.79700000000000004"/>
    <n v="4.1570820113423959E-2"/>
    <n v="0.14602584510411129"/>
    <n v="0.08"/>
    <n v="0.22602584510411128"/>
    <n v="3.2581713357615896"/>
    <n v="3.1367309091082438"/>
    <n v="2.989599260439594"/>
    <n v="2.8167763897556393"/>
    <n v="2.6182622970563814"/>
    <n v="2.3940569823418199"/>
    <n v="2.1441604456119547"/>
    <n v="1.8685726868667847"/>
    <n v="1.5672937061063121"/>
    <n v="1.2403235033305355"/>
    <n v="3.2581713357615896"/>
    <n v="3.1974511224349165"/>
    <n v="3.0631650847739191"/>
    <n v="2.9031878250976169"/>
    <n v="2.7175193434060105"/>
    <n v="2.5061596396991006"/>
    <n v="2.2691087139768875"/>
    <n v="2.0063665662393699"/>
    <n v="1.7179331964865483"/>
    <n v="1.4038086047184239"/>
    <n v="0"/>
    <n v="4.3967520437792604"/>
    <n v="13.190256131337781"/>
    <n v="21.9837602188963"/>
    <n v="30.777264306454825"/>
    <n v="39.570768394013342"/>
    <n v="48.364272481571859"/>
    <n v="57.157776569130377"/>
    <n v="65.951280656688894"/>
    <n v="74.744784744247411"/>
    <n v="8.7935040875585209"/>
    <n v="0"/>
    <n v="12.091774225312239"/>
    <n v="37.865595877743331"/>
    <n v="66.586902739670663"/>
    <n v="99.590827251839187"/>
    <n v="138.84419336605629"/>
    <n v="187.42664251336004"/>
    <n v="250.51112311868528"/>
    <n v="337.58172740383043"/>
    <n v="468.2038334592317"/>
    <n v="1598.702619955729"/>
    <n v="69.555528290513578"/>
    <n v="250.23872223693624"/>
    <n v="1918.4968704831788"/>
    <n v="1918.50431"/>
    <n v="250.23969260869558"/>
    <n v="69.555528290513578"/>
    <n v="1598.7090891007908"/>
    <n v="8.292060578898413"/>
    <n v="7.4395168212504359E-3"/>
    <n v="3.8777691467633114E-6"/>
  </r>
  <r>
    <x v="1"/>
    <x v="42"/>
    <n v="124.6"/>
    <n v="1.87829"/>
    <n v="79.186524618738957"/>
    <n v="0"/>
    <n v="8.7985027354154397"/>
    <n v="17.597005470830879"/>
    <n v="26.395508206246319"/>
    <n v="35.194010941661759"/>
    <n v="43.992513677077199"/>
    <n v="52.791016412492638"/>
    <n v="61.589519147908078"/>
    <n v="70.388021883323518"/>
    <n v="79.186524618738957"/>
    <n v="0"/>
    <n v="8.7985027354154397"/>
    <n v="17.597005470830879"/>
    <n v="26.395508206246319"/>
    <n v="35.194010941661759"/>
    <n v="43.992513677077199"/>
    <n v="52.791016412492638"/>
    <n v="61.589519147908078"/>
    <n v="70.388021883323518"/>
    <n v="79.186524618738957"/>
    <n v="0"/>
    <n v="47.4158608608817"/>
    <n v="189.6634434435268"/>
    <n v="426.74274774793531"/>
    <n v="758.65377377410721"/>
    <n v="1185.3965215220426"/>
    <n v="1706.9709909917412"/>
    <n v="2323.3771821832033"/>
    <n v="3034.6150950964288"/>
    <n v="3840.684729731418"/>
    <n v="0"/>
    <n v="2.6546316986217507E-2"/>
    <n v="5.3092633972435015E-2"/>
    <n v="7.9638950958652518E-2"/>
    <n v="0.10618526794487003"/>
    <n v="0.13273158493108753"/>
    <n v="0.15927790191730504"/>
    <n v="0.18582421890352255"/>
    <n v="0.21237053588974006"/>
    <n v="0.23891685287595757"/>
    <n v="8.3000000000000007"/>
    <n v="1.1366800000000001"/>
    <n v="1"/>
    <n v="1.0005999999999999"/>
    <n v="1.0066999999999999"/>
    <n v="1"/>
    <n v="0.96909275358888947"/>
    <n v="0.93928182135412108"/>
    <n v="0.91056720329569485"/>
    <n v="0.88294889941361077"/>
    <n v="0.85642690970786883"/>
    <n v="0.83100123417846916"/>
    <n v="0.80667187282541142"/>
    <n v="0.78343882564869605"/>
    <n v="0.76130209264832271"/>
    <n v="130400"/>
    <n v="260800"/>
    <n v="252739.39013598236"/>
    <n v="244964.69900915478"/>
    <n v="237475.92661951721"/>
    <n v="230273.07296706969"/>
    <n v="223356.13805181219"/>
    <n v="216725.12187374476"/>
    <n v="210380.0244328673"/>
    <n v="204320.84572917994"/>
    <n v="198547.58576268257"/>
    <n v="260800"/>
    <n v="252739.39013598236"/>
    <n v="244964.69900915478"/>
    <n v="237475.92661951721"/>
    <n v="230273.07296706966"/>
    <n v="223356.13805181219"/>
    <n v="216725.12187374476"/>
    <n v="210380.02443286733"/>
    <n v="204320.84572917994"/>
    <n v="198547.58576268255"/>
    <n v="742854.87375000003"/>
    <n v="34.32"/>
    <n v="9.4531492776886044"/>
    <n v="1.2999999999999999E-2"/>
    <n v="0.79700000000000004"/>
    <n v="4.1570820113423959E-2"/>
    <n v="0.14666074442111945"/>
    <n v="0.08"/>
    <n v="0.22666074442111944"/>
    <n v="3.2467709904290434"/>
    <n v="3.1256121010434463"/>
    <n v="2.978731320216363"/>
    <n v="2.8061286479477925"/>
    <n v="2.6078040842377352"/>
    <n v="2.3837576290861917"/>
    <n v="2.1339892824931614"/>
    <n v="1.8584990444586442"/>
    <n v="1.5572869149826403"/>
    <n v="1.2303528940651489"/>
    <n v="3.2467709904290434"/>
    <n v="3.1861915457362446"/>
    <n v="3.0521717106299047"/>
    <n v="2.892429984082078"/>
    <n v="2.7069663660927636"/>
    <n v="2.4957808566619635"/>
    <n v="2.2588734557896766"/>
    <n v="1.9962441634759029"/>
    <n v="1.7078929797206421"/>
    <n v="1.3938199045238946"/>
    <n v="0"/>
    <n v="4.3992513677077199"/>
    <n v="13.19775410312316"/>
    <n v="21.996256838538599"/>
    <n v="30.794759573954039"/>
    <n v="39.593262309369479"/>
    <n v="48.391765044784918"/>
    <n v="57.190267780200358"/>
    <n v="65.988770515615798"/>
    <n v="74.787273251031237"/>
    <n v="8.7985027354154397"/>
    <n v="0"/>
    <n v="12.148304531268337"/>
    <n v="38.045197514036531"/>
    <n v="66.910565520292494"/>
    <n v="100.09277534503745"/>
    <n v="139.5801341304188"/>
    <n v="188.49000860443297"/>
    <n v="252.06772633818071"/>
    <n v="339.95243541742042"/>
    <n v="472.09544514162144"/>
    <n v="1609.3825925427091"/>
    <n v="69.555528290513578"/>
    <n v="251.84071812498325"/>
    <n v="1930.7788389582061"/>
    <n v="1930.7639670000001"/>
    <n v="251.83877830434767"/>
    <n v="69.555528290513578"/>
    <n v="1609.3696604051388"/>
    <n v="8.2867900429651442"/>
    <n v="1.4871958205958435E-2"/>
    <n v="7.7026288350855862E-6"/>
  </r>
  <r>
    <x v="1"/>
    <x v="43"/>
    <n v="124.6"/>
    <n v="1.8809100000000001"/>
    <n v="79.261826481785278"/>
    <n v="0"/>
    <n v="8.8068696090872525"/>
    <n v="17.613739218174505"/>
    <n v="26.420608827261759"/>
    <n v="35.22747843634901"/>
    <n v="44.034348045436261"/>
    <n v="52.841217654523511"/>
    <n v="61.648087263610762"/>
    <n v="70.45495687269802"/>
    <n v="79.261826481785278"/>
    <n v="0"/>
    <n v="8.8068696090872525"/>
    <n v="17.613739218174505"/>
    <n v="26.420608827261759"/>
    <n v="35.22747843634901"/>
    <n v="44.034348045436261"/>
    <n v="52.841217654523511"/>
    <n v="61.648087263610762"/>
    <n v="70.45495687269802"/>
    <n v="79.261826481785278"/>
    <n v="0"/>
    <n v="47.506083290772111"/>
    <n v="190.02433316308844"/>
    <n v="427.55474961694898"/>
    <n v="760.09733265235377"/>
    <n v="1187.6520822693026"/>
    <n v="1710.2189984677955"/>
    <n v="2327.7980812478327"/>
    <n v="3040.3893306094151"/>
    <n v="3847.9927465525411"/>
    <n v="0"/>
    <n v="2.6571561017770914E-2"/>
    <n v="5.3143122035541827E-2"/>
    <n v="7.9714683053312752E-2"/>
    <n v="0.10628624407108365"/>
    <n v="0.13285780508885456"/>
    <n v="0.15942936610662548"/>
    <n v="0.18600092712439639"/>
    <n v="0.21257248814216731"/>
    <n v="0.23914404915993825"/>
    <n v="8.3000000000000007"/>
    <n v="1.1366800000000001"/>
    <n v="1"/>
    <n v="1.0005999999999999"/>
    <n v="1.0066999999999999"/>
    <n v="1"/>
    <n v="0.96906388432426271"/>
    <n v="0.9392261688806115"/>
    <n v="0.91048685366904669"/>
    <n v="0.88284593868956829"/>
    <n v="0.85630342394217618"/>
    <n v="0.83085930942687025"/>
    <n v="0.80651359514365073"/>
    <n v="0.7832662810925175"/>
    <n v="0.76111736727347057"/>
    <n v="130400"/>
    <n v="260800"/>
    <n v="252731.86103176771"/>
    <n v="244950.18484406348"/>
    <n v="237454.97143688737"/>
    <n v="230246.22081023941"/>
    <n v="223323.93296411954"/>
    <n v="216688.10789852776"/>
    <n v="210338.7456134641"/>
    <n v="204275.84610892856"/>
    <n v="198499.40938492113"/>
    <n v="260800"/>
    <n v="252731.86103176774"/>
    <n v="244950.18484406348"/>
    <n v="237454.9714368874"/>
    <n v="230246.22081023938"/>
    <n v="223323.93296411954"/>
    <n v="216688.10789852776"/>
    <n v="210338.74561346407"/>
    <n v="204275.84610892856"/>
    <n v="198499.40938492111"/>
    <n v="745306.54"/>
    <n v="34.32"/>
    <n v="9.4531492776886044"/>
    <n v="1.2999999999999999E-2"/>
    <n v="0.79700000000000004"/>
    <n v="4.1570820113423959E-2"/>
    <n v="0.14707017975178188"/>
    <n v="0.08"/>
    <n v="0.2270701797517819"/>
    <n v="3.235445647368421"/>
    <n v="3.1145304616995841"/>
    <n v="2.9678735983377114"/>
    <n v="2.7954750572828058"/>
    <n v="2.5973348385348651"/>
    <n v="2.3734529420938917"/>
    <n v="2.1238293679598828"/>
    <n v="1.8484641161328401"/>
    <n v="1.5473571866127636"/>
    <n v="1.2205085793996526"/>
    <n v="3.235445647368421"/>
    <n v="3.1749880545340026"/>
    <n v="3.0412020300186478"/>
    <n v="2.8816743278102583"/>
    <n v="2.6964049479088352"/>
    <n v="2.4853938903143784"/>
    <n v="2.2486411550268874"/>
    <n v="1.9861467420463614"/>
    <n v="1.6979106513728017"/>
    <n v="1.3839328830062081"/>
    <n v="0"/>
    <n v="4.4034348045436262"/>
    <n v="13.21030441363088"/>
    <n v="22.01717402271813"/>
    <n v="30.824043631805385"/>
    <n v="39.630913240892639"/>
    <n v="48.437782849979882"/>
    <n v="57.24465245906714"/>
    <n v="66.051522068154384"/>
    <n v="74.858391677241656"/>
    <n v="8.8068696090872525"/>
    <n v="0"/>
    <n v="12.214369153405899"/>
    <n v="38.255080497392548"/>
    <n v="67.288096683015937"/>
    <n v="100.67602542439201"/>
    <n v="140.43016954445108"/>
    <n v="189.70800955030765"/>
    <n v="253.83129018205861"/>
    <n v="342.60173929980391"/>
    <n v="476.37288104273784"/>
    <n v="1621.3776613775656"/>
    <n v="69.555528290513578"/>
    <n v="253.63997845021174"/>
    <n v="1944.5731681182911"/>
    <n v="1944.5560800000001"/>
    <n v="253.63774956521729"/>
    <n v="69.555528290513578"/>
    <n v="1621.3628021442692"/>
    <n v="8.2833862291212625"/>
    <n v="1.7088118290985221E-2"/>
    <n v="8.7876705983121969E-6"/>
  </r>
  <r>
    <x v="1"/>
    <x v="44"/>
    <n v="124.6"/>
    <n v="1.8851599999999999"/>
    <n v="79.302541035739551"/>
    <n v="0"/>
    <n v="8.8113934484155063"/>
    <n v="17.622786896831013"/>
    <n v="26.434180345246517"/>
    <n v="35.245573793662025"/>
    <n v="44.056967242077533"/>
    <n v="52.868360690493041"/>
    <n v="61.67975413890855"/>
    <n v="70.491147587324051"/>
    <n v="79.302541035739551"/>
    <n v="0"/>
    <n v="8.8113934484155063"/>
    <n v="17.622786896831013"/>
    <n v="26.434180345246517"/>
    <n v="35.245573793662025"/>
    <n v="44.056967242077533"/>
    <n v="52.868360690493041"/>
    <n v="61.67975413890855"/>
    <n v="70.491147587324051"/>
    <n v="79.302541035739551"/>
    <n v="0"/>
    <n v="47.554900882952573"/>
    <n v="190.21960353181029"/>
    <n v="427.99410794657314"/>
    <n v="760.87841412724117"/>
    <n v="1188.8725220738145"/>
    <n v="1711.9764317862928"/>
    <n v="2330.1901432646764"/>
    <n v="3043.5136565089647"/>
    <n v="3851.9469715191581"/>
    <n v="0"/>
    <n v="2.6585210075617902E-2"/>
    <n v="5.3170420151235805E-2"/>
    <n v="7.9755630226853697E-2"/>
    <n v="0.10634084030247161"/>
    <n v="0.13292605037808952"/>
    <n v="0.15951126045370742"/>
    <n v="0.18609647052932532"/>
    <n v="0.21268168060494322"/>
    <n v="0.23926689068056109"/>
    <n v="8.3000000000000007"/>
    <n v="1.1366800000000001"/>
    <n v="1"/>
    <n v="1.0005999999999999"/>
    <n v="1.0066999999999999"/>
    <n v="1"/>
    <n v="0.96904827557182716"/>
    <n v="0.93919608009970323"/>
    <n v="0.91044341358362835"/>
    <n v="0.88279027602360227"/>
    <n v="0.85623666741962512"/>
    <n v="0.83078258777169689"/>
    <n v="0.80642803707981769"/>
    <n v="0.78317301534398742"/>
    <n v="0.76101752256420607"/>
    <n v="130400"/>
    <n v="260800"/>
    <n v="252727.79026913253"/>
    <n v="244942.33769000261"/>
    <n v="237443.64226261029"/>
    <n v="230231.70398695549"/>
    <n v="223306.52286303823"/>
    <n v="216668.09889085856"/>
    <n v="210316.43207041646"/>
    <n v="204251.52240171193"/>
    <n v="198473.36988474496"/>
    <n v="260800"/>
    <n v="252727.79026913253"/>
    <n v="244942.33769000263"/>
    <n v="237443.64226261026"/>
    <n v="230231.70398695546"/>
    <n v="223306.52286303823"/>
    <n v="216668.09889085856"/>
    <n v="210316.43207041649"/>
    <n v="204251.52240171193"/>
    <n v="198473.36988474496"/>
    <n v="747758.20625000005"/>
    <n v="34.32"/>
    <n v="9.4531492776886044"/>
    <n v="1.2999999999999999E-2"/>
    <n v="0.79700000000000004"/>
    <n v="4.1570820113423959E-2"/>
    <n v="0.14773555388042625"/>
    <n v="0.08"/>
    <n v="0.22773555388042627"/>
    <n v="3.2241945688524587"/>
    <n v="3.1035622257425128"/>
    <n v="2.957156037245102"/>
    <n v="2.7849760033602253"/>
    <n v="2.5870221240878837"/>
    <n v="2.3632943994280766"/>
    <n v="2.1137928293808042"/>
    <n v="1.8385174139460669"/>
    <n v="1.5374681531238641"/>
    <n v="1.2106450469141963"/>
    <n v="3.2241945688524587"/>
    <n v="3.163878397297486"/>
    <n v="3.0303591314938076"/>
    <n v="2.8710660203026634"/>
    <n v="2.6859990637240543"/>
    <n v="2.4751582617579801"/>
    <n v="2.2385436144044402"/>
    <n v="1.9761551216634357"/>
    <n v="1.6879927835349655"/>
    <n v="1.3740566000190302"/>
    <n v="0"/>
    <n v="4.4056967242077532"/>
    <n v="13.217090172623259"/>
    <n v="22.028483621038767"/>
    <n v="30.839877069454271"/>
    <n v="39.651270517869776"/>
    <n v="48.462663966285291"/>
    <n v="57.274057414700792"/>
    <n v="66.085450863116307"/>
    <n v="74.896844311531794"/>
    <n v="8.8113934484155063"/>
    <n v="0"/>
    <n v="12.269854392807671"/>
    <n v="38.431412483034777"/>
    <n v="67.606120822149322"/>
    <n v="101.16991268901141"/>
    <n v="141.15580028178059"/>
    <n v="190.75956216242727"/>
    <n v="255.37684199774014"/>
    <n v="344.96883781185068"/>
    <n v="480.28994094165216"/>
    <n v="1632.0282835824542"/>
    <n v="69.555528290513578"/>
    <n v="255.23757178094502"/>
    <n v="1956.8213836539128"/>
    <n v="1956.8157369999999"/>
    <n v="255.23683526086938"/>
    <n v="69.555528290513578"/>
    <n v="1632.0233734486169"/>
    <n v="8.2778466861165345"/>
    <n v="5.6466539128905424E-3"/>
    <n v="2.8856339440255345E-6"/>
  </r>
  <r>
    <x v="1"/>
    <x v="45"/>
    <n v="124.6"/>
    <n v="1.88642"/>
    <n v="79.405906655860719"/>
    <n v="0"/>
    <n v="8.8228785173178572"/>
    <n v="17.645757034635714"/>
    <n v="26.468635551953572"/>
    <n v="35.291514069271429"/>
    <n v="44.11439258658929"/>
    <n v="52.93727110390715"/>
    <n v="61.760149621225011"/>
    <n v="70.583028138542872"/>
    <n v="79.405906655860733"/>
    <n v="0"/>
    <n v="8.8228785173178572"/>
    <n v="17.645757034635714"/>
    <n v="26.468635551953572"/>
    <n v="35.291514069271429"/>
    <n v="44.11439258658929"/>
    <n v="52.93727110390715"/>
    <n v="61.760149621225011"/>
    <n v="70.583028138542872"/>
    <n v="79.405906655860733"/>
    <n v="0"/>
    <n v="47.678951015451233"/>
    <n v="190.71580406180493"/>
    <n v="429.11055913906114"/>
    <n v="762.86321624721973"/>
    <n v="1191.973775386281"/>
    <n v="1716.4422365562448"/>
    <n v="2336.2685997571111"/>
    <n v="3051.4528649888803"/>
    <n v="3861.9950322515519"/>
    <n v="0"/>
    <n v="2.6619862139595007E-2"/>
    <n v="5.3239724279190014E-2"/>
    <n v="7.9859586418785017E-2"/>
    <n v="0.10647944855838003"/>
    <n v="0.13309931069797504"/>
    <n v="0.15971917283757006"/>
    <n v="0.18633903497716509"/>
    <n v="0.21295889711676008"/>
    <n v="0.23957875925635511"/>
    <n v="8.3000000000000007"/>
    <n v="1.1366800000000001"/>
    <n v="1"/>
    <n v="1.0005999999999999"/>
    <n v="1.0066999999999999"/>
    <n v="1"/>
    <n v="0.96900864956070321"/>
    <n v="0.93911969627211356"/>
    <n v="0.91033314013423106"/>
    <n v="0.8826489811470557"/>
    <n v="0.85606721931058749"/>
    <n v="0.83058785462482632"/>
    <n v="0.8062108870897724"/>
    <n v="0.78293631670542563"/>
    <n v="0.760764143471786"/>
    <n v="130400"/>
    <n v="260800"/>
    <n v="252717.45580543138"/>
    <n v="244922.41678776723"/>
    <n v="237414.88294700746"/>
    <n v="230194.85428315212"/>
    <n v="223262.33079620122"/>
    <n v="216617.3124861547"/>
    <n v="210259.79935301264"/>
    <n v="204189.79139677499"/>
    <n v="198407.28861744178"/>
    <n v="260800"/>
    <n v="252717.45580543138"/>
    <n v="244922.41678776723"/>
    <n v="237414.88294700746"/>
    <n v="230194.85428315212"/>
    <n v="223262.33079620122"/>
    <n v="216617.3124861547"/>
    <n v="210259.79935301264"/>
    <n v="204189.79139677499"/>
    <n v="198407.28861744178"/>
    <n v="750209.87250000006"/>
    <n v="34.32"/>
    <n v="9.4531492776886044"/>
    <n v="1.2999999999999999E-2"/>
    <n v="0.79700000000000004"/>
    <n v="4.1570820113423959E-2"/>
    <n v="0.14793310634931772"/>
    <n v="0.08"/>
    <n v="0.22793310634931774"/>
    <n v="3.2130170267973854"/>
    <n v="3.0925920359498686"/>
    <n v="2.9463836459699557"/>
    <n v="2.7743918568576449"/>
    <n v="2.5766166686129375"/>
    <n v="2.3530580812358322"/>
    <n v="2.1037160947263298"/>
    <n v="1.8285907090844309"/>
    <n v="1.5276819243101345"/>
    <n v="1.2009897404034413"/>
    <n v="3.2130170267973854"/>
    <n v="3.152804531373627"/>
    <n v="3.0194878409599122"/>
    <n v="2.8603877514138003"/>
    <n v="2.6755042627352914"/>
    <n v="2.464837374924385"/>
    <n v="2.2283870879810808"/>
    <n v="1.9661534019053803"/>
    <n v="1.6781363166972827"/>
    <n v="1.364335832356788"/>
    <n v="0"/>
    <n v="4.4114392586589286"/>
    <n v="13.234317775976786"/>
    <n v="22.057196293294645"/>
    <n v="30.880074810612498"/>
    <n v="39.702953327930359"/>
    <n v="48.52583184524822"/>
    <n v="57.348710362566081"/>
    <n v="66.171588879883942"/>
    <n v="74.994467397201802"/>
    <n v="8.8228785173178572"/>
    <n v="0"/>
    <n v="12.345070009372561"/>
    <n v="38.670391850262675"/>
    <n v="68.035518342638596"/>
    <n v="101.8317004590312"/>
    <n v="142.11661083799351"/>
    <n v="192.12888175111084"/>
    <n v="257.34548696120419"/>
    <n v="347.90015815528807"/>
    <n v="484.97375765135911"/>
    <n v="1645.3475760182607"/>
    <n v="69.555528290513578"/>
    <n v="257.23546564631602"/>
    <n v="1972.1385699550904"/>
    <n v="1972.140308"/>
    <n v="257.23569234782599"/>
    <n v="69.555528290513578"/>
    <n v="1645.3490873616604"/>
    <n v="8.2762001106981646"/>
    <n v="1.7380449096435768E-3"/>
    <n v="8.8129881154661584E-7"/>
  </r>
  <r>
    <x v="1"/>
    <x v="46"/>
    <n v="124.6"/>
    <n v="1.8908199999999999"/>
    <n v="79.4429542272524"/>
    <n v="0"/>
    <n v="8.8269949141391564"/>
    <n v="17.653989828278313"/>
    <n v="26.480984742417469"/>
    <n v="35.307979656556626"/>
    <n v="44.134974570695782"/>
    <n v="52.961969484834938"/>
    <n v="61.788964398974095"/>
    <n v="70.615959313113251"/>
    <n v="79.442954227252415"/>
    <n v="0"/>
    <n v="8.8269949141391564"/>
    <n v="17.653989828278313"/>
    <n v="26.480984742417469"/>
    <n v="35.307979656556626"/>
    <n v="44.134974570695782"/>
    <n v="52.961969484834938"/>
    <n v="61.788964398974095"/>
    <n v="70.615959313113251"/>
    <n v="79.442954227252415"/>
    <n v="0"/>
    <n v="47.723451518721106"/>
    <n v="190.89380607488442"/>
    <n v="429.51106366848995"/>
    <n v="763.57522429953769"/>
    <n v="1193.0862879680276"/>
    <n v="1718.0442546739598"/>
    <n v="2338.4491244173341"/>
    <n v="3054.3008971981508"/>
    <n v="3865.5995730164104"/>
    <n v="0"/>
    <n v="2.6632281886243423E-2"/>
    <n v="5.3264563772486846E-2"/>
    <n v="7.9896845658730273E-2"/>
    <n v="0.10652912754497369"/>
    <n v="0.13316140943121713"/>
    <n v="0.15979369131746055"/>
    <n v="0.18642597320370397"/>
    <n v="0.21305825508994738"/>
    <n v="0.23969053697619083"/>
    <n v="8.3000000000000007"/>
    <n v="1.1366800000000001"/>
    <n v="1"/>
    <n v="1.0005999999999999"/>
    <n v="1.0066999999999999"/>
    <n v="1"/>
    <n v="0.96899444754199404"/>
    <n v="0.93909232114214736"/>
    <n v="0.91029362080045995"/>
    <n v="0.88259834651693181"/>
    <n v="0.85600649829156295"/>
    <n v="0.83051807612435335"/>
    <n v="0.80613308001530315"/>
    <n v="0.78285150996441211"/>
    <n v="0.76067336597168034"/>
    <n v="130400"/>
    <n v="260800"/>
    <n v="252713.75191895204"/>
    <n v="244915.27735387202"/>
    <n v="237404.57630475995"/>
    <n v="230181.64877161582"/>
    <n v="223246.49475443963"/>
    <n v="216599.11425323135"/>
    <n v="210239.50726799105"/>
    <n v="204167.67379871866"/>
    <n v="198383.61384541422"/>
    <n v="260800"/>
    <n v="252713.75191895207"/>
    <n v="244915.27735387202"/>
    <n v="237404.57630475995"/>
    <n v="230181.64877161582"/>
    <n v="223246.49475443963"/>
    <n v="216599.11425323135"/>
    <n v="210239.50726799105"/>
    <n v="204167.67379871866"/>
    <n v="198383.61384541422"/>
    <n v="752661.53875000007"/>
    <n v="34.32"/>
    <n v="9.4531492776886044"/>
    <n v="1.2999999999999999E-2"/>
    <n v="0.79700000000000004"/>
    <n v="4.1570820113423959E-2"/>
    <n v="0.14862400739340473"/>
    <n v="0.08"/>
    <n v="0.22862400739340472"/>
    <n v="3.2019123026058631"/>
    <n v="3.0817708644024377"/>
    <n v="2.9358126042294748"/>
    <n v="2.7640375220869751"/>
    <n v="2.5664456179749391"/>
    <n v="2.3430368918933651"/>
    <n v="2.0938113438422548"/>
    <n v="1.8187689738216071"/>
    <n v="1.5179097818314222"/>
    <n v="1.1912337678717002"/>
    <n v="3.2019123026058631"/>
    <n v="3.1418415835041502"/>
    <n v="3.008791734315956"/>
    <n v="2.8499250631582251"/>
    <n v="2.6652415700309571"/>
    <n v="2.4547412549341523"/>
    <n v="2.2184241178678099"/>
    <n v="1.9562901588319308"/>
    <n v="1.6683393778265145"/>
    <n v="1.3545717748515611"/>
    <n v="0"/>
    <n v="4.4134974570695782"/>
    <n v="13.240492371208735"/>
    <n v="22.067487285347891"/>
    <n v="30.894482199487047"/>
    <n v="39.721477113626207"/>
    <n v="48.548472027765357"/>
    <n v="57.37546694190452"/>
    <n v="66.202461856043669"/>
    <n v="75.029456770182833"/>
    <n v="8.8269949141391564"/>
    <n v="0"/>
    <n v="12.399708442227958"/>
    <n v="38.844083985071457"/>
    <n v="68.349024524783374"/>
    <n v="102.31921950949736"/>
    <n v="142.83431125757437"/>
    <n v="193.17186115439054"/>
    <n v="258.88437490016582"/>
    <n v="350.2697364058476"/>
    <n v="488.92546383790039"/>
    <n v="1655.997784017459"/>
    <n v="69.555528290513578"/>
    <n v="258.83299684619573"/>
    <n v="1984.3863091541684"/>
    <n v="1984.399964"/>
    <n v="258.83477791304335"/>
    <n v="69.555528290513578"/>
    <n v="1656.009657796443"/>
    <n v="8.270435032425846"/>
    <n v="1.3654845831524653E-2"/>
    <n v="6.8810955851865019E-6"/>
  </r>
  <r>
    <x v="1"/>
    <x v="47"/>
    <n v="124.6"/>
    <n v="1.89222"/>
    <n v="79.542792885688002"/>
    <n v="0"/>
    <n v="8.8380880984097772"/>
    <n v="17.676176196819554"/>
    <n v="26.514264295229331"/>
    <n v="35.352352393639109"/>
    <n v="44.190440492048886"/>
    <n v="53.028528590458663"/>
    <n v="61.86661668886844"/>
    <n v="70.704704787278217"/>
    <n v="79.542792885687987"/>
    <n v="0"/>
    <n v="8.8380880984097772"/>
    <n v="17.676176196819554"/>
    <n v="26.514264295229331"/>
    <n v="35.352352393639109"/>
    <n v="44.190440492048886"/>
    <n v="53.028528590458663"/>
    <n v="61.86661668886844"/>
    <n v="70.704704787278217"/>
    <n v="79.542792885687987"/>
    <n v="0"/>
    <n v="47.843478256592192"/>
    <n v="191.37391302636877"/>
    <n v="430.59130430932976"/>
    <n v="765.49565210547507"/>
    <n v="1196.0869564148047"/>
    <n v="1722.365217237319"/>
    <n v="2344.3304345730171"/>
    <n v="3061.9826084219003"/>
    <n v="3875.3217387839668"/>
    <n v="0"/>
    <n v="2.6665751579313935E-2"/>
    <n v="5.333150315862787E-2"/>
    <n v="7.9997254737941809E-2"/>
    <n v="0.10666300631725574"/>
    <n v="0.13332875789656967"/>
    <n v="0.15999450947588362"/>
    <n v="0.18666026105519756"/>
    <n v="0.21332601263451148"/>
    <n v="0.2399917642138254"/>
    <n v="8.3000000000000007"/>
    <n v="1.1366800000000001"/>
    <n v="1"/>
    <n v="1.0005999999999999"/>
    <n v="1.0066999999999999"/>
    <n v="1"/>
    <n v="0.96895617603914541"/>
    <n v="0.93901855330517803"/>
    <n v="0.91018713179809774"/>
    <n v="0.88246191151790476"/>
    <n v="0.85584289246459877"/>
    <n v="0.8303300746381802"/>
    <n v="0.80592345803864873"/>
    <n v="0.78262304266600446"/>
    <n v="0.76042882852024729"/>
    <n v="130400"/>
    <n v="260800"/>
    <n v="252703.77071100913"/>
    <n v="244896.03870199042"/>
    <n v="237376.80397294389"/>
    <n v="230146.06652386955"/>
    <n v="223203.82635476737"/>
    <n v="216550.08346563741"/>
    <n v="210184.8378564796"/>
    <n v="204108.08952729395"/>
    <n v="198319.83847808049"/>
    <n v="260800"/>
    <n v="252703.77071100913"/>
    <n v="244896.03870199044"/>
    <n v="237376.80397294386"/>
    <n v="230146.06652386955"/>
    <n v="223203.82635476737"/>
    <n v="216550.08346563741"/>
    <n v="210184.83785647957"/>
    <n v="204108.08952729395"/>
    <n v="198319.83847808049"/>
    <n v="755113.20500000007"/>
    <n v="34.32"/>
    <n v="9.4531492776886044"/>
    <n v="1.2999999999999999E-2"/>
    <n v="0.79700000000000004"/>
    <n v="4.1570820113423959E-2"/>
    <n v="0.14884417709885536"/>
    <n v="0.08"/>
    <n v="0.22884417709885535"/>
    <n v="3.1908796870129867"/>
    <n v="3.0709467550409322"/>
    <n v="2.925186346890404"/>
    <n v="2.7535984625614018"/>
    <n v="2.556183102053927"/>
    <n v="2.3329402653679776"/>
    <n v="2.0838699525035551"/>
    <n v="1.808972163460659"/>
    <n v="1.5082468982392894"/>
    <n v="1.1816941568394461"/>
    <n v="3.1908796870129867"/>
    <n v="3.1309132210269595"/>
    <n v="2.9980665509656683"/>
    <n v="2.8393924047259027"/>
    <n v="2.6548907823076644"/>
    <n v="2.4445616837109521"/>
    <n v="2.2084051089357661"/>
    <n v="1.9464210579821071"/>
    <n v="1.6586095308499742"/>
    <n v="1.3449705275393677"/>
    <n v="0"/>
    <n v="4.4190440492048886"/>
    <n v="13.257132147614666"/>
    <n v="22.095220246024443"/>
    <n v="30.93330834443422"/>
    <n v="39.771396442843994"/>
    <n v="48.609484541253778"/>
    <n v="57.447572639663548"/>
    <n v="66.285660738073332"/>
    <n v="75.123748836483102"/>
    <n v="8.8380880984097772"/>
    <n v="0"/>
    <n v="12.474283974186832"/>
    <n v="39.081087714727161"/>
    <n v="68.775102294105935"/>
    <n v="102.97647878597429"/>
    <n v="143.78982862278986"/>
    <n v="194.53627645378938"/>
    <n v="260.85142572158145"/>
    <n v="353.21062514585589"/>
    <n v="493.65417078272196"/>
    <n v="1669.3492794957328"/>
    <n v="69.555528290513578"/>
    <n v="260.83572116793681"/>
    <n v="1999.7405289541832"/>
    <n v="1999.7245350000001"/>
    <n v="260.83363499999996"/>
    <n v="69.555528290513578"/>
    <n v="1669.3353717094865"/>
    <n v="8.2685957929469414"/>
    <n v="1.5993954183159076E-2"/>
    <n v="7.9980786869522892E-6"/>
  </r>
  <r>
    <x v="1"/>
    <x v="48"/>
    <n v="124.6"/>
    <n v="1.89679"/>
    <n v="79.575780279549235"/>
    <n v="0"/>
    <n v="8.8417533643943589"/>
    <n v="17.683506728788718"/>
    <n v="26.525260093183078"/>
    <n v="35.367013457577436"/>
    <n v="44.208766821971793"/>
    <n v="53.05052018636615"/>
    <n v="61.892273550760507"/>
    <n v="70.734026915154871"/>
    <n v="79.575780279549235"/>
    <n v="0"/>
    <n v="8.8417533643943589"/>
    <n v="17.683506728788718"/>
    <n v="26.525260093183078"/>
    <n v="35.367013457577436"/>
    <n v="44.208766821971793"/>
    <n v="53.05052018636615"/>
    <n v="61.892273550760507"/>
    <n v="70.734026915154871"/>
    <n v="79.575780279549235"/>
    <n v="0"/>
    <n v="47.883169066027115"/>
    <n v="191.53267626410846"/>
    <n v="430.94852159424414"/>
    <n v="766.13070505643384"/>
    <n v="1197.079226650678"/>
    <n v="1723.7940863769761"/>
    <n v="2346.2752842353284"/>
    <n v="3064.5228202257354"/>
    <n v="3878.5366943481972"/>
    <n v="0"/>
    <n v="2.6676810200944395E-2"/>
    <n v="5.3353620401888791E-2"/>
    <n v="8.0030430602833186E-2"/>
    <n v="0.10670724080377758"/>
    <n v="0.13338405100472198"/>
    <n v="0.16006086120566634"/>
    <n v="0.18673767140661074"/>
    <n v="0.21341448160755516"/>
    <n v="0.24009129180849956"/>
    <n v="8.3000000000000007"/>
    <n v="1.1366800000000001"/>
    <n v="1"/>
    <n v="1.0005999999999999"/>
    <n v="1.0066999999999999"/>
    <n v="1"/>
    <n v="0.96894353124887445"/>
    <n v="0.93899418142593405"/>
    <n v="0.91015195053117881"/>
    <n v="0.88241683856460862"/>
    <n v="0.85578884552622358"/>
    <n v="0.8302679714160236"/>
    <n v="0.80585421623400888"/>
    <n v="0.7825475799801791"/>
    <n v="0.76034806265453447"/>
    <n v="130400"/>
    <n v="260800"/>
    <n v="252700.47294970645"/>
    <n v="244889.68251588361"/>
    <n v="237367.62869853142"/>
    <n v="230134.31149764993"/>
    <n v="223189.73091323912"/>
    <n v="216533.88694529896"/>
    <n v="210166.7795938295"/>
    <n v="204088.40885883072"/>
    <n v="198298.77474030259"/>
    <n v="260800"/>
    <n v="252700.47294970645"/>
    <n v="244889.68251588364"/>
    <n v="237367.62869853142"/>
    <n v="230134.31149764993"/>
    <n v="223189.73091323912"/>
    <n v="216533.88694529896"/>
    <n v="210166.7795938295"/>
    <n v="204088.40885883069"/>
    <n v="198298.77474030259"/>
    <n v="757564.87125000008"/>
    <n v="34.32"/>
    <n v="9.4531492776886044"/>
    <n v="1.2999999999999999E-2"/>
    <n v="0.79700000000000004"/>
    <n v="4.1570820113423959E-2"/>
    <n v="0.14956400809560449"/>
    <n v="0.08"/>
    <n v="0.22956400809560451"/>
    <n v="3.1799184799352753"/>
    <n v="3.0602702277709151"/>
    <n v="2.9147596553174178"/>
    <n v="2.7433867625747816"/>
    <n v="2.5461515495430085"/>
    <n v="2.3230540162220978"/>
    <n v="2.0740941626120493"/>
    <n v="1.799271988712863"/>
    <n v="1.4985874945245385"/>
    <n v="1.1720406800470771"/>
    <n v="3.1799184799352753"/>
    <n v="3.1200943538530952"/>
    <n v="2.9875149415441662"/>
    <n v="2.8290732089460997"/>
    <n v="2.6447691560588948"/>
    <n v="2.4346027828825534"/>
    <n v="2.1985740894170736"/>
    <n v="1.9366830756624562"/>
    <n v="1.6489297416187008"/>
    <n v="1.3353140872858078"/>
    <n v="0"/>
    <n v="4.4208766821971794"/>
    <n v="13.262630046591539"/>
    <n v="22.104383410985896"/>
    <n v="30.946136775380257"/>
    <n v="39.787890139774618"/>
    <n v="48.629643504168968"/>
    <n v="57.471396868563332"/>
    <n v="66.313150232957696"/>
    <n v="75.154903597352046"/>
    <n v="8.8417533643943589"/>
    <n v="0"/>
    <n v="12.527922827115212"/>
    <n v="39.251654344716812"/>
    <n v="69.083226893500651"/>
    <n v="103.45632938205415"/>
    <n v="144.4977858314048"/>
    <n v="195.56826223504078"/>
    <n v="262.38052214363864"/>
    <n v="355.57883660965842"/>
    <n v="497.63656959787079"/>
    <n v="1679.9811098650002"/>
    <n v="69.555528290513578"/>
    <n v="262.43049572332694"/>
    <n v="2011.9671338788407"/>
    <n v="2011.984191"/>
    <n v="262.43272056521732"/>
    <n v="69.555528290513578"/>
    <n v="1679.9959421442691"/>
    <n v="8.2625757222798644"/>
    <n v="1.7057121159268718E-2"/>
    <n v="8.4777610259407435E-6"/>
  </r>
  <r>
    <x v="1"/>
    <x v="49"/>
    <n v="124.6"/>
    <n v="1.8998699999999999"/>
    <n v="79.639806496610248"/>
    <n v="0"/>
    <n v="8.8488673885122502"/>
    <n v="17.6977347770245"/>
    <n v="26.546602165536751"/>
    <n v="35.395469554049001"/>
    <n v="44.244336942561247"/>
    <n v="53.093204331073494"/>
    <n v="61.942071719585741"/>
    <n v="70.790939108097987"/>
    <n v="79.639806496610234"/>
    <n v="0"/>
    <n v="8.8488673885122502"/>
    <n v="17.6977347770245"/>
    <n v="26.546602165536751"/>
    <n v="35.395469554049001"/>
    <n v="44.244336942561247"/>
    <n v="53.093204331073494"/>
    <n v="61.942071719585741"/>
    <n v="70.790939108097987"/>
    <n v="79.639806496610234"/>
    <n v="0"/>
    <n v="47.960253111428813"/>
    <n v="191.84101244571525"/>
    <n v="431.64227800285931"/>
    <n v="767.364049782861"/>
    <n v="1199.00632778572"/>
    <n v="1726.5691120114368"/>
    <n v="2350.0524024600113"/>
    <n v="3069.4561991314431"/>
    <n v="3884.7805020257319"/>
    <n v="0"/>
    <n v="2.6698274209646804E-2"/>
    <n v="5.3396548419293609E-2"/>
    <n v="8.009482262894041E-2"/>
    <n v="0.10679309683858722"/>
    <n v="0.13349137104823403"/>
    <n v="0.16018964525788082"/>
    <n v="0.18688791946752759"/>
    <n v="0.21358619367717438"/>
    <n v="0.24028446788682117"/>
    <n v="8.3000000000000007"/>
    <n v="1.1366800000000001"/>
    <n v="1"/>
    <n v="1.0005999999999999"/>
    <n v="1.0066999999999999"/>
    <n v="1"/>
    <n v="0.9689189891411194"/>
    <n v="0.93894687949023936"/>
    <n v="0.91008367104735977"/>
    <n v="0.88232936381248084"/>
    <n v="0.85568395778560236"/>
    <n v="0.83014745296672443"/>
    <n v="0.80571984935584706"/>
    <n v="0.78240114695297025"/>
    <n v="0.76019134575809399"/>
    <n v="130400"/>
    <n v="260800"/>
    <n v="252694.07236800395"/>
    <n v="244877.34617105444"/>
    <n v="237349.82140915142"/>
    <n v="230111.498082295"/>
    <n v="223162.37619048508"/>
    <n v="216502.45573372173"/>
    <n v="210131.7367120049"/>
    <n v="204050.21912533464"/>
    <n v="198257.90297371091"/>
    <n v="260800"/>
    <n v="252694.07236800395"/>
    <n v="244877.34617105444"/>
    <n v="237349.82140915139"/>
    <n v="230111.49808229497"/>
    <n v="223162.37619048508"/>
    <n v="216502.45573372173"/>
    <n v="210131.7367120049"/>
    <n v="204050.21912533461"/>
    <n v="198257.90297371091"/>
    <n v="760016.53750000009"/>
    <n v="34.32"/>
    <n v="9.4531492776886044"/>
    <n v="1.2999999999999999E-2"/>
    <n v="0.79700000000000004"/>
    <n v="4.1570820113423959E-2"/>
    <n v="0.15005012532687131"/>
    <n v="0.08"/>
    <n v="0.2300501253268713"/>
    <n v="3.1690279903225806"/>
    <n v="3.0496266298355339"/>
    <n v="2.9043394090071493"/>
    <n v="2.7331663278374267"/>
    <n v="2.5361073863263681"/>
    <n v="2.313162584473972"/>
    <n v="2.0643319222802381"/>
    <n v="1.7896153997451671"/>
    <n v="1.4890130168687588"/>
    <n v="1.162524773651014"/>
    <n v="3.1690279903225806"/>
    <n v="3.109327310079057"/>
    <n v="2.9769830194213416"/>
    <n v="2.8187528684222878"/>
    <n v="2.6346368570818974"/>
    <n v="2.4246349854001701"/>
    <n v="2.1887472533771053"/>
    <n v="1.9269736610127026"/>
    <n v="1.6393142083069629"/>
    <n v="1.3257688952598863"/>
    <n v="0"/>
    <n v="4.4244336942561251"/>
    <n v="13.273301082768375"/>
    <n v="22.122168471280624"/>
    <n v="30.971035859792877"/>
    <n v="39.819903248305124"/>
    <n v="48.668770636817371"/>
    <n v="57.517638025329617"/>
    <n v="66.366505413841864"/>
    <n v="75.215372802354111"/>
    <n v="8.8488673885122502"/>
    <n v="0"/>
    <n v="12.591542518803642"/>
    <n v="39.453930480276561"/>
    <n v="69.447782152770856"/>
    <n v="104.02139045139972"/>
    <n v="145.32539759154113"/>
    <n v="196.76255294558473"/>
    <n v="264.12709300816761"/>
    <n v="358.24029491733683"/>
    <n v="502.02630479958032"/>
    <n v="1691.9962888654613"/>
    <n v="69.555528290513578"/>
    <n v="264.23277257339606"/>
    <n v="2025.784589729371"/>
    <n v="2025.7763050000001"/>
    <n v="264.23169195652167"/>
    <n v="69.555528290513578"/>
    <n v="1691.9890847529648"/>
    <n v="8.2585045207018766"/>
    <n v="8.2847293708709913E-3"/>
    <n v="4.0896565679155728E-6"/>
  </r>
  <r>
    <x v="1"/>
    <x v="50"/>
    <n v="124.6"/>
    <n v="1.90456"/>
    <n v="79.669878856125692"/>
    <n v="0"/>
    <n v="8.8522087617917435"/>
    <n v="17.704417523583487"/>
    <n v="26.556626285375231"/>
    <n v="35.408835047166974"/>
    <n v="44.261043808958718"/>
    <n v="53.113252570750461"/>
    <n v="61.965461332542205"/>
    <n v="70.817670094333948"/>
    <n v="79.669878856125692"/>
    <n v="0"/>
    <n v="8.8522087617917435"/>
    <n v="17.704417523583487"/>
    <n v="26.556626285375231"/>
    <n v="35.408835047166974"/>
    <n v="44.261043808958718"/>
    <n v="53.113252570750461"/>
    <n v="61.965461332542205"/>
    <n v="70.817670094333948"/>
    <n v="79.669878856125692"/>
    <n v="0"/>
    <n v="47.996479976934793"/>
    <n v="191.98591990773917"/>
    <n v="431.96831979241313"/>
    <n v="767.94367963095669"/>
    <n v="1199.9119994233699"/>
    <n v="1727.8732791696525"/>
    <n v="2351.8275188698049"/>
    <n v="3071.7747185238268"/>
    <n v="3887.7148781317187"/>
    <n v="0"/>
    <n v="2.6708355601551097E-2"/>
    <n v="5.3416711203102193E-2"/>
    <n v="8.0125066804653283E-2"/>
    <n v="0.10683342240620439"/>
    <n v="0.13354177800775549"/>
    <n v="0.16025013360930657"/>
    <n v="0.18695848921085767"/>
    <n v="0.21366684481240877"/>
    <n v="0.24037520041395988"/>
    <n v="8.3000000000000007"/>
    <n v="1.1366800000000001"/>
    <n v="1"/>
    <n v="1.0005999999999999"/>
    <n v="1.0066999999999999"/>
    <n v="1"/>
    <n v="0.96890746224974322"/>
    <n v="0.93892466331805624"/>
    <n v="0.9100516032049395"/>
    <n v="0.88228828191039266"/>
    <n v="0.85563469943441595"/>
    <n v="0.83009085577700936"/>
    <n v="0.80565675093817268"/>
    <n v="0.78233238491790602"/>
    <n v="0.76011775771620949"/>
    <n v="130400"/>
    <n v="260800"/>
    <n v="252691.06615473304"/>
    <n v="244871.55219334908"/>
    <n v="237341.45811584822"/>
    <n v="230100.78392223042"/>
    <n v="223149.52961249568"/>
    <n v="216487.69518664404"/>
    <n v="210115.28064467543"/>
    <n v="204032.28598658988"/>
    <n v="198238.71121238742"/>
    <n v="260800"/>
    <n v="252691.06615473304"/>
    <n v="244871.55219334908"/>
    <n v="237341.45811584822"/>
    <n v="230100.78392223042"/>
    <n v="223149.52961249568"/>
    <n v="216487.69518664404"/>
    <n v="210115.28064467543"/>
    <n v="204032.28598658985"/>
    <n v="198238.71121238742"/>
    <n v="762468.2037500001"/>
    <n v="34.32"/>
    <n v="9.4531492776886044"/>
    <n v="1.2999999999999999E-2"/>
    <n v="0.79700000000000004"/>
    <n v="4.1570820113423959E-2"/>
    <n v="0.15079186418739102"/>
    <n v="0.08"/>
    <n v="0.230791864187391"/>
    <n v="3.1582075360128616"/>
    <n v="3.0390904497091267"/>
    <n v="2.8940515711762744"/>
    <n v="2.7230909004143062"/>
    <n v="2.5262084374232217"/>
    <n v="2.3034041822030202"/>
    <n v="2.0546781347537033"/>
    <n v="1.7800302950752691"/>
    <n v="1.4794606631677183"/>
    <n v="1.152969239031052"/>
    <n v="3.1582075360128616"/>
    <n v="3.0986489928609942"/>
    <n v="2.9665710104427006"/>
    <n v="2.8085712357952906"/>
    <n v="2.6246496689187637"/>
    <n v="2.4148063098131209"/>
    <n v="2.1790411584783618"/>
    <n v="1.9173542149144862"/>
    <n v="1.6297454791214938"/>
    <n v="1.316214951099385"/>
    <n v="0"/>
    <n v="4.4261043808958718"/>
    <n v="13.278313142687615"/>
    <n v="22.130521904479359"/>
    <n v="30.982730666271102"/>
    <n v="39.834939428062846"/>
    <n v="48.687148189854589"/>
    <n v="57.539356951646333"/>
    <n v="66.391565713438069"/>
    <n v="75.243774475229827"/>
    <n v="8.8522087617917435"/>
    <n v="0"/>
    <n v="12.644478310205596"/>
    <n v="39.62231125759331"/>
    <n v="69.752191936261511"/>
    <n v="104.49607927338499"/>
    <n v="146.02711546576617"/>
    <n v="197.78827862702971"/>
    <n v="265.65273948504262"/>
    <n v="360.61581838801726"/>
    <n v="506.05229725096586"/>
    <n v="1702.651309994267"/>
    <n v="69.555528290513578"/>
    <n v="265.83102574271692"/>
    <n v="2038.0378640274976"/>
    <n v="2038.035961"/>
    <n v="265.83077752173904"/>
    <n v="69.555528290513578"/>
    <n v="1702.6496551877474"/>
    <n v="8.2522839646270896"/>
    <n v="1.9030274975193606E-3"/>
    <n v="9.3375560291173912E-7"/>
  </r>
  <r>
    <x v="1"/>
    <x v="51"/>
    <n v="124.6"/>
    <n v="1.9077900000000001"/>
    <n v="79.730282840228114"/>
    <n v="0"/>
    <n v="8.8589203155809013"/>
    <n v="17.717840631161803"/>
    <n v="26.576760946742702"/>
    <n v="35.435681262323605"/>
    <n v="44.294601577904508"/>
    <n v="53.153521893485411"/>
    <n v="62.012442209066315"/>
    <n v="70.871362524647211"/>
    <n v="79.730282840228114"/>
    <n v="0"/>
    <n v="8.8589203155809013"/>
    <n v="17.717840631161803"/>
    <n v="26.576760946742702"/>
    <n v="35.435681262323605"/>
    <n v="44.294601577904508"/>
    <n v="53.153521893485411"/>
    <n v="62.012442209066315"/>
    <n v="70.871362524647211"/>
    <n v="79.730282840228114"/>
    <n v="0"/>
    <n v="48.069287359159858"/>
    <n v="192.27714943663943"/>
    <n v="432.6235862324387"/>
    <n v="769.10859774655773"/>
    <n v="1201.7321839789968"/>
    <n v="1730.4943449297555"/>
    <n v="2355.3950805988338"/>
    <n v="3076.4343909862309"/>
    <n v="3893.6122760919493"/>
    <n v="0"/>
    <n v="2.6728605300814119E-2"/>
    <n v="5.3457210601628238E-2"/>
    <n v="8.0185815902442351E-2"/>
    <n v="0.10691442120325648"/>
    <n v="0.13364302650407059"/>
    <n v="0.16037163180488473"/>
    <n v="0.18710023710569884"/>
    <n v="0.21382884240651295"/>
    <n v="0.24055744770732707"/>
    <n v="8.3000000000000007"/>
    <n v="1.1366800000000001"/>
    <n v="1"/>
    <n v="1.0005999999999999"/>
    <n v="1.0066999999999999"/>
    <n v="1"/>
    <n v="0.9688843095670967"/>
    <n v="0.93888004135076186"/>
    <n v="0.90998719535099593"/>
    <n v="0.88220577156779856"/>
    <n v="0.85553577000116965"/>
    <n v="0.82997719065110953"/>
    <n v="0.80553003351761809"/>
    <n v="0.78219429860069534"/>
    <n v="0.75996998590034115"/>
    <n v="130400"/>
    <n v="260800"/>
    <n v="252685.02793509883"/>
    <n v="244859.91478427869"/>
    <n v="237324.66054753974"/>
    <n v="230079.26522488188"/>
    <n v="223123.72881630505"/>
    <n v="216458.05132180935"/>
    <n v="210082.23274139481"/>
    <n v="203996.27307506136"/>
    <n v="198200.17232280897"/>
    <n v="260800"/>
    <n v="252685.02793509883"/>
    <n v="244859.91478427869"/>
    <n v="237324.66054753974"/>
    <n v="230079.26522488188"/>
    <n v="223123.72881630505"/>
    <n v="216458.05132180935"/>
    <n v="210082.23274139484"/>
    <n v="203996.27307506136"/>
    <n v="198200.17232280894"/>
    <n v="764919.87"/>
    <n v="34.32"/>
    <n v="9.4531492776886044"/>
    <n v="1.2999999999999999E-2"/>
    <n v="0.79700000000000004"/>
    <n v="4.1570820113423959E-2"/>
    <n v="0.15130376271426291"/>
    <n v="0.08"/>
    <n v="0.23130376271426289"/>
    <n v="3.1474564435897441"/>
    <n v="3.0285869706890947"/>
    <n v="2.8837708987035988"/>
    <n v="2.7130082276332592"/>
    <n v="2.5162989574780745"/>
    <n v="2.2936430882380443"/>
    <n v="2.045040619913169"/>
    <n v="1.7704915525034499"/>
    <n v="1.4699958860088853"/>
    <n v="1.1435536204294745"/>
    <n v="3.1474564435897441"/>
    <n v="3.0880217071394194"/>
    <n v="2.9561789346963465"/>
    <n v="2.798389563168429"/>
    <n v="2.6146535925556669"/>
    <n v="2.4049710228580592"/>
    <n v="2.1693418540756069"/>
    <n v="1.9077660862083095"/>
    <n v="1.6202437192561676"/>
    <n v="1.3067747532191798"/>
    <n v="0"/>
    <n v="4.4294601577904507"/>
    <n v="13.288380473371351"/>
    <n v="22.147300788952251"/>
    <n v="31.006221104533154"/>
    <n v="39.865141420114057"/>
    <n v="48.72406173569496"/>
    <n v="57.582982051275863"/>
    <n v="66.441902366856766"/>
    <n v="75.300822682437655"/>
    <n v="8.8589203155809013"/>
    <n v="0"/>
    <n v="12.707240524956054"/>
    <n v="39.821914145670647"/>
    <n v="70.112172900039184"/>
    <n v="105.05469743081999"/>
    <n v="146.84672199936008"/>
    <n v="198.97397893145629"/>
    <n v="267.39287023371361"/>
    <n v="363.28085194109582"/>
    <n v="510.48123343221255"/>
    <n v="1714.671681539324"/>
    <n v="69.555528290513578"/>
    <n v="267.63408147447547"/>
    <n v="2051.861291304313"/>
    <n v="2051.8280749999999"/>
    <n v="267.62974891304339"/>
    <n v="69.555528290513578"/>
    <n v="1714.6427977964429"/>
    <n v="8.2479851499724859"/>
    <n v="3.3216304313100409E-2"/>
    <n v="1.618863915442838E-5"/>
  </r>
  <r>
    <x v="1"/>
    <x v="52"/>
    <n v="124.6"/>
    <n v="1.9111400000000001"/>
    <n v="79.787932088834197"/>
    <n v="0"/>
    <n v="8.8653257876482439"/>
    <n v="17.730651575296488"/>
    <n v="26.59597736294473"/>
    <n v="35.461303150592975"/>
    <n v="44.326628938241221"/>
    <n v="53.191954725889467"/>
    <n v="62.057280513537712"/>
    <n v="70.922606301185951"/>
    <n v="79.787932088834197"/>
    <n v="0"/>
    <n v="8.8653257876482439"/>
    <n v="17.730651575296488"/>
    <n v="26.59597736294473"/>
    <n v="35.461303150592975"/>
    <n v="44.326628938241221"/>
    <n v="53.191954725889467"/>
    <n v="62.057280513537712"/>
    <n v="70.922606301185951"/>
    <n v="79.787932088834197"/>
    <n v="0"/>
    <n v="48.138825809198835"/>
    <n v="192.55530323679534"/>
    <n v="433.24943228278948"/>
    <n v="770.22121294718136"/>
    <n v="1203.4706452299711"/>
    <n v="1732.9977291311584"/>
    <n v="2358.8024646507438"/>
    <n v="3080.8848517887254"/>
    <n v="3899.244890545106"/>
    <n v="0"/>
    <n v="2.6747931508585992E-2"/>
    <n v="5.3495863017171984E-2"/>
    <n v="8.0243794525757972E-2"/>
    <n v="0.10699172603434397"/>
    <n v="0.13373965754292996"/>
    <n v="0.16048758905151594"/>
    <n v="0.18723552056010195"/>
    <n v="0.21398345206868793"/>
    <n v="0.24073138357727392"/>
    <n v="8.3000000000000007"/>
    <n v="1.1366800000000001"/>
    <n v="1"/>
    <n v="1.0005999999999999"/>
    <n v="1.0066999999999999"/>
    <n v="1"/>
    <n v="0.96886221336200684"/>
    <n v="0.93883745675676855"/>
    <n v="0.90992573018428524"/>
    <n v="0.8821270336445568"/>
    <n v="0.85544136713758345"/>
    <n v="0.82986873066336486"/>
    <n v="0.80540912422190125"/>
    <n v="0.78206254781319262"/>
    <n v="0.75982900143723886"/>
    <n v="130400"/>
    <n v="260800"/>
    <n v="252679.26524481139"/>
    <n v="244848.80872216524"/>
    <n v="237308.63043206159"/>
    <n v="230058.73037450042"/>
    <n v="223099.10854948175"/>
    <n v="216429.76495700557"/>
    <n v="210050.69959707186"/>
    <n v="203961.91246968062"/>
    <n v="198163.4035748319"/>
    <n v="260800"/>
    <n v="252679.26524481139"/>
    <n v="244848.80872216524"/>
    <n v="237308.63043206159"/>
    <n v="230058.73037450042"/>
    <n v="223099.10854948175"/>
    <n v="216429.76495700557"/>
    <n v="210050.69959707186"/>
    <n v="203961.9124696806"/>
    <n v="198163.4035748319"/>
    <n v="767371.53625"/>
    <n v="34.32"/>
    <n v="9.4531492776886044"/>
    <n v="1.2999999999999999E-2"/>
    <n v="0.79700000000000004"/>
    <n v="4.1570820113423959E-2"/>
    <n v="0.15183559548864972"/>
    <n v="0.08"/>
    <n v="0.23183559548864974"/>
    <n v="3.1367740482428115"/>
    <n v="3.018153687633335"/>
    <n v="2.8735609475674568"/>
    <n v="2.7029958280451782"/>
    <n v="2.5064583290664979"/>
    <n v="2.2839484506314172"/>
    <n v="2.0354661927399351"/>
    <n v="1.761011555392052"/>
    <n v="1.4605845385877674"/>
    <n v="1.1341851423270826"/>
    <n v="3.1367740482428115"/>
    <n v="3.0774638679380732"/>
    <n v="2.9458573176003959"/>
    <n v="2.7882783878063178"/>
    <n v="2.6047270785558378"/>
    <n v="2.3952033898489575"/>
    <n v="2.1597073216856764"/>
    <n v="1.8982388740659935"/>
    <n v="1.6107980469899097"/>
    <n v="1.2973848404574251"/>
    <n v="0"/>
    <n v="4.4326628938241219"/>
    <n v="13.297988681472365"/>
    <n v="22.163314469120607"/>
    <n v="31.028640256768853"/>
    <n v="39.893966044417098"/>
    <n v="48.759291832065344"/>
    <n v="57.62461761971359"/>
    <n v="66.489943407361835"/>
    <n v="75.355269195010067"/>
    <n v="8.8653257876482439"/>
    <n v="0"/>
    <n v="12.769280923158261"/>
    <n v="40.019250517449294"/>
    <n v="70.468215857541125"/>
    <n v="105.60761121142406"/>
    <n v="147.6588616415732"/>
    <n v="200.15073474348642"/>
    <n v="269.12366803086331"/>
    <n v="365.93973466138038"/>
    <n v="514.91969876429334"/>
    <n v="1726.6570563511693"/>
    <n v="69.555528290513578"/>
    <n v="269.43188769625226"/>
    <n v="2065.6444723379354"/>
    <n v="2065.6201879999999"/>
    <n v="269.42872017391278"/>
    <n v="69.555528290513578"/>
    <n v="1726.6359395355735"/>
    <n v="8.2435140987379825"/>
    <n v="2.4284337935569056E-2"/>
    <n v="1.1756439095941416E-5"/>
  </r>
  <r>
    <x v="1"/>
    <x v="53"/>
    <n v="124.6"/>
    <n v="1.9131100000000001"/>
    <n v="79.874130750448472"/>
    <n v="0"/>
    <n v="8.8749034167164975"/>
    <n v="17.749806833432995"/>
    <n v="26.624710250149491"/>
    <n v="35.49961366686599"/>
    <n v="44.374517083582489"/>
    <n v="53.249420500298989"/>
    <n v="62.124323917015488"/>
    <n v="70.99922733373198"/>
    <n v="79.874130750448472"/>
    <n v="0"/>
    <n v="8.8749034167164975"/>
    <n v="17.749806833432995"/>
    <n v="26.624710250149491"/>
    <n v="35.49961366686599"/>
    <n v="44.374517083582489"/>
    <n v="53.249420500298989"/>
    <n v="62.124323917015488"/>
    <n v="70.99922733373198"/>
    <n v="79.874130750448472"/>
    <n v="0"/>
    <n v="48.242895276828278"/>
    <n v="192.97158110731311"/>
    <n v="434.18605749145445"/>
    <n v="771.88632442925245"/>
    <n v="1206.0723819207069"/>
    <n v="1736.7442299658182"/>
    <n v="2363.901868564586"/>
    <n v="3087.5452977170098"/>
    <n v="3907.67451742309"/>
    <n v="0"/>
    <n v="2.6776828559012408E-2"/>
    <n v="5.3553657118024817E-2"/>
    <n v="8.0330485677037225E-2"/>
    <n v="0.10710731423604963"/>
    <n v="0.13388414279506206"/>
    <n v="0.16066097135407445"/>
    <n v="0.18743779991308687"/>
    <n v="0.21421462847209927"/>
    <n v="0.24099145703111166"/>
    <n v="8.3000000000000007"/>
    <n v="1.1366800000000001"/>
    <n v="1"/>
    <n v="1.0005999999999999"/>
    <n v="1.0066999999999999"/>
    <n v="1"/>
    <n v="0.96882917562321513"/>
    <n v="0.9387737874958102"/>
    <n v="0.90983383561778497"/>
    <n v="0.88200931998913956"/>
    <n v="0.85530024060987386"/>
    <n v="0.82970659747998809"/>
    <n v="0.80522839059948215"/>
    <n v="0.78186561996835602"/>
    <n v="0.7596182855866096"/>
    <n v="130400"/>
    <n v="260800"/>
    <n v="252670.64900253451"/>
    <n v="244832.20377890731"/>
    <n v="237284.66432911833"/>
    <n v="230028.0306531676"/>
    <n v="223062.3027510551"/>
    <n v="216387.48062278089"/>
    <n v="210003.56426834496"/>
    <n v="203910.55368774725"/>
    <n v="198108.44888098779"/>
    <n v="260800"/>
    <n v="252670.64900253451"/>
    <n v="244832.20377890731"/>
    <n v="237284.66432911833"/>
    <n v="230028.0306531676"/>
    <n v="223062.3027510551"/>
    <n v="216387.48062278089"/>
    <n v="210003.56426834493"/>
    <n v="203910.55368774722"/>
    <n v="198108.44888098779"/>
    <n v="769823.20250000001"/>
    <n v="34.32"/>
    <n v="9.4531492776886044"/>
    <n v="1.2999999999999999E-2"/>
    <n v="0.79700000000000004"/>
    <n v="4.1570820113423959E-2"/>
    <n v="0.15214878059002268"/>
    <n v="0.08"/>
    <n v="0.2321487805900227"/>
    <n v="3.1261596936305733"/>
    <n v="3.0077543969702214"/>
    <n v="2.8633615358906837"/>
    <n v="2.692981110391961"/>
    <n v="2.4966131204740525"/>
    <n v="2.2742575661369582"/>
    <n v="2.0259144473806794"/>
    <n v="1.7515837642052148"/>
    <n v="1.451265516610565"/>
    <n v="1.1249597045967301"/>
    <n v="3.1261596936305733"/>
    <n v="3.0669570453003976"/>
    <n v="2.9355579664304523"/>
    <n v="2.7781713231413221"/>
    <n v="2.594797115433007"/>
    <n v="2.3854353433055051"/>
    <n v="2.1500860067588188"/>
    <n v="1.8887491057929471"/>
    <n v="1.60142464040789"/>
    <n v="1.2881126106036476"/>
    <n v="0"/>
    <n v="4.4374517083582488"/>
    <n v="13.312355125074745"/>
    <n v="22.187258541791245"/>
    <n v="31.06216195850774"/>
    <n v="39.937065375224236"/>
    <n v="48.811968791940743"/>
    <n v="57.686872208657235"/>
    <n v="66.561775625373741"/>
    <n v="75.436679042090219"/>
    <n v="8.8749034167164975"/>
    <n v="0"/>
    <n v="12.840726083323988"/>
    <n v="40.246476933899878"/>
    <n v="70.87747792942676"/>
    <n v="106.24094101868096"/>
    <n v="148.58403056150848"/>
    <n v="201.48101389734191"/>
    <n v="271.06057532684491"/>
    <n v="368.87738268463568"/>
    <n v="519.74744681883669"/>
    <n v="1739.9560712544994"/>
    <n v="69.555528290513578"/>
    <n v="271.4267399317518"/>
    <n v="2080.9383394767647"/>
    <n v="2080.944759"/>
    <n v="271.42757726086938"/>
    <n v="69.555528290513578"/>
    <n v="1739.961653448617"/>
    <n v="8.2408789533061277"/>
    <n v="6.4195232353085885E-3"/>
    <n v="3.0849080483969678E-6"/>
  </r>
  <r>
    <x v="1"/>
    <x v="54"/>
    <n v="124.6"/>
    <n v="1.9153100000000001"/>
    <n v="79.955258287422595"/>
    <n v="0"/>
    <n v="8.8839175874913998"/>
    <n v="17.7678351749828"/>
    <n v="26.651752762474199"/>
    <n v="35.535670349965599"/>
    <n v="44.419587937456996"/>
    <n v="53.303505524948392"/>
    <n v="62.187423112439788"/>
    <n v="71.071340699931184"/>
    <n v="79.955258287422581"/>
    <n v="0"/>
    <n v="8.8839175874913998"/>
    <n v="17.7678351749828"/>
    <n v="26.651752762474199"/>
    <n v="35.535670349965599"/>
    <n v="44.419587937456996"/>
    <n v="53.303505524948392"/>
    <n v="62.187423112439788"/>
    <n v="71.071340699931184"/>
    <n v="79.955258287422581"/>
    <n v="0"/>
    <n v="48.340944917070154"/>
    <n v="193.36377966828061"/>
    <n v="435.06850425363137"/>
    <n v="773.45511867312246"/>
    <n v="1208.5236229267534"/>
    <n v="1740.2740170145248"/>
    <n v="2368.7063009364365"/>
    <n v="3093.820474692488"/>
    <n v="3915.6165382826807"/>
    <n v="0"/>
    <n v="2.6804025576727168E-2"/>
    <n v="5.3608051153454336E-2"/>
    <n v="8.0412076730181511E-2"/>
    <n v="0.10721610230690867"/>
    <n v="0.13402012788363582"/>
    <n v="0.160824153460363"/>
    <n v="0.18762817903709014"/>
    <n v="0.21443220461381732"/>
    <n v="0.24123623019054447"/>
    <n v="8.3000000000000007"/>
    <n v="1.1366800000000001"/>
    <n v="1"/>
    <n v="1.0005999999999999"/>
    <n v="1.0066999999999999"/>
    <n v="1"/>
    <n v="0.96879808270327084"/>
    <n v="0.93871386868658668"/>
    <n v="0.90974735794994721"/>
    <n v="0.88189855049335286"/>
    <n v="0.85516744631680319"/>
    <n v="0.82955404542029842"/>
    <n v="0.80505834780383856"/>
    <n v="0.78168035346742359"/>
    <n v="0.75942006241105353"/>
    <n v="130400"/>
    <n v="260800"/>
    <n v="252662.53996901304"/>
    <n v="244816.5769534618"/>
    <n v="237262.11095334624"/>
    <n v="229999.14196866643"/>
    <n v="223027.66999942227"/>
    <n v="216347.69504561383"/>
    <n v="209959.2171072411"/>
    <n v="203862.23618430409"/>
    <n v="198056.75227680276"/>
    <n v="260800"/>
    <n v="252662.53996901304"/>
    <n v="244816.5769534618"/>
    <n v="237262.11095334624"/>
    <n v="229999.14196866643"/>
    <n v="223027.66999942227"/>
    <n v="216347.69504561383"/>
    <n v="209959.21710724113"/>
    <n v="203862.23618430409"/>
    <n v="198056.75227680278"/>
    <n v="772274.86875000002"/>
    <n v="34.32"/>
    <n v="9.4531492776886044"/>
    <n v="1.2999999999999999E-2"/>
    <n v="0.79700000000000004"/>
    <n v="4.1570820113423959E-2"/>
    <n v="0.15249891182012767"/>
    <n v="0.08"/>
    <n v="0.23249891182012766"/>
    <n v="3.1156127317460318"/>
    <n v="2.9974268594223878"/>
    <n v="2.8532364434344353"/>
    <n v="2.6830414837821741"/>
    <n v="2.4868419804656052"/>
    <n v="2.2646379334847269"/>
    <n v="2.0164293428395403"/>
    <n v="1.7422162085300457"/>
    <n v="1.4419985305562419"/>
    <n v="1.1157763089181298"/>
    <n v="3.1156127317460318"/>
    <n v="3.0565197955842098"/>
    <n v="2.9253316514284116"/>
    <n v="2.7681389636083047"/>
    <n v="2.5849417321238897"/>
    <n v="2.375739956975166"/>
    <n v="2.1405336381621334"/>
    <n v="1.879322775684793"/>
    <n v="1.5921073695431438"/>
    <n v="1.278887419737186"/>
    <n v="0"/>
    <n v="4.4419587937456999"/>
    <n v="13.3258763812371"/>
    <n v="22.209793968728498"/>
    <n v="31.093711556219901"/>
    <n v="39.977629143711297"/>
    <n v="48.861546731202694"/>
    <n v="57.74546431869409"/>
    <n v="66.629381906185486"/>
    <n v="75.513299493676882"/>
    <n v="8.8839175874913998"/>
    <n v="0"/>
    <n v="12.910760763820578"/>
    <n v="40.469253287640655"/>
    <n v="71.278928495754201"/>
    <n v="106.86274569435726"/>
    <n v="149.4936184464477"/>
    <n v="202.79146593092935"/>
    <n v="272.97383541354304"/>
    <n v="371.79021282333309"/>
    <n v="524.56058219670604"/>
    <n v="1753.1314030525318"/>
    <n v="69.555528290513578"/>
    <n v="273.40303970145663"/>
    <n v="2096.0899710445019"/>
    <n v="2096.0852030000001"/>
    <n v="273.40241778260861"/>
    <n v="69.555528290513578"/>
    <n v="1753.1272569268779"/>
    <n v="8.2379310294655319"/>
    <n v="4.7680445018158935E-3"/>
    <n v="2.2747379233399859E-6"/>
  </r>
  <r>
    <x v="1"/>
    <x v="55"/>
    <n v="124.6"/>
    <n v="1.9099699999999999"/>
    <n v="80.19394163799754"/>
    <n v="0"/>
    <n v="8.9104379597775036"/>
    <n v="17.820875919555007"/>
    <n v="26.731313879332511"/>
    <n v="35.641751839110015"/>
    <n v="44.552189798887518"/>
    <n v="53.462627758665022"/>
    <n v="62.373065718442525"/>
    <n v="71.283503678220029"/>
    <n v="80.19394163799754"/>
    <n v="0"/>
    <n v="8.9104379597775036"/>
    <n v="17.820875919555007"/>
    <n v="26.731313879332511"/>
    <n v="35.641751839110015"/>
    <n v="44.552189798887518"/>
    <n v="53.462627758665022"/>
    <n v="62.373065718442525"/>
    <n v="71.283503678220029"/>
    <n v="80.19394163799754"/>
    <n v="0"/>
    <n v="48.62999158896438"/>
    <n v="194.51996635585752"/>
    <n v="437.66992430067944"/>
    <n v="778.07986542343008"/>
    <n v="1215.7497897241094"/>
    <n v="1750.6796972027178"/>
    <n v="2382.8695878592548"/>
    <n v="3112.3194616937203"/>
    <n v="3939.0293187061152"/>
    <n v="0"/>
    <n v="2.6884041260130394E-2"/>
    <n v="5.3768082520260788E-2"/>
    <n v="8.0652123780391174E-2"/>
    <n v="0.10753616504052158"/>
    <n v="0.13442020630065196"/>
    <n v="0.16130424756078235"/>
    <n v="0.18818828882091276"/>
    <n v="0.21507233008104315"/>
    <n v="0.24195637134117357"/>
    <n v="8.3000000000000007"/>
    <n v="1.1366800000000001"/>
    <n v="1"/>
    <n v="1.0005999999999999"/>
    <n v="1.0066999999999999"/>
    <n v="1"/>
    <n v="0.96870661165375693"/>
    <n v="0.93853760970916122"/>
    <n v="0.90949299416621288"/>
    <n v="0.881572765024912"/>
    <n v="0.85477692228525859"/>
    <n v="0.82910546594725254"/>
    <n v="0.80455839601089396"/>
    <n v="0.78113571247618263"/>
    <n v="0.75883741534311888"/>
    <n v="130400"/>
    <n v="260800"/>
    <n v="252638.68431929982"/>
    <n v="244770.60861214926"/>
    <n v="237195.77287854831"/>
    <n v="229914.17711849706"/>
    <n v="222925.82133199545"/>
    <n v="216230.70551904346"/>
    <n v="209828.82967964115"/>
    <n v="203720.19381378844"/>
    <n v="197904.79792148541"/>
    <n v="260800"/>
    <n v="252638.68431929982"/>
    <n v="244770.60861214926"/>
    <n v="237195.77287854831"/>
    <n v="229914.17711849706"/>
    <n v="222925.82133199545"/>
    <n v="216230.70551904346"/>
    <n v="209828.82967964112"/>
    <n v="203720.19381378844"/>
    <n v="197904.79792148541"/>
    <n v="774726.53500000003"/>
    <n v="34.32"/>
    <n v="9.4531492776886044"/>
    <n v="1.2999999999999999E-2"/>
    <n v="0.79700000000000004"/>
    <n v="4.1570820113423959E-2"/>
    <n v="0.15164974487721067"/>
    <n v="0.08"/>
    <n v="0.23164974487721068"/>
    <n v="3.1051325227848103"/>
    <n v="2.9869870953699356"/>
    <n v="2.8428782983778427"/>
    <n v="2.6728061318085317"/>
    <n v="2.4767705956620039"/>
    <n v="2.2547716899382584"/>
    <n v="2.0068094146372943"/>
    <n v="1.7328837697591131"/>
    <n v="1.4329947553037141"/>
    <n v="1.1071423712710975"/>
    <n v="3.1051325227848103"/>
    <n v="3.0460598090773727"/>
    <n v="2.9149326968738891"/>
    <n v="2.7578422150931869"/>
    <n v="2.5747883637352675"/>
    <n v="2.3657711428001313"/>
    <n v="2.1307905522877766"/>
    <n v="1.8698465921982037"/>
    <n v="1.5829392625314136"/>
    <n v="1.2700685632874058"/>
    <n v="0"/>
    <n v="4.4552189798887518"/>
    <n v="13.365656939666255"/>
    <n v="22.276094899443759"/>
    <n v="31.186532859221263"/>
    <n v="40.09697081899877"/>
    <n v="49.007408778776266"/>
    <n v="57.917846738553777"/>
    <n v="66.828284698331274"/>
    <n v="75.738722658108784"/>
    <n v="8.9104379597775036"/>
    <n v="0"/>
    <n v="13.032558388781649"/>
    <n v="40.856468857853102"/>
    <n v="71.972849099672942"/>
    <n v="107.92563386433923"/>
    <n v="151.0211889873753"/>
    <n v="204.93683671719478"/>
    <n v="275.99771140641337"/>
    <n v="376.17949017864601"/>
    <n v="531.36122639794576"/>
    <n v="1773.2839638982223"/>
    <n v="69.555528290513578"/>
    <n v="276.4259238283102"/>
    <n v="2119.2654160170459"/>
    <n v="2119.2561860000001"/>
    <n v="276.42471991304342"/>
    <n v="69.555528290513578"/>
    <n v="1773.275937796443"/>
    <n v="8.2450770710427825"/>
    <n v="9.2300170458656794E-3"/>
    <n v="4.3553097104729547E-6"/>
  </r>
  <r>
    <x v="1"/>
    <x v="135"/>
    <n v="124.6"/>
    <n v="1.90649"/>
    <n v="80.394003615872919"/>
    <n v="0"/>
    <n v="8.9326670684303249"/>
    <n v="17.86533413686065"/>
    <n v="26.798001205290973"/>
    <n v="35.730668273721299"/>
    <n v="44.663335342151626"/>
    <n v="53.596002410581953"/>
    <n v="62.528669479012279"/>
    <n v="71.461336547442599"/>
    <n v="80.394003615872919"/>
    <n v="0"/>
    <n v="8.9326670684303249"/>
    <n v="17.86533413686065"/>
    <n v="26.798001205290973"/>
    <n v="35.730668273721299"/>
    <n v="44.663335342151626"/>
    <n v="53.596002410581953"/>
    <n v="62.528669479012279"/>
    <n v="71.461336547442599"/>
    <n v="80.394003615872919"/>
    <n v="0"/>
    <n v="48.872931335194515"/>
    <n v="195.49172534077806"/>
    <n v="439.85638201675062"/>
    <n v="781.96690136311224"/>
    <n v="1221.8232833798629"/>
    <n v="1759.4255280670029"/>
    <n v="2394.7736354245317"/>
    <n v="3127.867605452449"/>
    <n v="3958.7074381507555"/>
    <n v="0"/>
    <n v="2.6951109599183537E-2"/>
    <n v="5.3902219198367074E-2"/>
    <n v="8.0853328797550611E-2"/>
    <n v="0.10780443839673415"/>
    <n v="0.13475554799591768"/>
    <n v="0.16170665759510125"/>
    <n v="0.18865776719428479"/>
    <n v="0.2156088767934683"/>
    <n v="0.24255998639265183"/>
    <n v="8.3000000000000007"/>
    <n v="1.1366800000000001"/>
    <n v="1"/>
    <n v="1.0005999999999999"/>
    <n v="1.0066999999999999"/>
    <n v="1"/>
    <n v="0.9686299492155841"/>
    <n v="0.93838990190446547"/>
    <n v="0.90927985806664391"/>
    <n v="0.88129981770211951"/>
    <n v="0.85444978081089229"/>
    <n v="0.82872974739296212"/>
    <n v="0.80413971744832924"/>
    <n v="0.7806796909769933"/>
    <n v="0.75834966797895464"/>
    <n v="130400"/>
    <n v="260800"/>
    <n v="252618.69075542432"/>
    <n v="244732.08641668459"/>
    <n v="237140.18698378073"/>
    <n v="229842.99245671276"/>
    <n v="222840.5028354807"/>
    <n v="216132.71812008452"/>
    <n v="209719.63831052426"/>
    <n v="203601.26340679984"/>
    <n v="197777.59340891137"/>
    <n v="260800"/>
    <n v="252618.69075542432"/>
    <n v="244732.08641668459"/>
    <n v="237140.18698378076"/>
    <n v="229842.99245671276"/>
    <n v="222840.50283548067"/>
    <n v="216132.71812008452"/>
    <n v="209719.63831052426"/>
    <n v="203601.26340679984"/>
    <n v="197777.59340891137"/>
    <n v="777178.20125000004"/>
    <n v="34.32"/>
    <n v="9.4531492776886044"/>
    <n v="1.2999999999999999E-2"/>
    <n v="0.79700000000000004"/>
    <n v="4.1570820113423959E-2"/>
    <n v="0.15109763114219801"/>
    <n v="0.08"/>
    <n v="0.231097631142198"/>
    <n v="3.0947184350157726"/>
    <n v="2.9766566075291427"/>
    <n v="2.8326581710627843"/>
    <n v="2.6627231256166963"/>
    <n v="2.4668514711908776"/>
    <n v="2.2450432077853297"/>
    <n v="1.9972983354000529"/>
    <n v="1.7236168540350465"/>
    <n v="1.4239987636903098"/>
    <n v="1.0984440643658444"/>
    <n v="3.0947184350157726"/>
    <n v="3.0356875212724574"/>
    <n v="2.9046573892959637"/>
    <n v="2.7476906483397405"/>
    <n v="2.5647872984037869"/>
    <n v="2.3559473394881039"/>
    <n v="2.1211707715926913"/>
    <n v="1.8604575947175497"/>
    <n v="1.5738078088626781"/>
    <n v="1.2612214140280771"/>
    <n v="0"/>
    <n v="4.4663335342151624"/>
    <n v="13.399000602645486"/>
    <n v="22.331667671075813"/>
    <n v="31.264334739506136"/>
    <n v="40.197001807936459"/>
    <n v="49.129668876366793"/>
    <n v="58.062335944797113"/>
    <n v="66.995003013227432"/>
    <n v="75.927670081657766"/>
    <n v="8.9326670684303249"/>
    <n v="0"/>
    <n v="13.142416733652032"/>
    <n v="41.205827535529004"/>
    <n v="72.599640177500802"/>
    <n v="108.88774032754166"/>
    <n v="152.40851452028022"/>
    <n v="206.89469284233471"/>
    <n v="278.77631701085238"/>
    <n v="380.25231149292387"/>
    <n v="537.76172096136645"/>
    <n v="1791.9291816019813"/>
    <n v="69.555528290513578"/>
    <n v="279.22270648387405"/>
    <n v="2140.7074163763691"/>
    <n v="2140.7105849999998"/>
    <n v="279.22311978260859"/>
    <n v="69.555528290513578"/>
    <n v="1791.9319369268776"/>
    <n v="8.2497167564080609"/>
    <n v="3.1686236306995852E-3"/>
    <n v="1.4801737576775637E-6"/>
  </r>
  <r>
    <x v="1"/>
    <x v="136"/>
    <n v="124.6"/>
    <n v="1.9017999999999999"/>
    <n v="80.619932501436466"/>
    <n v="0"/>
    <n v="8.9577702779373851"/>
    <n v="17.91554055587477"/>
    <n v="26.873310833812155"/>
    <n v="35.83108111174954"/>
    <n v="44.788851389686926"/>
    <n v="53.746621667624311"/>
    <n v="62.704391945561696"/>
    <n v="71.662162223499081"/>
    <n v="80.619932501436466"/>
    <n v="0"/>
    <n v="8.9577702779373851"/>
    <n v="17.91554055587477"/>
    <n v="26.873310833812155"/>
    <n v="35.83108111174954"/>
    <n v="44.788851389686926"/>
    <n v="53.746621667624311"/>
    <n v="62.704391945561696"/>
    <n v="71.662162223499081"/>
    <n v="80.619932501436466"/>
    <n v="0"/>
    <n v="49.148009615782783"/>
    <n v="196.59203846313113"/>
    <n v="442.33208654204509"/>
    <n v="786.36815385252453"/>
    <n v="1228.7002403945696"/>
    <n v="1769.3283461681804"/>
    <n v="2408.2524711733563"/>
    <n v="3145.4726154100981"/>
    <n v="3980.9887788784058"/>
    <n v="0"/>
    <n v="2.7026849503686095E-2"/>
    <n v="5.405369900737219E-2"/>
    <n v="8.1080548511058281E-2"/>
    <n v="0.10810739801474438"/>
    <n v="0.13513424751843048"/>
    <n v="0.16216109702211656"/>
    <n v="0.18918794652580267"/>
    <n v="0.21621479602948876"/>
    <n v="0.24324164553317484"/>
    <n v="8.3000000000000007"/>
    <n v="1.1366800000000001"/>
    <n v="1"/>
    <n v="1.0005999999999999"/>
    <n v="1.0066999999999999"/>
    <n v="1"/>
    <n v="0.96854338316144495"/>
    <n v="0.93822312995106205"/>
    <n v="0.90903924036885153"/>
    <n v="0.88099171441481317"/>
    <n v="0.85408055208894729"/>
    <n v="0.82830575339125356"/>
    <n v="0.8036673183217321"/>
    <n v="0.78016524688038291"/>
    <n v="0.75779953906720598"/>
    <n v="130400"/>
    <n v="260800"/>
    <n v="252596.11432850483"/>
    <n v="244688.59229123697"/>
    <n v="237077.43388819648"/>
    <n v="229762.63911938327"/>
    <n v="222744.20798479745"/>
    <n v="216022.14048443892"/>
    <n v="209596.43661830772"/>
    <n v="203467.09638640386"/>
    <n v="197634.11978872732"/>
    <n v="260800"/>
    <n v="252596.11432850483"/>
    <n v="244688.59229123697"/>
    <n v="237077.43388819651"/>
    <n v="229762.6391193833"/>
    <n v="222744.20798479748"/>
    <n v="216022.14048443892"/>
    <n v="209596.43661830772"/>
    <n v="203467.09638640386"/>
    <n v="197634.11978872732"/>
    <n v="779629.86750000005"/>
    <n v="34.32"/>
    <n v="9.4531492776886044"/>
    <n v="1.2999999999999999E-2"/>
    <n v="0.79700000000000004"/>
    <n v="4.1570820113423959E-2"/>
    <n v="0.15035513970849346"/>
    <n v="0.08"/>
    <n v="0.23035513970849347"/>
    <n v="3.0843698446540881"/>
    <n v="2.9663620748894894"/>
    <n v="2.8224536709694998"/>
    <n v="2.6526446328941207"/>
    <n v="2.4569349606633497"/>
    <n v="2.2353246542771896"/>
    <n v="1.9878137137356378"/>
    <n v="1.7144021390386963"/>
    <n v="1.4150899301863638"/>
    <n v="1.0898770871786407"/>
    <n v="3.0843698446540881"/>
    <n v="3.025365959771789"/>
    <n v="2.8944078729294946"/>
    <n v="2.7375491519318103"/>
    <n v="2.554789796778735"/>
    <n v="2.3461298074702697"/>
    <n v="2.1115691840064139"/>
    <n v="1.851107926387167"/>
    <n v="1.5647460346125301"/>
    <n v="1.2524835086825021"/>
    <n v="0"/>
    <n v="4.4788851389686926"/>
    <n v="13.436655416906078"/>
    <n v="22.394425694843463"/>
    <n v="31.352195972780848"/>
    <n v="40.309966250718233"/>
    <n v="49.267736528655618"/>
    <n v="58.225506806593003"/>
    <n v="67.183277084530388"/>
    <n v="76.141047362467773"/>
    <n v="8.9577702779373851"/>
    <n v="0"/>
    <n v="13.261478019398229"/>
    <n v="41.584489060495159"/>
    <n v="73.278728434587364"/>
    <n v="109.9291102489744"/>
    <n v="153.90768935103716"/>
    <n v="209.00525982306661"/>
    <n v="281.7613748258841"/>
    <n v="384.60705400749697"/>
    <n v="544.56127068051762"/>
    <n v="1811.8964544514574"/>
    <n v="69.555528290513578"/>
    <n v="282.21779741129546"/>
    <n v="2163.6697801532664"/>
    <n v="2163.6669940000002"/>
    <n v="282.21743399999991"/>
    <n v="69.555528290513578"/>
    <n v="1811.8940317094866"/>
    <n v="8.255947761385583"/>
    <n v="2.7861532662427635E-3"/>
    <n v="1.2876996663391184E-6"/>
  </r>
  <r>
    <x v="1"/>
    <x v="137"/>
    <n v="124.6"/>
    <n v="1.90567"/>
    <n v="80.664562877583407"/>
    <n v="0"/>
    <n v="8.9627292086203791"/>
    <n v="17.925458417240758"/>
    <n v="26.888187625861136"/>
    <n v="35.850916834481517"/>
    <n v="44.813646043101897"/>
    <n v="53.776375251722278"/>
    <n v="62.739104460342659"/>
    <n v="71.701833668963033"/>
    <n v="80.664562877583407"/>
    <n v="0"/>
    <n v="8.9627292086203791"/>
    <n v="17.925458417240758"/>
    <n v="26.888187625861136"/>
    <n v="35.850916834481517"/>
    <n v="44.813646043101897"/>
    <n v="53.776375251722278"/>
    <n v="62.739104460342659"/>
    <n v="71.701833668963033"/>
    <n v="80.664562877583407"/>
    <n v="0"/>
    <n v="49.202440356072351"/>
    <n v="196.80976142428941"/>
    <n v="442.82196320465107"/>
    <n v="787.23904569715762"/>
    <n v="1230.0610089018087"/>
    <n v="1771.2878528186047"/>
    <n v="2410.9195774475452"/>
    <n v="3148.9561827886305"/>
    <n v="3985.3976688418597"/>
    <n v="0"/>
    <n v="2.7041811293183934E-2"/>
    <n v="5.4083622586367869E-2"/>
    <n v="8.1125433879551789E-2"/>
    <n v="0.10816724517273574"/>
    <n v="0.13520905646591966"/>
    <n v="0.16225086775910361"/>
    <n v="0.18929267905228755"/>
    <n v="0.21633449034547148"/>
    <n v="0.24337630163865537"/>
    <n v="8.3000000000000007"/>
    <n v="1.1366800000000001"/>
    <n v="1"/>
    <n v="1.0005999999999999"/>
    <n v="1.0066999999999999"/>
    <n v="1"/>
    <n v="0.96852628381153316"/>
    <n v="0.93819018975822599"/>
    <n v="0.90899171784007848"/>
    <n v="0.88093086805709064"/>
    <n v="0.85400764040926258"/>
    <n v="0.82822203489659407"/>
    <n v="0.80357405151908545"/>
    <n v="0.78006369027673639"/>
    <n v="0.7576909511695471"/>
    <n v="130400"/>
    <n v="260800"/>
    <n v="252591.65481804786"/>
    <n v="244680.00148894533"/>
    <n v="237065.04001269248"/>
    <n v="229746.77038928925"/>
    <n v="222725.19261873569"/>
    <n v="216000.30670103175"/>
    <n v="209572.11263617748"/>
    <n v="203440.61042417286"/>
    <n v="197605.80006501789"/>
    <n v="260800"/>
    <n v="252591.65481804786"/>
    <n v="244680.00148894533"/>
    <n v="237065.04001269248"/>
    <n v="229746.77038928925"/>
    <n v="222725.19261873569"/>
    <n v="216000.30670103175"/>
    <n v="209572.11263617745"/>
    <n v="203440.61042417289"/>
    <n v="197605.80006501789"/>
    <n v="782081.53375000006"/>
    <n v="34.32"/>
    <n v="9.4531492776886044"/>
    <n v="1.2999999999999999E-2"/>
    <n v="0.79700000000000004"/>
    <n v="4.1570820113423959E-2"/>
    <n v="0.15096768195576307"/>
    <n v="0.08"/>
    <n v="0.23096768195576306"/>
    <n v="3.0740861357366769"/>
    <n v="2.9563348845191513"/>
    <n v="2.8126533216722645"/>
    <n v="2.6430414471960177"/>
    <n v="2.4474992610904107"/>
    <n v="2.2260267633554438"/>
    <n v="1.9786239539911159"/>
    <n v="1.7052908329974281"/>
    <n v="1.4060274003743813"/>
    <n v="1.0808336561219729"/>
    <n v="3.0740861357366769"/>
    <n v="3.0152105101279139"/>
    <n v="2.8844941030957081"/>
    <n v="2.7278473844341411"/>
    <n v="2.5452703541432142"/>
    <n v="2.336763012222927"/>
    <n v="2.10232535867328"/>
    <n v="1.8419573934942721"/>
    <n v="1.5556591166859048"/>
    <n v="1.2434305282481772"/>
    <n v="0"/>
    <n v="4.4813646043101896"/>
    <n v="13.444093812930568"/>
    <n v="22.406823021550949"/>
    <n v="31.369552230171326"/>
    <n v="40.332281438791711"/>
    <n v="49.295010647412084"/>
    <n v="58.257739856032472"/>
    <n v="67.220469064652846"/>
    <n v="76.18319827327322"/>
    <n v="8.9627292086203791"/>
    <n v="0"/>
    <n v="13.320880017702153"/>
    <n v="41.773624071987662"/>
    <n v="73.620792832331119"/>
    <n v="110.46245110152229"/>
    <n v="154.69575434518654"/>
    <n v="210.15673427810052"/>
    <n v="283.47471471385779"/>
    <n v="387.28205622991254"/>
    <n v="549.13351478668301"/>
    <n v="1823.9205223772838"/>
    <n v="69.555528290513578"/>
    <n v="284.02140760016943"/>
    <n v="2177.497458267967"/>
    <n v="2177.4895540000002"/>
    <n v="284.02037660869564"/>
    <n v="69.555528290513578"/>
    <n v="1823.913649100791"/>
    <n v="8.2508080085636841"/>
    <n v="7.9042679667509219E-3"/>
    <n v="3.6299912218779448E-6"/>
  </r>
  <r>
    <x v="1"/>
    <x v="138"/>
    <n v="124.6"/>
    <n v="1.9096599999999999"/>
    <n v="80.706451970068002"/>
    <n v="0"/>
    <n v="8.9673835522297782"/>
    <n v="17.934767104459556"/>
    <n v="26.902150656689336"/>
    <n v="35.869534208919113"/>
    <n v="44.836917761148889"/>
    <n v="53.804301313378666"/>
    <n v="62.771684865608442"/>
    <n v="71.739068417838226"/>
    <n v="80.706451970068002"/>
    <n v="0"/>
    <n v="8.9673835522297782"/>
    <n v="17.934767104459556"/>
    <n v="26.902150656689336"/>
    <n v="35.869534208919113"/>
    <n v="44.836917761148889"/>
    <n v="53.804301313378666"/>
    <n v="62.771684865608442"/>
    <n v="71.739068417838226"/>
    <n v="80.706451970068002"/>
    <n v="0"/>
    <n v="49.253555260840713"/>
    <n v="197.01422104336285"/>
    <n v="443.28199734756646"/>
    <n v="788.05688417345141"/>
    <n v="1231.3388815210178"/>
    <n v="1773.1279893902654"/>
    <n v="2413.4242077811946"/>
    <n v="3152.2275366938056"/>
    <n v="3989.5379761280974"/>
    <n v="0"/>
    <n v="2.7055854100753968E-2"/>
    <n v="5.4111708201507937E-2"/>
    <n v="8.1167562302261909E-2"/>
    <n v="0.10822341640301587"/>
    <n v="0.13527927050376984"/>
    <n v="0.16233512460452382"/>
    <n v="0.18939097870527777"/>
    <n v="0.21644683280603175"/>
    <n v="0.24350268690678573"/>
    <n v="8.3000000000000007"/>
    <n v="1.1366800000000001"/>
    <n v="1"/>
    <n v="1.0005999999999999"/>
    <n v="1.0066999999999999"/>
    <n v="1"/>
    <n v="0.96851023505345013"/>
    <n v="0.93815927408277111"/>
    <n v="0.90894711708796294"/>
    <n v="0.88087376406902562"/>
    <n v="0.85393921502595926"/>
    <n v="0.82814346995876376"/>
    <n v="0.80348652886743899"/>
    <n v="0.77996839175198507"/>
    <n v="0.75758905861240211"/>
    <n v="130400"/>
    <n v="260800"/>
    <n v="252587.4693019398"/>
    <n v="244671.9386807867"/>
    <n v="237053.40813654073"/>
    <n v="229731.87766920187"/>
    <n v="222707.34727877018"/>
    <n v="215979.81696524558"/>
    <n v="209549.2867286281"/>
    <n v="203415.75656891771"/>
    <n v="197579.22648611446"/>
    <n v="260800"/>
    <n v="252587.4693019398"/>
    <n v="244671.93868078673"/>
    <n v="237053.40813654073"/>
    <n v="229731.87766920187"/>
    <n v="222707.34727877018"/>
    <n v="215979.81696524555"/>
    <n v="209549.2867286281"/>
    <n v="203415.75656891771"/>
    <n v="197579.22648611444"/>
    <n v="784533.20000000007"/>
    <n v="34.32"/>
    <n v="9.4531492776886044"/>
    <n v="1.2999999999999999E-2"/>
    <n v="0.79700000000000004"/>
    <n v="4.1570820113423959E-2"/>
    <n v="0.15160052148020542"/>
    <n v="0.08"/>
    <n v="0.23160052148020543"/>
    <n v="3.0638666999999997"/>
    <n v="2.9463733240833911"/>
    <n v="2.8029189647464086"/>
    <n v="2.633503621989052"/>
    <n v="2.4381272958113214"/>
    <n v="2.2167899862132177"/>
    <n v="1.9694916931947402"/>
    <n v="1.6962324167558889"/>
    <n v="1.3970121568966636"/>
    <n v="1.0718309136170643"/>
    <n v="3.0638666999999997"/>
    <n v="3.0051200120416954"/>
    <n v="2.8746461444148999"/>
    <n v="2.7182112933677303"/>
    <n v="2.5358154589001867"/>
    <n v="2.3274586410122695"/>
    <n v="2.0931408397039788"/>
    <n v="1.8328620549753145"/>
    <n v="1.5466222868262762"/>
    <n v="1.2344215352568639"/>
    <n v="0"/>
    <n v="4.4836917761148891"/>
    <n v="13.451075328344668"/>
    <n v="22.418458880574448"/>
    <n v="31.385842432804225"/>
    <n v="40.353225985034001"/>
    <n v="49.320609537263778"/>
    <n v="58.287993089493554"/>
    <n v="67.255376641723331"/>
    <n v="76.222760193953121"/>
    <n v="8.9673835522297782"/>
    <n v="0"/>
    <n v="13.379493572732134"/>
    <n v="41.96027810015994"/>
    <n v="73.958532922924661"/>
    <n v="110.98949894676949"/>
    <n v="155.47552536539254"/>
    <n v="211.29816702298689"/>
    <n v="285.1773755173557"/>
    <n v="389.94961047250973"/>
    <n v="553.71581469257194"/>
    <n v="1835.9042966134029"/>
    <n v="69.555528290513578"/>
    <n v="285.81897373558729"/>
    <n v="2191.2787986395037"/>
    <n v="2191.2816680000001"/>
    <n v="285.81934799999976"/>
    <n v="69.555528290513578"/>
    <n v="1835.9067917094867"/>
    <n v="8.245490933245657"/>
    <n v="2.8693604963336838E-3"/>
    <n v="1.3094439378724742E-6"/>
  </r>
  <r>
    <x v="1"/>
    <x v="139"/>
    <n v="124.6"/>
    <n v="1.9137200000000001"/>
    <n v="80.74666797328797"/>
    <n v="0"/>
    <n v="8.9718519970319974"/>
    <n v="17.943703994063995"/>
    <n v="26.915555991095992"/>
    <n v="35.88740798812799"/>
    <n v="44.859259985159987"/>
    <n v="53.831111982191985"/>
    <n v="62.802963979223982"/>
    <n v="71.774815976255979"/>
    <n v="80.74666797328797"/>
    <n v="0"/>
    <n v="8.9718519970319974"/>
    <n v="17.943703994063995"/>
    <n v="26.915555991095992"/>
    <n v="35.88740798812799"/>
    <n v="44.859259985159987"/>
    <n v="53.831111982191985"/>
    <n v="62.802963979223982"/>
    <n v="71.774815976255979"/>
    <n v="80.74666797328797"/>
    <n v="0"/>
    <n v="49.302653557196315"/>
    <n v="197.21061422878526"/>
    <n v="443.7238820147669"/>
    <n v="788.84245691514104"/>
    <n v="1232.5663389299079"/>
    <n v="1774.8955280590676"/>
    <n v="2415.8300243026192"/>
    <n v="3155.3698276605642"/>
    <n v="3993.5149381329006"/>
    <n v="0"/>
    <n v="2.7069336025545294E-2"/>
    <n v="5.4138672051090589E-2"/>
    <n v="8.1208008076635876E-2"/>
    <n v="0.10827734410218118"/>
    <n v="0.13534668012772647"/>
    <n v="0.16241601615327175"/>
    <n v="0.18948535217881707"/>
    <n v="0.21655468820436236"/>
    <n v="0.24362402422990762"/>
    <n v="8.3000000000000007"/>
    <n v="1.1366800000000001"/>
    <n v="1"/>
    <n v="1.0005999999999999"/>
    <n v="1.0066999999999999"/>
    <n v="1"/>
    <n v="0.96849482758632266"/>
    <n v="0.93812959436271137"/>
    <n v="0.90890430032916625"/>
    <n v="0.88081894548568718"/>
    <n v="0.85387352983227427"/>
    <n v="0.82806805336892741"/>
    <n v="0.80340251609564661"/>
    <n v="0.77987691801243197"/>
    <n v="0.7574912591192835"/>
    <n v="130400"/>
    <n v="260800"/>
    <n v="252583.45103451295"/>
    <n v="244664.19820979511"/>
    <n v="237042.24152584656"/>
    <n v="229717.58098266722"/>
    <n v="222690.21658025714"/>
    <n v="215960.14831861627"/>
    <n v="209527.37619774463"/>
    <n v="203391.90021764225"/>
    <n v="197553.72037830914"/>
    <n v="260800"/>
    <n v="252583.45103451295"/>
    <n v="244664.19820979508"/>
    <n v="237042.24152584656"/>
    <n v="229717.58098266722"/>
    <n v="222690.21658025717"/>
    <n v="215960.14831861627"/>
    <n v="209527.3761977446"/>
    <n v="203391.90021764225"/>
    <n v="197553.72037830914"/>
    <n v="786984.86625000008"/>
    <n v="34.32"/>
    <n v="9.4531492776886044"/>
    <n v="1.2999999999999999E-2"/>
    <n v="0.79700000000000004"/>
    <n v="4.1570820113423959E-2"/>
    <n v="0.15224582211155882"/>
    <n v="0.08"/>
    <n v="0.23224582211155881"/>
    <n v="3.0537109367601243"/>
    <n v="2.936475586340153"/>
    <n v="2.7932479658807803"/>
    <n v="2.6240280753820064"/>
    <n v="2.4288159148438302"/>
    <n v="2.2076114842662529"/>
    <n v="1.9604147836492727"/>
    <n v="1.6872258129928912"/>
    <n v="1.3880445722971082"/>
    <n v="1.0628710615619241"/>
    <n v="3.0537109367601243"/>
    <n v="2.9950932615501387"/>
    <n v="2.8648617761104669"/>
    <n v="2.7086380206313931"/>
    <n v="2.5264219951129183"/>
    <n v="2.3182136995550415"/>
    <n v="2.0840131339577628"/>
    <n v="1.8238202983210821"/>
    <n v="1.5376351926449998"/>
    <n v="1.2254578169295161"/>
    <n v="0"/>
    <n v="4.4859259985159987"/>
    <n v="13.457777995547996"/>
    <n v="22.429629992579994"/>
    <n v="31.401481989611991"/>
    <n v="40.373333986643985"/>
    <n v="49.345185983675989"/>
    <n v="58.31703798070798"/>
    <n v="67.288889977739984"/>
    <n v="76.260741974771975"/>
    <n v="8.9718519970319974"/>
    <n v="0"/>
    <n v="13.437666414264935"/>
    <n v="42.145555988707102"/>
    <n v="74.29391417709958"/>
    <n v="111.5132188697054"/>
    <n v="156.25115890930888"/>
    <n v="212.43518008487342"/>
    <n v="286.87685631629847"/>
    <n v="392.61976105422877"/>
    <n v="558.32202522957391"/>
    <n v="1847.8953370440606"/>
    <n v="69.555528290513578"/>
    <n v="287.61762980018597"/>
    <n v="2205.0684951347603"/>
    <n v="2205.0737810000001"/>
    <n v="287.61831926086938"/>
    <n v="69.555528290513578"/>
    <n v="1847.899933448617"/>
    <n v="8.2400621143606561"/>
    <n v="5.2858652397844708E-3"/>
    <n v="2.3971375857488692E-6"/>
  </r>
  <r>
    <x v="1"/>
    <x v="140"/>
    <n v="124.6"/>
    <n v="1.9164399999999999"/>
    <n v="80.814932429645083"/>
    <n v="0"/>
    <n v="8.9794369366272306"/>
    <n v="17.958873873254461"/>
    <n v="26.938310809881692"/>
    <n v="35.917747746508923"/>
    <n v="44.897184683136153"/>
    <n v="53.876621619763384"/>
    <n v="62.856058556390614"/>
    <n v="71.835495493017845"/>
    <n v="80.814932429645069"/>
    <n v="0"/>
    <n v="8.9794369366272306"/>
    <n v="17.958873873254461"/>
    <n v="26.938310809881692"/>
    <n v="35.917747746508923"/>
    <n v="44.897184683136153"/>
    <n v="53.876621619763384"/>
    <n v="62.856058556390614"/>
    <n v="71.835495493017845"/>
    <n v="80.814932429645069"/>
    <n v="0"/>
    <n v="49.386051215555078"/>
    <n v="197.54420486222031"/>
    <n v="444.47446093999565"/>
    <n v="790.17681944888125"/>
    <n v="1234.6512803888768"/>
    <n v="1777.8978437599826"/>
    <n v="2419.9165095621988"/>
    <n v="3160.707277795525"/>
    <n v="4000.2701484599602"/>
    <n v="0"/>
    <n v="2.7092220852301771E-2"/>
    <n v="5.4184441704603542E-2"/>
    <n v="8.1276662556905313E-2"/>
    <n v="0.10836888340920708"/>
    <n v="0.13546110426150884"/>
    <n v="0.16255332511381063"/>
    <n v="0.18964554596611238"/>
    <n v="0.21673776681841417"/>
    <n v="0.24382998767071593"/>
    <n v="8.3000000000000007"/>
    <n v="1.1366800000000001"/>
    <n v="1"/>
    <n v="1.0005999999999999"/>
    <n v="1.0066999999999999"/>
    <n v="1"/>
    <n v="0.96846867490458677"/>
    <n v="0.93807921725770571"/>
    <n v="0.90883162705935694"/>
    <n v="0.88072590430954034"/>
    <n v="0.85376204900825603"/>
    <n v="0.82794006115550378"/>
    <n v="0.80325994075128371"/>
    <n v="0.77972168779559592"/>
    <n v="0.75732530228844031"/>
    <n v="130400"/>
    <n v="260800"/>
    <n v="252576.63041511623"/>
    <n v="244651.05986080965"/>
    <n v="237023.2883370803"/>
    <n v="229693.31584392811"/>
    <n v="222661.14238135316"/>
    <n v="215926.76794935539"/>
    <n v="209490.1925479348"/>
    <n v="203351.41617709142"/>
    <n v="197510.43883682523"/>
    <n v="260800"/>
    <n v="252576.63041511626"/>
    <n v="244651.05986080962"/>
    <n v="237023.2883370803"/>
    <n v="229693.31584392811"/>
    <n v="222661.14238135316"/>
    <n v="215926.76794935539"/>
    <n v="209490.1925479348"/>
    <n v="203351.41617709142"/>
    <n v="197510.43883682523"/>
    <n v="789436.53250000009"/>
    <n v="34.32"/>
    <n v="9.4531492776886044"/>
    <n v="1.2999999999999999E-2"/>
    <n v="0.79700000000000004"/>
    <n v="4.1570820113423959E-2"/>
    <n v="0.1526789083787933"/>
    <n v="0.08"/>
    <n v="0.23267890837879329"/>
    <n v="3.0436182527950311"/>
    <n v="2.9266082731442329"/>
    <n v="2.7835850199104044"/>
    <n v="2.6145484930935488"/>
    <n v="2.4194986926936632"/>
    <n v="2.1984356187107492"/>
    <n v="1.951359271144806"/>
    <n v="1.6782696499958341"/>
    <n v="1.3791667552638329"/>
    <n v="1.0540505869488035"/>
    <n v="3.0436182527950311"/>
    <n v="2.985113262969632"/>
    <n v="2.8550966465273184"/>
    <n v="2.6990667565019768"/>
    <n v="2.5170235928936062"/>
    <n v="2.3089671557022062"/>
    <n v="2.0748974449277777"/>
    <n v="1.81481446057032"/>
    <n v="1.5287182026298334"/>
    <n v="1.2166086711063182"/>
    <n v="0"/>
    <n v="4.4897184683136153"/>
    <n v="13.469155404940846"/>
    <n v="22.448592341568077"/>
    <n v="31.428029278195307"/>
    <n v="40.407466214822534"/>
    <n v="49.386903151449772"/>
    <n v="58.366340088076996"/>
    <n v="67.345777024704233"/>
    <n v="76.325213961331457"/>
    <n v="8.9794369366272306"/>
    <n v="0"/>
    <n v="13.505398387907952"/>
    <n v="42.361239047863833"/>
    <n v="74.683487824661341"/>
    <n v="112.11893593003668"/>
    <n v="157.14225026927596"/>
    <n v="213.72939825428136"/>
    <n v="288.78812761824895"/>
    <n v="395.57791403359147"/>
    <n v="563.33434219002322"/>
    <n v="1861.2410935558905"/>
    <n v="69.555528290513578"/>
    <n v="289.61949327696044"/>
    <n v="2220.4161151233648"/>
    <n v="2220.3983520000002"/>
    <n v="289.61717634782599"/>
    <n v="69.555528290513578"/>
    <n v="1861.2256473616605"/>
    <n v="8.2364147801488787"/>
    <n v="1.7763123364602507E-2"/>
    <n v="7.9999714234171373E-6"/>
  </r>
  <r>
    <x v="1"/>
    <x v="141"/>
    <n v="124.6"/>
    <n v="1.92069"/>
    <n v="80.850724375990893"/>
    <n v="0"/>
    <n v="8.9834138195545439"/>
    <n v="17.966827639109088"/>
    <n v="26.950241458663633"/>
    <n v="35.933655278218176"/>
    <n v="44.917069097772718"/>
    <n v="53.90048291732726"/>
    <n v="62.883896736881802"/>
    <n v="71.867310556436351"/>
    <n v="80.850724375990893"/>
    <n v="0"/>
    <n v="8.9834138195545439"/>
    <n v="17.966827639109088"/>
    <n v="26.950241458663633"/>
    <n v="35.933655278218176"/>
    <n v="44.917069097772718"/>
    <n v="53.90048291732726"/>
    <n v="62.883896736881802"/>
    <n v="71.867310556436351"/>
    <n v="80.850724375990893"/>
    <n v="0"/>
    <n v="49.429805860185184"/>
    <n v="197.71922344074073"/>
    <n v="444.86825274166671"/>
    <n v="790.87689376296294"/>
    <n v="1235.7451465046295"/>
    <n v="1779.4730109666664"/>
    <n v="2422.0604871490737"/>
    <n v="3163.5075750518517"/>
    <n v="4003.814274675"/>
    <n v="0"/>
    <n v="2.7104219665961347E-2"/>
    <n v="5.4208439331922695E-2"/>
    <n v="8.1312658997884049E-2"/>
    <n v="0.10841687866384539"/>
    <n v="0.13552109832980674"/>
    <n v="0.16262531799576807"/>
    <n v="0.18972953766172942"/>
    <n v="0.21683375732769078"/>
    <n v="0.24393797699365213"/>
    <n v="8.3000000000000007"/>
    <n v="1.1366800000000001"/>
    <n v="1"/>
    <n v="1.0005999999999999"/>
    <n v="1.0066999999999999"/>
    <n v="1"/>
    <n v="0.96845496303744605"/>
    <n v="0.93805280518568912"/>
    <n v="0.90879352644472922"/>
    <n v="0.88067712681456645"/>
    <n v="0.8537036062952007"/>
    <n v="0.82787296488663198"/>
    <n v="0.80318520258886039"/>
    <n v="0.77964031940188594"/>
    <n v="0.75723831532570829"/>
    <n v="130400"/>
    <n v="260800"/>
    <n v="252573.05436016593"/>
    <n v="244644.17159242771"/>
    <n v="237013.35169678539"/>
    <n v="229680.59467323893"/>
    <n v="222645.90052178834"/>
    <n v="215909.26924243363"/>
    <n v="209470.70083517479"/>
    <n v="203330.19530001187"/>
    <n v="197487.75263694473"/>
    <n v="260800"/>
    <n v="252573.05436016593"/>
    <n v="244644.17159242771"/>
    <n v="237013.35169678539"/>
    <n v="229680.59467323893"/>
    <n v="222645.90052178834"/>
    <n v="215909.26924243366"/>
    <n v="209470.70083517479"/>
    <n v="203330.19530001187"/>
    <n v="197487.75263694473"/>
    <n v="791888.1987500001"/>
    <n v="34.32"/>
    <n v="9.4531492776886044"/>
    <n v="1.2999999999999999E-2"/>
    <n v="0.79700000000000004"/>
    <n v="4.1570820113423959E-2"/>
    <n v="0.15335683710296608"/>
    <n v="0.08"/>
    <n v="0.23335683710296606"/>
    <n v="3.0335880622291018"/>
    <n v="2.9168377117527271"/>
    <n v="2.7740412009027233"/>
    <n v="2.6051985296790914"/>
    <n v="2.4103096980818304"/>
    <n v="2.1893747061109412"/>
    <n v="1.9423935537664232"/>
    <n v="1.6693662410482764"/>
    <n v="1.3702927679565011"/>
    <n v="1.0451731344910966"/>
    <n v="3.0335880622291018"/>
    <n v="2.9752128869909145"/>
    <n v="2.8454394563277252"/>
    <n v="2.6896198652909074"/>
    <n v="2.5077541138804609"/>
    <n v="2.2998422020963858"/>
    <n v="2.0658841299386821"/>
    <n v="1.8058798974073498"/>
    <n v="1.5198295045023889"/>
    <n v="1.2077329512237989"/>
    <n v="0"/>
    <n v="4.4917069097772719"/>
    <n v="13.475120729331817"/>
    <n v="22.458534548886362"/>
    <n v="31.441948368440904"/>
    <n v="40.425362187995447"/>
    <n v="49.408776007549989"/>
    <n v="58.392189827104531"/>
    <n v="67.375603646659073"/>
    <n v="76.359017466213629"/>
    <n v="8.9834138195545439"/>
    <n v="0"/>
    <n v="13.562344430247489"/>
    <n v="42.542667885920764"/>
    <n v="75.012202369938748"/>
    <n v="112.63306554792338"/>
    <n v="157.90551065160258"/>
    <n v="214.85206975604862"/>
    <n v="290.47402642886749"/>
    <n v="398.24396559428368"/>
    <n v="567.9770946536654"/>
    <n v="1873.202947318498"/>
    <n v="69.555528290513578"/>
    <n v="291.41377134135155"/>
    <n v="2234.1722469503629"/>
    <n v="2234.1904650000001"/>
    <n v="291.41614760869561"/>
    <n v="69.555528290513578"/>
    <n v="1873.2187891007909"/>
    <n v="8.2306994894369314"/>
    <n v="1.8218049637198419E-2"/>
    <n v="8.1542061532334122E-6"/>
  </r>
  <r>
    <x v="1"/>
    <x v="142"/>
    <n v="124.6"/>
    <n v="1.9249799999999999"/>
    <n v="80.885502151297331"/>
    <n v="0"/>
    <n v="8.987278016810814"/>
    <n v="17.974556033621628"/>
    <n v="26.961834050432444"/>
    <n v="35.949112067243256"/>
    <n v="44.936390084054068"/>
    <n v="53.92366810086488"/>
    <n v="62.910946117675692"/>
    <n v="71.898224134486512"/>
    <n v="80.885502151297331"/>
    <n v="0"/>
    <n v="8.987278016810814"/>
    <n v="17.974556033621628"/>
    <n v="26.961834050432444"/>
    <n v="35.949112067243256"/>
    <n v="44.936390084054068"/>
    <n v="53.92366810086488"/>
    <n v="62.910946117675692"/>
    <n v="71.898224134486512"/>
    <n v="80.885502151297331"/>
    <n v="0"/>
    <n v="49.472339267763687"/>
    <n v="197.88935707105475"/>
    <n v="445.25105340987329"/>
    <n v="791.55742828421899"/>
    <n v="1236.8084816940921"/>
    <n v="1781.0042136394927"/>
    <n v="2424.1446241204208"/>
    <n v="3166.2297131368759"/>
    <n v="4007.2594806888596"/>
    <n v="0"/>
    <n v="2.7115878491144104E-2"/>
    <n v="5.4231756982288208E-2"/>
    <n v="8.1347635473432323E-2"/>
    <n v="0.10846351396457642"/>
    <n v="0.13557939245572051"/>
    <n v="0.16269527094686462"/>
    <n v="0.18981114943800872"/>
    <n v="0.21692702792915283"/>
    <n v="0.24404290642029697"/>
    <n v="8.3000000000000007"/>
    <n v="1.1366800000000001"/>
    <n v="1"/>
    <n v="1.0005999999999999"/>
    <n v="1.0066999999999999"/>
    <n v="1"/>
    <n v="0.96844163991299814"/>
    <n v="0.93802714236252593"/>
    <n v="0.90875650734858315"/>
    <n v="0.88062973487116991"/>
    <n v="0.8536468249302861"/>
    <n v="0.82780777752593182"/>
    <n v="0.80311259265810708"/>
    <n v="0.77956127032681177"/>
    <n v="0.75715381053204589"/>
    <n v="130400"/>
    <n v="260800"/>
    <n v="252569.5796893099"/>
    <n v="244637.47872814676"/>
    <n v="237003.69711651048"/>
    <n v="229668.23485440112"/>
    <n v="222631.09194181862"/>
    <n v="215892.26837876302"/>
    <n v="209451.76416523432"/>
    <n v="203309.5793012325"/>
    <n v="197465.71378675758"/>
    <n v="260800"/>
    <n v="252569.5796893099"/>
    <n v="244637.47872814679"/>
    <n v="237003.69711651051"/>
    <n v="229668.23485440112"/>
    <n v="222631.09194181862"/>
    <n v="215892.26837876302"/>
    <n v="209451.76416523432"/>
    <n v="203309.5793012325"/>
    <n v="197465.71378675758"/>
    <n v="794339.86500000011"/>
    <n v="34.32"/>
    <n v="9.4531492776886044"/>
    <n v="1.2999999999999999E-2"/>
    <n v="0.79700000000000004"/>
    <n v="4.1570820113423959E-2"/>
    <n v="0.15404266934628624"/>
    <n v="0.08"/>
    <n v="0.23404266934628626"/>
    <n v="3.0236197864197529"/>
    <n v="2.9071284610495955"/>
    <n v="2.7645576944564962"/>
    <n v="2.5959074866404519"/>
    <n v="2.4011778376014652"/>
    <n v="2.1803687473395348"/>
    <n v="1.9334802158546618"/>
    <n v="1.6605122431468449"/>
    <n v="1.3614648292160845"/>
    <n v="1.0363379740623808"/>
    <n v="3.0236197864197529"/>
    <n v="2.9653741237346742"/>
    <n v="2.8358430777530459"/>
    <n v="2.6802325905484743"/>
    <n v="2.4985426621209585"/>
    <n v="2.2907732924705"/>
    <n v="2.0569244815970982"/>
    <n v="1.7969962295007533"/>
    <n v="1.5109885361814648"/>
    <n v="1.1989014016392328"/>
    <n v="0"/>
    <n v="4.493639008405407"/>
    <n v="13.480917025216222"/>
    <n v="22.468195042027034"/>
    <n v="31.45547305883785"/>
    <n v="40.442751075648658"/>
    <n v="49.430029092459478"/>
    <n v="58.417307109270283"/>
    <n v="67.404585126081102"/>
    <n v="76.391863142891921"/>
    <n v="8.987278016810814"/>
    <n v="0"/>
    <n v="13.619051556591698"/>
    <n v="42.723361591352159"/>
    <n v="75.339698536127941"/>
    <n v="113.14558915319905"/>
    <n v="158.66705311966604"/>
    <n v="215.97361391121612"/>
    <n v="292.16120288148375"/>
    <n v="400.91882342589076"/>
    <n v="572.65335693879467"/>
    <n v="1885.2017511143222"/>
    <n v="69.555528290513578"/>
    <n v="293.2135919107252"/>
    <n v="2247.970871315561"/>
    <n v="2247.982579"/>
    <n v="293.21511899999996"/>
    <n v="69.555528290513578"/>
    <n v="1885.2119317094864"/>
    <n v="8.2249104634498362"/>
    <n v="1.1707684438988508E-2"/>
    <n v="5.2080850396076434E-6"/>
  </r>
  <r>
    <x v="1"/>
    <x v="143"/>
    <n v="124.6"/>
    <n v="1.9279500000000001"/>
    <n v="80.947807259089217"/>
    <n v="0"/>
    <n v="8.9942008065654679"/>
    <n v="17.988401613130936"/>
    <n v="26.982602419696406"/>
    <n v="35.976803226261872"/>
    <n v="44.971004032827338"/>
    <n v="53.965204839392804"/>
    <n v="62.95940564595827"/>
    <n v="71.953606452523744"/>
    <n v="80.947807259089217"/>
    <n v="0"/>
    <n v="8.9942008065654679"/>
    <n v="17.988401613130936"/>
    <n v="26.982602419696406"/>
    <n v="35.976803226261872"/>
    <n v="44.971004032827338"/>
    <n v="53.965204839392804"/>
    <n v="62.95940564595827"/>
    <n v="71.953606452523744"/>
    <n v="80.947807259089217"/>
    <n v="0"/>
    <n v="49.548584491154038"/>
    <n v="198.19433796461615"/>
    <n v="445.93726042038645"/>
    <n v="792.77735185846461"/>
    <n v="1238.7146122788508"/>
    <n v="1783.7490416815451"/>
    <n v="2427.8806400665476"/>
    <n v="3171.1094074338585"/>
    <n v="4013.4353437834775"/>
    <n v="0"/>
    <n v="2.7136765518946719E-2"/>
    <n v="5.4273531037893438E-2"/>
    <n v="8.1410296556840164E-2"/>
    <n v="0.10854706207578688"/>
    <n v="0.13568382759473357"/>
    <n v="0.1628205931136803"/>
    <n v="0.189957358632627"/>
    <n v="0.21709412415157375"/>
    <n v="0.24423088967052048"/>
    <n v="8.3000000000000007"/>
    <n v="1.1366800000000001"/>
    <n v="1"/>
    <n v="1.0005999999999999"/>
    <n v="1.0066999999999999"/>
    <n v="1"/>
    <n v="0.96841777178721955"/>
    <n v="0.93798116899616701"/>
    <n v="0.90869019162684228"/>
    <n v="0.88054483967924546"/>
    <n v="0.85354511315337667"/>
    <n v="0.82769101204923556"/>
    <n v="0.80298253636682249"/>
    <n v="0.77941968610613743"/>
    <n v="0.75700246126718018"/>
    <n v="130400"/>
    <n v="260800"/>
    <n v="252563.35488210685"/>
    <n v="244625.48887420035"/>
    <n v="236986.40197628047"/>
    <n v="229646.09418834723"/>
    <n v="222604.56551040063"/>
    <n v="215861.81594244065"/>
    <n v="209417.84548446731"/>
    <n v="203272.65413648065"/>
    <n v="197426.2418984806"/>
    <n v="260800"/>
    <n v="252563.35488210685"/>
    <n v="244625.48887420035"/>
    <n v="236986.40197628047"/>
    <n v="229646.09418834723"/>
    <n v="222604.56551040066"/>
    <n v="215861.81594244062"/>
    <n v="209417.84548446731"/>
    <n v="203272.65413648065"/>
    <n v="197426.24189848063"/>
    <n v="796791.53125"/>
    <n v="34.32"/>
    <n v="9.4531492776886044"/>
    <n v="1.2999999999999999E-2"/>
    <n v="0.79700000000000004"/>
    <n v="4.1570820113423959E-2"/>
    <n v="0.15451837264230692"/>
    <n v="0.08"/>
    <n v="0.2345183726423069"/>
    <n v="3.0137128538461537"/>
    <n v="2.8974488537771648"/>
    <n v="2.7550823224412486"/>
    <n v="2.5866132598384048"/>
    <n v="2.3920416659686348"/>
    <n v="2.1713675408319375"/>
    <n v="1.9245908844283119"/>
    <n v="1.6517116967577605"/>
    <n v="1.3527299778202824"/>
    <n v="1.027645727615877"/>
    <n v="3.0137128538461537"/>
    <n v="2.955580853811659"/>
    <n v="2.8262655881092069"/>
    <n v="2.6708477911398267"/>
    <n v="2.4893274629035198"/>
    <n v="2.2817046034002861"/>
    <n v="2.0479792126301248"/>
    <n v="1.7881512905930363"/>
    <n v="1.5022208372890216"/>
    <n v="1.1901878527180796"/>
    <n v="0"/>
    <n v="4.497100403282734"/>
    <n v="13.491301209848203"/>
    <n v="22.485502016413669"/>
    <n v="31.479702822979139"/>
    <n v="40.473903629544608"/>
    <n v="49.468104436110067"/>
    <n v="58.462305242675541"/>
    <n v="67.456506049241"/>
    <n v="76.450706855806487"/>
    <n v="8.9942008065654679"/>
    <n v="0"/>
    <n v="13.685236870528513"/>
    <n v="42.934207150862314"/>
    <n v="75.720945627436336"/>
    <n v="113.73946286304792"/>
    <n v="159.54318369135544"/>
    <n v="217.25126020548228"/>
    <n v="294.05885046391199"/>
    <n v="403.88027249780566"/>
    <n v="577.73485731236929"/>
    <n v="1898.5482766827997"/>
    <n v="69.555528290513578"/>
    <n v="295.21557074599684"/>
    <n v="2263.3193757193103"/>
    <n v="2263.3071500000001"/>
    <n v="295.21397608695634"/>
    <n v="69.555528290513578"/>
    <n v="1898.5376456225301"/>
    <n v="8.2208910895887719"/>
    <n v="1.222571931020866E-2"/>
    <n v="5.4017057782937941E-6"/>
  </r>
  <r>
    <x v="1"/>
    <x v="144"/>
    <n v="124.6"/>
    <n v="1.9147099999999999"/>
    <n v="81.352066443821769"/>
    <n v="0"/>
    <n v="9.0391184937579752"/>
    <n v="18.07823698751595"/>
    <n v="27.117355481273925"/>
    <n v="36.156473975031901"/>
    <n v="45.195592468789876"/>
    <n v="54.234710962547851"/>
    <n v="63.273829456305826"/>
    <n v="72.312947950063801"/>
    <n v="81.352066443821769"/>
    <n v="0"/>
    <n v="9.0391184937579752"/>
    <n v="18.07823698751595"/>
    <n v="27.117355481273925"/>
    <n v="36.156473975031901"/>
    <n v="45.195592468789876"/>
    <n v="54.234710962547851"/>
    <n v="63.273829456305826"/>
    <n v="72.312947950063801"/>
    <n v="81.352066443821769"/>
    <n v="0"/>
    <n v="50.044718675820938"/>
    <n v="200.17887470328375"/>
    <n v="450.40246808238845"/>
    <n v="800.71549881313501"/>
    <n v="1251.1179668955235"/>
    <n v="1801.6098723295538"/>
    <n v="2452.191215115226"/>
    <n v="3202.8619952525401"/>
    <n v="4053.6222127414953"/>
    <n v="0"/>
    <n v="2.7272288482155044E-2"/>
    <n v="5.4544576964310088E-2"/>
    <n v="8.1816865446465131E-2"/>
    <n v="0.10908915392862018"/>
    <n v="0.13636144241077522"/>
    <n v="0.16363373089293026"/>
    <n v="0.19090601937508531"/>
    <n v="0.21817830785724035"/>
    <n v="0.24545059633939537"/>
    <n v="8.3000000000000007"/>
    <n v="1.1366800000000001"/>
    <n v="1"/>
    <n v="1.0005999999999999"/>
    <n v="1.0066999999999999"/>
    <n v="1"/>
    <n v="0.96826292281721071"/>
    <n v="0.93768294230079507"/>
    <n v="0.90826005845075286"/>
    <n v="0.87999427126708429"/>
    <n v="0.85288558074978915"/>
    <n v="0.82693398689886755"/>
    <n v="0.80213948971431948"/>
    <n v="0.77850208919614505"/>
    <n v="0.75602178534434405"/>
    <n v="130400"/>
    <n v="260800"/>
    <n v="252522.97027072855"/>
    <n v="244547.71135204736"/>
    <n v="236874.22324395634"/>
    <n v="229502.50594645558"/>
    <n v="222432.55945954501"/>
    <n v="215664.38378322465"/>
    <n v="209197.97891749453"/>
    <n v="203033.34486235463"/>
    <n v="197170.48161780494"/>
    <n v="260800"/>
    <n v="252522.97027072855"/>
    <n v="244547.71135204736"/>
    <n v="236874.22324395634"/>
    <n v="229502.50594645561"/>
    <n v="222432.55945954501"/>
    <n v="215664.38378322462"/>
    <n v="209197.97891749453"/>
    <n v="203033.34486235463"/>
    <n v="197170.48161780497"/>
    <n v="799243.19750000001"/>
    <n v="34.32"/>
    <n v="9.4531492776886044"/>
    <n v="1.2999999999999999E-2"/>
    <n v="0.79700000000000004"/>
    <n v="4.1570820113423959E-2"/>
    <n v="0.15240338157665714"/>
    <n v="0.08"/>
    <n v="0.23240338157665713"/>
    <n v="3.0038667000000006"/>
    <n v="2.8874567429869034"/>
    <n v="2.74504687524986"/>
    <n v="2.5766370967888692"/>
    <n v="2.3822274076039323"/>
    <n v="2.1618178076950474"/>
    <n v="1.9154082970622153"/>
    <n v="1.6429988757054372"/>
    <n v="1.3445895436247117"/>
    <n v="1.0201803008200401"/>
    <n v="3.0038667000000006"/>
    <n v="2.945661721493452"/>
    <n v="2.8162518091183815"/>
    <n v="2.6608419860193644"/>
    <n v="2.4794322521964007"/>
    <n v="2.2720226076494896"/>
    <n v="2.0386130523786314"/>
    <n v="1.7792035863838263"/>
    <n v="1.4937942096650745"/>
    <n v="1.1823849222223759"/>
    <n v="0"/>
    <n v="4.5195592468789876"/>
    <n v="13.558677740636963"/>
    <n v="22.597796234394938"/>
    <n v="31.636914728152913"/>
    <n v="40.676033221910885"/>
    <n v="49.715151715668867"/>
    <n v="58.754270209426835"/>
    <n v="67.793388703184817"/>
    <n v="76.832507196942785"/>
    <n v="9.0391184937579752"/>
    <n v="0"/>
    <n v="13.868812998454661"/>
    <n v="43.518301282392322"/>
    <n v="76.766737346201467"/>
    <n v="115.33681581796205"/>
    <n v="161.82738803346038"/>
    <n v="220.4347444792198"/>
    <n v="298.4969311559787"/>
    <n v="410.2254980081064"/>
    <n v="587.37059621863239"/>
    <n v="1927.8458253404083"/>
    <n v="69.555528290513578"/>
    <n v="299.61020304463813"/>
    <n v="2297.0115566755599"/>
    <n v="2297.021205"/>
    <n v="299.61146152173887"/>
    <n v="69.555528290513578"/>
    <n v="1927.8542151877475"/>
    <n v="8.2387355425310034"/>
    <n v="9.6483244401497359E-3"/>
    <n v="4.2003636793373602E-6"/>
  </r>
  <r>
    <x v="1"/>
    <x v="145"/>
    <n v="124.6"/>
    <n v="1.90333"/>
    <n v="81.71995552582959"/>
    <n v="0"/>
    <n v="9.07999505842551"/>
    <n v="18.15999011685102"/>
    <n v="27.23998517527653"/>
    <n v="36.31998023370204"/>
    <n v="45.39997529212755"/>
    <n v="54.47997035055306"/>
    <n v="63.55996540897857"/>
    <n v="72.63996046740408"/>
    <n v="81.71995552582959"/>
    <n v="0"/>
    <n v="9.07999505842551"/>
    <n v="18.15999011685102"/>
    <n v="27.23998517527653"/>
    <n v="36.31998023370204"/>
    <n v="45.39997529212755"/>
    <n v="54.47997035055306"/>
    <n v="63.55996540897857"/>
    <n v="72.63996046740408"/>
    <n v="81.71995552582959"/>
    <n v="0"/>
    <n v="50.498365034881907"/>
    <n v="201.99346013952763"/>
    <n v="454.48528531393714"/>
    <n v="807.97384055811051"/>
    <n v="1262.4591258720477"/>
    <n v="1817.9411412557486"/>
    <n v="2474.4198867092132"/>
    <n v="3231.895362232442"/>
    <n v="4090.3675678254344"/>
    <n v="0"/>
    <n v="2.7395618811826273E-2"/>
    <n v="5.4791237623652546E-2"/>
    <n v="8.2186856435478822E-2"/>
    <n v="0.10958247524730509"/>
    <n v="0.13697809405913136"/>
    <n v="0.16437371287095764"/>
    <n v="0.1917693316827839"/>
    <n v="0.21916495049461018"/>
    <n v="0.24656056930643647"/>
    <n v="8.3000000000000007"/>
    <n v="1.1366800000000001"/>
    <n v="1"/>
    <n v="1.0005999999999999"/>
    <n v="1.0066999999999999"/>
    <n v="1"/>
    <n v="0.96812203002164809"/>
    <n v="0.93741164558249535"/>
    <n v="0.90786884668254164"/>
    <n v="0.87949363332178709"/>
    <n v="0.8522860055002317"/>
    <n v="0.82624596321787525"/>
    <n v="0.80137350647471806"/>
    <n v="0.77766863527075969"/>
    <n v="0.7551313496060007"/>
    <n v="130400"/>
    <n v="260800"/>
    <n v="252486.22542964583"/>
    <n v="244476.95716791478"/>
    <n v="236772.19521480685"/>
    <n v="229371.93957032208"/>
    <n v="222276.19023446043"/>
    <n v="215484.94720722188"/>
    <n v="208998.21048860648"/>
    <n v="202815.98007861411"/>
    <n v="196938.25597724499"/>
    <n v="260800"/>
    <n v="252486.22542964583"/>
    <n v="244476.95716791478"/>
    <n v="236772.19521480688"/>
    <n v="229371.93957032208"/>
    <n v="222276.19023446043"/>
    <n v="215484.94720722188"/>
    <n v="208998.21048860648"/>
    <n v="202815.98007861414"/>
    <n v="196938.25597724496"/>
    <n v="801694.86375000002"/>
    <n v="34.32"/>
    <n v="9.4531492776886044"/>
    <n v="1.2999999999999999E-2"/>
    <n v="0.79700000000000004"/>
    <n v="4.1570820113423959E-2"/>
    <n v="0.1505971587418429"/>
    <n v="0.08"/>
    <n v="0.23059715874184289"/>
    <n v="2.9940807672782874"/>
    <n v="2.8775646157988466"/>
    <n v="2.7351361056948531"/>
    <n v="2.5667952369663083"/>
    <n v="2.3725420096132104"/>
    <n v="2.1523764236355611"/>
    <n v="1.9062984790333588"/>
    <n v="1.6343081758066047"/>
    <n v="1.3364055139552979"/>
    <n v="1.0125904934794394"/>
    <n v="2.9940807672782874"/>
    <n v="2.9358226915385668"/>
    <n v="2.8063503607468498"/>
    <n v="2.6509656713305807"/>
    <n v="2.4696686232897593"/>
    <n v="2.2624592166243858"/>
    <n v="2.02933745133446"/>
    <n v="1.7703033274199818"/>
    <n v="1.4853568448809513"/>
    <n v="1.1744980037173687"/>
    <n v="0"/>
    <n v="4.539997529212755"/>
    <n v="13.619992587638265"/>
    <n v="22.699987646063775"/>
    <n v="31.779982704489285"/>
    <n v="40.859977762914795"/>
    <n v="49.939972821340305"/>
    <n v="59.019967879765815"/>
    <n v="68.099962938191325"/>
    <n v="77.179957996616835"/>
    <n v="9.07999505842551"/>
    <n v="0"/>
    <n v="14.041432150969635"/>
    <n v="44.067721237285404"/>
    <n v="77.751205110522974"/>
    <n v="116.84243108260711"/>
    <n v="163.98456752214574"/>
    <n v="223.44963186752884"/>
    <n v="302.71705893346621"/>
    <n v="416.29547074076805"/>
    <n v="596.67503478141998"/>
    <n v="1955.8245534267139"/>
    <n v="69.555528290513578"/>
    <n v="303.80701225758395"/>
    <n v="2329.1870939748114"/>
    <n v="2329.2028030000001"/>
    <n v="303.80906126086938"/>
    <n v="69.555528290513578"/>
    <n v="1955.8382134486171"/>
    <n v="8.2539178296242905"/>
    <n v="1.5709025188698433E-2"/>
    <n v="6.7443784493412495E-6"/>
  </r>
  <r>
    <x v="1"/>
    <x v="146"/>
    <n v="124.6"/>
    <n v="1.90669"/>
    <n v="81.772668274637923"/>
    <n v="0"/>
    <n v="9.0858520305153245"/>
    <n v="18.171704061030649"/>
    <n v="27.257556091545972"/>
    <n v="36.343408122061298"/>
    <n v="45.429260152576624"/>
    <n v="54.515112183091951"/>
    <n v="63.600964213607277"/>
    <n v="72.686816244122596"/>
    <n v="81.772668274637923"/>
    <n v="0"/>
    <n v="9.0858520305153245"/>
    <n v="18.171704061030649"/>
    <n v="27.257556091545972"/>
    <n v="36.343408122061298"/>
    <n v="45.429260152576624"/>
    <n v="54.515112183091951"/>
    <n v="63.600964213607277"/>
    <n v="72.686816244122596"/>
    <n v="81.772668274637923"/>
    <n v="0"/>
    <n v="50.563533111256909"/>
    <n v="202.25413244502764"/>
    <n v="455.07179800131217"/>
    <n v="809.01652978011055"/>
    <n v="1264.088327781423"/>
    <n v="1820.2871920052492"/>
    <n v="2477.6131224515893"/>
    <n v="3236.0661191204422"/>
    <n v="4095.6461820118102"/>
    <n v="0"/>
    <n v="2.7413290118223646E-2"/>
    <n v="5.4826580236447292E-2"/>
    <n v="8.2239870354670924E-2"/>
    <n v="0.10965316047289458"/>
    <n v="0.13706645059111824"/>
    <n v="0.16447974070934188"/>
    <n v="0.19189303082756554"/>
    <n v="0.21930632094578917"/>
    <n v="0.2467196110640128"/>
    <n v="8.3000000000000007"/>
    <n v="1.1366800000000001"/>
    <n v="1"/>
    <n v="1.0005999999999999"/>
    <n v="1.0066999999999999"/>
    <n v="1"/>
    <n v="0.96810184422686041"/>
    <n v="0.9373727807605855"/>
    <n v="0.90781280960117494"/>
    <n v="0.87942193074862907"/>
    <n v="0.85220014420294776"/>
    <n v="0.82614744996413092"/>
    <n v="0.80126384803217865"/>
    <n v="0.77754933840709084"/>
    <n v="0.75500392108886782"/>
    <n v="130400"/>
    <n v="260800"/>
    <n v="252480.96097436518"/>
    <n v="244466.82122236071"/>
    <n v="236757.58074398641"/>
    <n v="229353.23953924247"/>
    <n v="222253.79760812878"/>
    <n v="215459.25495064535"/>
    <n v="208969.61156679218"/>
    <n v="202784.86745656928"/>
    <n v="196905.02261997672"/>
    <n v="260800"/>
    <n v="252480.96097436518"/>
    <n v="244466.82122236074"/>
    <n v="236757.58074398641"/>
    <n v="229353.23953924247"/>
    <n v="222253.79760812878"/>
    <n v="215459.25495064535"/>
    <n v="208969.61156679215"/>
    <n v="202784.86745656925"/>
    <n v="196905.02261997675"/>
    <n v="804146.53"/>
    <n v="34.32"/>
    <n v="9.4531492776886044"/>
    <n v="1.2999999999999999E-2"/>
    <n v="0.79700000000000004"/>
    <n v="4.1570820113423959E-2"/>
    <n v="0.15112933454616603"/>
    <n v="0.08"/>
    <n v="0.23112933454616602"/>
    <n v="2.9843545048780489"/>
    <n v="2.8680745948309392"/>
    <n v="2.7258565393835124"/>
    <n v="2.5577003385357657"/>
    <n v="2.3636059922877015"/>
    <n v="2.1435735006393193"/>
    <n v="1.8976028635906186"/>
    <n v="1.6256940811415994"/>
    <n v="1.327847153292262"/>
    <n v="1.0040620800426079"/>
    <n v="2.9843545048780489"/>
    <n v="2.9262145498544943"/>
    <n v="2.7969655671072258"/>
    <n v="2.6417784389596388"/>
    <n v="2.4606531654117338"/>
    <n v="2.2535897464635104"/>
    <n v="2.0205881821149689"/>
    <n v="1.761648472366109"/>
    <n v="1.4767706172169306"/>
    <n v="1.1659546166674351"/>
    <n v="0"/>
    <n v="4.5429260152576623"/>
    <n v="13.628778045772986"/>
    <n v="22.714630076288309"/>
    <n v="31.800482106803635"/>
    <n v="40.886334137318961"/>
    <n v="49.972186167834288"/>
    <n v="59.058038198349614"/>
    <n v="68.143890228864933"/>
    <n v="77.229742259380259"/>
    <n v="9.0858520305153245"/>
    <n v="0"/>
    <n v="14.105716739827633"/>
    <n v="44.272643945595625"/>
    <n v="78.122284881060651"/>
    <n v="117.42186139147388"/>
    <n v="164.84241758059605"/>
    <n v="224.7067923989633"/>
    <n v="304.59686180297763"/>
    <n v="419.25624479850842"/>
    <n v="601.82274720878809"/>
    <n v="1969.1475707477914"/>
    <n v="69.555528290513578"/>
    <n v="305.80546485574558"/>
    <n v="2344.5085638940504"/>
    <n v="2344.5273739999998"/>
    <n v="305.80791834782599"/>
    <n v="69.555528290513578"/>
    <n v="1969.1639273616602"/>
    <n v="8.2494504808049616"/>
    <n v="1.881010594934196E-2"/>
    <n v="8.0229841450944658E-6"/>
  </r>
  <r>
    <x v="1"/>
    <x v="147"/>
    <n v="124.6"/>
    <n v="1.9114199999999999"/>
    <n v="81.795832660033327"/>
    <n v="0"/>
    <n v="9.0884258511148133"/>
    <n v="18.176851702229627"/>
    <n v="27.26527755334444"/>
    <n v="36.353703404459253"/>
    <n v="45.442129255574066"/>
    <n v="54.53055510668888"/>
    <n v="63.618980957803693"/>
    <n v="72.707406808918506"/>
    <n v="81.795832660033312"/>
    <n v="0"/>
    <n v="9.0884258511148133"/>
    <n v="18.176851702229627"/>
    <n v="27.26527755334444"/>
    <n v="36.353703404459253"/>
    <n v="45.442129255574066"/>
    <n v="54.53055510668888"/>
    <n v="63.618980957803693"/>
    <n v="72.707406808918506"/>
    <n v="81.795832660033312"/>
    <n v="0"/>
    <n v="50.592184226367365"/>
    <n v="202.36873690546946"/>
    <n v="455.32965803730627"/>
    <n v="809.47494762187785"/>
    <n v="1264.8046056591841"/>
    <n v="1821.3186321492251"/>
    <n v="2479.0170270920007"/>
    <n v="3237.8997904875114"/>
    <n v="4097.966922335756"/>
    <n v="0"/>
    <n v="2.7421055696021861E-2"/>
    <n v="5.4842111392043723E-2"/>
    <n v="8.2263167088065581E-2"/>
    <n v="0.10968422278408745"/>
    <n v="0.13710527848010931"/>
    <n v="0.16452633417613116"/>
    <n v="0.19194738987215304"/>
    <n v="0.21936844556817489"/>
    <n v="0.24678950126419671"/>
    <n v="8.3000000000000007"/>
    <n v="1.1366800000000001"/>
    <n v="1"/>
    <n v="1.0005999999999999"/>
    <n v="1.0066999999999999"/>
    <n v="1"/>
    <n v="0.96809297382185977"/>
    <n v="0.93735570240030219"/>
    <n v="0.90778818573532727"/>
    <n v="0.87939042382693511"/>
    <n v="0.85216241667512571"/>
    <n v="0.82610416427989908"/>
    <n v="0.80121566664125499"/>
    <n v="0.77749692375919366"/>
    <n v="0.75494793563371521"/>
    <n v="130400"/>
    <n v="260800"/>
    <n v="252478.64757274103"/>
    <n v="244462.36718599882"/>
    <n v="236751.15883977336"/>
    <n v="229345.02253406469"/>
    <n v="222243.95826887278"/>
    <n v="215447.96604419767"/>
    <n v="208957.0458600393"/>
    <n v="202771.1977163977"/>
    <n v="196890.42161327292"/>
    <n v="260800"/>
    <n v="252478.64757274103"/>
    <n v="244462.36718599882"/>
    <n v="236751.15883977336"/>
    <n v="229345.02253406469"/>
    <n v="222243.95826887281"/>
    <n v="215447.96604419767"/>
    <n v="208957.0458600393"/>
    <n v="202771.19771639773"/>
    <n v="196890.42161327292"/>
    <n v="806598.19625000004"/>
    <n v="34.32"/>
    <n v="9.4531492776886044"/>
    <n v="1.2999999999999999E-2"/>
    <n v="0.79700000000000004"/>
    <n v="4.1570820113423959E-2"/>
    <n v="0.15188008943580686"/>
    <n v="0.08"/>
    <n v="0.23188008943580685"/>
    <n v="2.9746873686930093"/>
    <n v="2.858674101022002"/>
    <n v="2.7166862967328065"/>
    <n v="2.5487239558254218"/>
    <n v="2.3547870782998497"/>
    <n v="2.1348756641560893"/>
    <n v="1.8889897133941405"/>
    <n v="1.6171292260140031"/>
    <n v="1.3192942020156777"/>
    <n v="0.99548464139916415"/>
    <n v="2.9746873686930093"/>
    <n v="2.9166807348575059"/>
    <n v="2.7876801988774043"/>
    <n v="2.6327051262791139"/>
    <n v="2.4517555170626357"/>
    <n v="2.2448313712279697"/>
    <n v="2.011932688775115"/>
    <n v="1.7530594697040718"/>
    <n v="1.4682117140148403"/>
    <n v="1.157389421707421"/>
    <n v="0"/>
    <n v="4.5442129255574066"/>
    <n v="13.63263877667222"/>
    <n v="22.721064627787033"/>
    <n v="31.809490478901846"/>
    <n v="40.897916330016656"/>
    <n v="49.986342181131477"/>
    <n v="59.074768032246283"/>
    <n v="68.163193883361103"/>
    <n v="77.251619734475909"/>
    <n v="9.0884258511148133"/>
    <n v="0"/>
    <n v="14.15984332190671"/>
    <n v="44.445279887812134"/>
    <n v="78.435943724499538"/>
    <n v="117.91477313594494"/>
    <n v="165.57933250332636"/>
    <n v="225.80137348344732"/>
    <n v="306.26265578058786"/>
    <n v="421.93923905570233"/>
    <n v="606.62004046965137"/>
    <n v="1981.1584813628788"/>
    <n v="69.555528290513578"/>
    <n v="307.60710144800862"/>
    <n v="2358.3211111014007"/>
    <n v="2358.3194880000001"/>
    <n v="307.60688973913011"/>
    <n v="69.555528290513578"/>
    <n v="1981.1570699703564"/>
    <n v="8.2431398256345467"/>
    <n v="1.6231014005825273E-3"/>
    <n v="6.8824491712911093E-7"/>
  </r>
  <r>
    <x v="1"/>
    <x v="148"/>
    <n v="124.6"/>
    <n v="1.9136500000000001"/>
    <n v="81.872302983175544"/>
    <n v="0"/>
    <n v="9.0969225536861718"/>
    <n v="18.193845107372344"/>
    <n v="27.290767661058517"/>
    <n v="36.387690214744687"/>
    <n v="45.484612768430857"/>
    <n v="54.581535322117027"/>
    <n v="63.678457875803197"/>
    <n v="72.775380429489374"/>
    <n v="81.872302983175544"/>
    <n v="0"/>
    <n v="9.0969225536861718"/>
    <n v="18.193845107372344"/>
    <n v="27.290767661058517"/>
    <n v="36.387690214744687"/>
    <n v="45.484612768430857"/>
    <n v="54.581535322117027"/>
    <n v="63.678457875803197"/>
    <n v="72.775380429489374"/>
    <n v="81.872302983175544"/>
    <n v="0"/>
    <n v="50.686824968005538"/>
    <n v="202.74729987202215"/>
    <n v="456.18142471204993"/>
    <n v="810.98919948808862"/>
    <n v="1267.1706242001383"/>
    <n v="1824.725698848199"/>
    <n v="2483.654423432271"/>
    <n v="3243.9567979523545"/>
    <n v="4105.6328224084482"/>
    <n v="0"/>
    <n v="2.7446691439577293E-2"/>
    <n v="5.4893382879154587E-2"/>
    <n v="8.2340074318731887E-2"/>
    <n v="0.10978676575830917"/>
    <n v="0.13723345719788646"/>
    <n v="0.16468014863746375"/>
    <n v="0.19212684007704103"/>
    <n v="0.21957353151661835"/>
    <n v="0.24702022295619563"/>
    <n v="8.3000000000000007"/>
    <n v="1.1366800000000001"/>
    <n v="1"/>
    <n v="1.0005999999999999"/>
    <n v="1.0066999999999999"/>
    <n v="1"/>
    <n v="0.96806369148621307"/>
    <n v="0.93729932594166254"/>
    <n v="0.90770690336634818"/>
    <n v="0.87928642376027033"/>
    <n v="0.85203788712342865"/>
    <n v="0.82596129345582336"/>
    <n v="0.80105664275745436"/>
    <n v="0.77732393502832164"/>
    <n v="0.75476317026842532"/>
    <n v="130400"/>
    <n v="260800"/>
    <n v="252471.01073960436"/>
    <n v="244447.66420558558"/>
    <n v="236729.96039794359"/>
    <n v="229317.89931667849"/>
    <n v="222211.48096179019"/>
    <n v="215410.70533327875"/>
    <n v="208915.5724311441"/>
    <n v="202726.08225538628"/>
    <n v="196842.23480600532"/>
    <n v="260800"/>
    <n v="252471.01073960436"/>
    <n v="244447.66420558558"/>
    <n v="236729.96039794359"/>
    <n v="229317.89931667849"/>
    <n v="222211.48096179019"/>
    <n v="215410.70533327875"/>
    <n v="208915.57243114413"/>
    <n v="202726.08225538625"/>
    <n v="196842.23480600532"/>
    <n v="809049.86250000005"/>
    <n v="34.32"/>
    <n v="9.4531492776886044"/>
    <n v="1.2999999999999999E-2"/>
    <n v="0.79700000000000004"/>
    <n v="4.1570820113423959E-2"/>
    <n v="0.15223468462787437"/>
    <n v="0.08"/>
    <n v="0.23223468462787439"/>
    <n v="2.9650788212121211"/>
    <n v="2.8492731304907148"/>
    <n v="2.7074757098073219"/>
    <n v="2.5396865591619417"/>
    <n v="2.3459056785545753"/>
    <n v="2.1261330679852213"/>
    <n v="1.8803687274538812"/>
    <n v="1.6086126569605537"/>
    <n v="1.3108648565052379"/>
    <n v="0.98712532608793691"/>
    <n v="2.9650788212121211"/>
    <n v="2.907175975851418"/>
    <n v="2.7783744201490181"/>
    <n v="2.623581134484632"/>
    <n v="2.4427961188582588"/>
    <n v="2.2360193732698983"/>
    <n v="2.0032508977195511"/>
    <n v="1.7444906922072174"/>
    <n v="1.4597387567328957"/>
    <n v="1.1489950912965874"/>
    <n v="0"/>
    <n v="4.5484612768430859"/>
    <n v="13.645383830529259"/>
    <n v="22.742306384215432"/>
    <n v="31.839228937901602"/>
    <n v="40.936151491587772"/>
    <n v="50.033074045273942"/>
    <n v="59.129996598960112"/>
    <n v="68.226919152646289"/>
    <n v="77.323841706332459"/>
    <n v="9.0969225536861718"/>
    <n v="0"/>
    <n v="14.23271254219968"/>
    <n v="44.677563621892418"/>
    <n v="78.855956520685297"/>
    <n v="118.56863435354941"/>
    <n v="166.54283241757449"/>
    <n v="227.2041910630517"/>
    <n v="308.34271691062304"/>
    <n v="425.18224356620209"/>
    <n v="612.19495617011808"/>
    <n v="1995.8018071658962"/>
    <n v="69.555528290513578"/>
    <n v="309.80360031846124"/>
    <n v="2375.1609357748707"/>
    <n v="2375.1765150000001"/>
    <n v="309.80563239130424"/>
    <n v="69.555528290513578"/>
    <n v="1995.8153543181822"/>
    <n v="8.2401558710593683"/>
    <n v="1.5579225129386032E-2"/>
    <n v="6.5591862461582276E-6"/>
  </r>
  <r>
    <x v="1"/>
    <x v="149"/>
    <n v="124.6"/>
    <n v="1.9179299999999999"/>
    <n v="81.904716693247138"/>
    <n v="0"/>
    <n v="9.10052407702746"/>
    <n v="18.20104815405492"/>
    <n v="27.301572231082382"/>
    <n v="36.40209630810984"/>
    <n v="45.502620385137298"/>
    <n v="54.603144462164757"/>
    <n v="63.703668539192215"/>
    <n v="72.80419261621968"/>
    <n v="81.904716693247138"/>
    <n v="0"/>
    <n v="9.10052407702746"/>
    <n v="18.20104815405492"/>
    <n v="27.301572231082382"/>
    <n v="36.40209630810984"/>
    <n v="45.502620385137298"/>
    <n v="54.603144462164757"/>
    <n v="63.703668539192215"/>
    <n v="72.80419261621968"/>
    <n v="81.904716693247138"/>
    <n v="0"/>
    <n v="50.726967316890864"/>
    <n v="202.90786926756346"/>
    <n v="456.54270585201783"/>
    <n v="811.63147707025382"/>
    <n v="1268.1741829222715"/>
    <n v="1826.1708234080709"/>
    <n v="2485.6213985276518"/>
    <n v="3246.5259082810153"/>
    <n v="4108.8843526681594"/>
    <n v="0"/>
    <n v="2.7457557740711267E-2"/>
    <n v="5.4915115481422534E-2"/>
    <n v="8.2372673222133805E-2"/>
    <n v="0.10983023096284507"/>
    <n v="0.13728778870355632"/>
    <n v="0.16474534644426758"/>
    <n v="0.19220290418497885"/>
    <n v="0.21966046192569014"/>
    <n v="0.2471180196664014"/>
    <n v="8.3000000000000007"/>
    <n v="1.1366800000000001"/>
    <n v="1"/>
    <n v="1.0005999999999999"/>
    <n v="1.0066999999999999"/>
    <n v="1"/>
    <n v="0.96805127980144978"/>
    <n v="0.93727543071359232"/>
    <n v="0.90767245273642749"/>
    <n v="0.87924234586995542"/>
    <n v="0.85198511011417599"/>
    <n v="0.8259007454690892"/>
    <n v="0.80098925193469506"/>
    <n v="0.77725062951099377"/>
    <n v="0.75468487819798513"/>
    <n v="130400"/>
    <n v="260800"/>
    <n v="252467.77377221809"/>
    <n v="244441.43233010487"/>
    <n v="236720.97567366029"/>
    <n v="229306.40380288436"/>
    <n v="222197.7167177771"/>
    <n v="215394.91441833848"/>
    <n v="208897.99690456848"/>
    <n v="202706.96417646718"/>
    <n v="196821.81623403452"/>
    <n v="260800"/>
    <n v="252467.77377221809"/>
    <n v="244441.43233010487"/>
    <n v="236720.97567366029"/>
    <n v="229306.40380288436"/>
    <n v="222197.7167177771"/>
    <n v="215394.91441833845"/>
    <n v="208897.99690456848"/>
    <n v="202706.96417646718"/>
    <n v="196821.81623403452"/>
    <n v="811501.52875000006"/>
    <n v="34.32"/>
    <n v="9.4531492776886044"/>
    <n v="1.2999999999999999E-2"/>
    <n v="0.79700000000000004"/>
    <n v="4.1570820113423959E-2"/>
    <n v="0.15291641125801558"/>
    <n v="0.08"/>
    <n v="0.2329164112580156"/>
    <n v="2.9555283314199396"/>
    <n v="2.8399761324676116"/>
    <n v="2.6983991397342839"/>
    <n v="2.5307973532199548"/>
    <n v="2.3371707729246256"/>
    <n v="2.1175193988482959"/>
    <n v="1.8718432309909649"/>
    <n v="1.6001422693526339"/>
    <n v="1.3024165139333026"/>
    <n v="0.97866596473297041"/>
    <n v="2.9555283314199396"/>
    <n v="2.8977522319437758"/>
    <n v="2.7691876361009475"/>
    <n v="2.6145982464771196"/>
    <n v="2.4339840630722902"/>
    <n v="2.2273450858864607"/>
    <n v="1.9946813149196303"/>
    <n v="1.7359927501717993"/>
    <n v="1.4512793916429683"/>
    <n v="1.1405412393331364"/>
    <n v="0"/>
    <n v="4.55026203851373"/>
    <n v="13.650786115541191"/>
    <n v="22.751310192568653"/>
    <n v="31.851834269596111"/>
    <n v="40.952358346623569"/>
    <n v="50.052882423651027"/>
    <n v="59.153406500678486"/>
    <n v="68.253930577705944"/>
    <n v="77.354454654733416"/>
    <n v="9.10052407702746"/>
    <n v="0"/>
    <n v="14.290307080706171"/>
    <n v="44.86128209417808"/>
    <n v="79.189545265842114"/>
    <n v="119.092145698794"/>
    <n v="167.32383567595153"/>
    <n v="228.36102098816426"/>
    <n v="310.09749323223997"/>
    <n v="427.99928266809087"/>
    <n v="617.22106380154435"/>
    <n v="2008.4359765055115"/>
    <n v="69.555528290513578"/>
    <n v="311.69872571940357"/>
    <n v="2389.6902305154285"/>
    <n v="2389.6732400000001"/>
    <n v="311.69650956521718"/>
    <n v="69.555528290513578"/>
    <n v="2008.4212021442693"/>
    <n v="8.2344133229641461"/>
    <n v="1.699051542846064E-2"/>
    <n v="7.109974344634934E-6"/>
  </r>
  <r>
    <x v="1"/>
    <x v="150"/>
    <n v="124.6"/>
    <n v="1.92073"/>
    <n v="81.968535115252493"/>
    <n v="0"/>
    <n v="9.107615012805832"/>
    <n v="18.215230025611664"/>
    <n v="27.322845038417498"/>
    <n v="36.430460051223328"/>
    <n v="45.538075064029158"/>
    <n v="54.645690076834988"/>
    <n v="63.753305089640818"/>
    <n v="72.860920102446656"/>
    <n v="81.968535115252493"/>
    <n v="0"/>
    <n v="9.107615012805832"/>
    <n v="18.215230025611664"/>
    <n v="27.322845038417498"/>
    <n v="36.430460051223328"/>
    <n v="45.538075064029158"/>
    <n v="54.645690076834988"/>
    <n v="63.753305089640818"/>
    <n v="72.860920102446656"/>
    <n v="81.968535115252493"/>
    <n v="0"/>
    <n v="50.806048873160286"/>
    <n v="203.22419549264114"/>
    <n v="457.25443985844265"/>
    <n v="812.89678197056458"/>
    <n v="1270.151221829007"/>
    <n v="1829.0177594337702"/>
    <n v="2489.4963947848537"/>
    <n v="3251.5871278822583"/>
    <n v="4115.2899587259835"/>
    <n v="0"/>
    <n v="2.7478952088654567E-2"/>
    <n v="5.4957904177309135E-2"/>
    <n v="8.2436856265963712E-2"/>
    <n v="0.10991580835461827"/>
    <n v="0.13739476044327284"/>
    <n v="0.1648737125319274"/>
    <n v="0.19235266462058195"/>
    <n v="0.21983161670923654"/>
    <n v="0.24731056879789112"/>
    <n v="8.3000000000000007"/>
    <n v="1.1366800000000001"/>
    <n v="1"/>
    <n v="1.0005999999999999"/>
    <n v="1.0066999999999999"/>
    <n v="1"/>
    <n v="0.96802684332897126"/>
    <n v="0.93722838623340732"/>
    <n v="0.90760462871330827"/>
    <n v="0.87915557076867401"/>
    <n v="0.85188121239950465"/>
    <n v="0.82578155360580008"/>
    <n v="0.80085659438756052"/>
    <n v="0.77710633474478552"/>
    <n v="0.75453077467747554"/>
    <n v="130400"/>
    <n v="260800"/>
    <n v="252461.40074019571"/>
    <n v="244429.16312967264"/>
    <n v="236703.2871684308"/>
    <n v="229283.77285647017"/>
    <n v="222170.62019379082"/>
    <n v="215363.82918039267"/>
    <n v="208863.39981627578"/>
    <n v="202669.33210144006"/>
    <n v="196781.62603588562"/>
    <n v="260800"/>
    <n v="252461.40074019571"/>
    <n v="244429.16312967264"/>
    <n v="236703.2871684308"/>
    <n v="229283.77285647017"/>
    <n v="222170.62019379082"/>
    <n v="215363.82918039267"/>
    <n v="208863.39981627575"/>
    <n v="202669.33210144006"/>
    <n v="196781.62603588562"/>
    <n v="813953.19500000007"/>
    <n v="34.32"/>
    <n v="9.4531492776886044"/>
    <n v="1.2999999999999999E-2"/>
    <n v="0.79700000000000004"/>
    <n v="4.1570820113423959E-2"/>
    <n v="0.15336322474215808"/>
    <n v="0.08"/>
    <n v="0.23336322474215809"/>
    <n v="2.9460353746987948"/>
    <n v="2.8307015361251513"/>
    <n v="2.6893212272583149"/>
    <n v="2.5218944480982852"/>
    <n v="2.3284211986450627"/>
    <n v="2.1089014788986478"/>
    <n v="1.8633352888590398"/>
    <n v="1.5917226285262385"/>
    <n v="1.2940634979002443"/>
    <n v="0.97035789698105746"/>
    <n v="2.9460353746987948"/>
    <n v="2.8883684554119728"/>
    <n v="2.7600113816917329"/>
    <n v="2.6056078376783001"/>
    <n v="2.425157823371674"/>
    <n v="2.218661338771855"/>
    <n v="1.9861183838788437"/>
    <n v="1.727528958692639"/>
    <n v="1.4428930632132415"/>
    <n v="1.1322106974406509"/>
    <n v="0"/>
    <n v="4.553807506402916"/>
    <n v="13.661422519208749"/>
    <n v="22.769037532014579"/>
    <n v="31.876652544820413"/>
    <n v="40.984267557626239"/>
    <n v="50.091882570432077"/>
    <n v="59.1994975832379"/>
    <n v="68.307112596043737"/>
    <n v="77.414727608849574"/>
    <n v="9.107615012805832"/>
    <n v="0"/>
    <n v="14.359084116512944"/>
    <n v="45.080602803878634"/>
    <n v="79.586661144868131"/>
    <n v="119.71191172687149"/>
    <n v="168.24060706052219"/>
    <n v="229.70311609884578"/>
    <n v="312.10257299981288"/>
    <n v="431.15799779072438"/>
    <n v="622.7317379851828"/>
    <n v="2022.674291727219"/>
    <n v="69.555528290513578"/>
    <n v="313.83447300265971"/>
    <n v="2406.0642930203921"/>
    <n v="2406.0706759999998"/>
    <n v="313.83530556521737"/>
    <n v="69.555528290513578"/>
    <n v="2022.6798421442688"/>
    <n v="8.2306456046028913"/>
    <n v="6.3829796076788625E-3"/>
    <n v="2.6528645527114444E-6"/>
  </r>
  <r>
    <x v="1"/>
    <x v="151"/>
    <n v="124.6"/>
    <n v="1.92361"/>
    <n v="82.030412496719308"/>
    <n v="0"/>
    <n v="9.1144902774132568"/>
    <n v="18.228980554826514"/>
    <n v="27.34347083223977"/>
    <n v="36.457961109653027"/>
    <n v="45.57245138706628"/>
    <n v="54.686941664479534"/>
    <n v="63.801431941892787"/>
    <n v="72.91592221930604"/>
    <n v="82.030412496719293"/>
    <n v="0"/>
    <n v="9.1144902774132568"/>
    <n v="18.228980554826514"/>
    <n v="27.34347083223977"/>
    <n v="36.457961109653027"/>
    <n v="45.57245138706628"/>
    <n v="54.686941664479534"/>
    <n v="63.801431941892787"/>
    <n v="72.91592221930604"/>
    <n v="82.030412496719293"/>
    <n v="0"/>
    <n v="50.882783972949731"/>
    <n v="203.53113589179893"/>
    <n v="457.94505575654767"/>
    <n v="814.1245435671957"/>
    <n v="1272.0695993237432"/>
    <n v="1831.78022302619"/>
    <n v="2493.2564146745362"/>
    <n v="3256.4981742687819"/>
    <n v="4121.505501808927"/>
    <n v="0"/>
    <n v="2.7499695726421275E-2"/>
    <n v="5.499939145284255E-2"/>
    <n v="8.2499087179263825E-2"/>
    <n v="0.1099987829056851"/>
    <n v="0.13749847863210635"/>
    <n v="0.16499817435852762"/>
    <n v="0.1924978700849489"/>
    <n v="0.21999756581137014"/>
    <n v="0.24749726153779142"/>
    <n v="8.3000000000000007"/>
    <n v="1.1366800000000001"/>
    <n v="1"/>
    <n v="1.0005999999999999"/>
    <n v="1.0066999999999999"/>
    <n v="1"/>
    <n v="0.96800315077295696"/>
    <n v="0.93718277533313399"/>
    <n v="0.9075388736805311"/>
    <n v="0.87907144581514829"/>
    <n v="0.85178049173698556"/>
    <n v="0.82566601144604268"/>
    <n v="0.80072800494231999"/>
    <n v="0.77696647222581738"/>
    <n v="0.75438141329653463"/>
    <n v="130400"/>
    <n v="260800"/>
    <n v="252455.22172158718"/>
    <n v="244417.26780688134"/>
    <n v="236686.13825588251"/>
    <n v="229261.83306859067"/>
    <n v="222144.35224500584"/>
    <n v="215333.69578512793"/>
    <n v="208829.86368895706"/>
    <n v="202632.85595649318"/>
    <n v="196742.67258773622"/>
    <n v="260800"/>
    <n v="252455.22172158718"/>
    <n v="244417.26780688134"/>
    <n v="236686.13825588251"/>
    <n v="229261.8330685907"/>
    <n v="222144.35224500587"/>
    <n v="215333.69578512793"/>
    <n v="208829.86368895706"/>
    <n v="202632.85595649318"/>
    <n v="196742.67258773622"/>
    <n v="816404.86125000007"/>
    <n v="34.32"/>
    <n v="9.4531492776886044"/>
    <n v="1.2999999999999999E-2"/>
    <n v="0.79700000000000004"/>
    <n v="4.1570820113423959E-2"/>
    <n v="0.15382348435795121"/>
    <n v="0.08"/>
    <n v="0.23382348435795119"/>
    <n v="2.9365994327327325"/>
    <n v="2.8214846649052792"/>
    <n v="2.6803010932010896"/>
    <n v="2.5130487176201632"/>
    <n v="2.3197275381625007"/>
    <n v="2.1003375548281009"/>
    <n v="1.8548787676169636"/>
    <n v="1.5833511765290909"/>
    <n v="1.2857547815644812"/>
    <n v="0.96208958272313416"/>
    <n v="2.9365994327327325"/>
    <n v="2.8790420488190058"/>
    <n v="2.7508928790531844"/>
    <n v="2.5966749054106266"/>
    <n v="2.4163881278913317"/>
    <n v="2.2100325464953006"/>
    <n v="1.9776081612225322"/>
    <n v="1.7191149720730272"/>
    <n v="1.4345529790467859"/>
    <n v="1.1239221821438077"/>
    <n v="0"/>
    <n v="4.5572451387066284"/>
    <n v="13.671735416119885"/>
    <n v="22.78622569353314"/>
    <n v="31.900715970946401"/>
    <n v="41.015206248359654"/>
    <n v="50.129696525772907"/>
    <n v="59.24418680318616"/>
    <n v="68.358677080599421"/>
    <n v="77.47316735801266"/>
    <n v="9.1144902774132568"/>
    <n v="0"/>
    <n v="14.427356670795765"/>
    <n v="45.298346756592125"/>
    <n v="79.981068138296493"/>
    <n v="120.32784063272329"/>
    <n v="169.15257613269199"/>
    <n v="231.04002125040807"/>
    <n v="314.10381119521594"/>
    <n v="434.31961504966893"/>
    <n v="628.27163825356922"/>
    <n v="2036.9222740799619"/>
    <n v="69.555528290513578"/>
    <n v="315.97167035557112"/>
    <n v="2422.4494727260462"/>
    <n v="2422.4681110000001"/>
    <n v="315.97410143478237"/>
    <n v="69.555528290513578"/>
    <n v="2036.9384812747041"/>
    <n v="8.2267613335845304"/>
    <n v="1.8638273953911266E-2"/>
    <n v="7.6939192178745936E-6"/>
  </r>
  <r>
    <x v="1"/>
    <x v="152"/>
    <n v="124.6"/>
    <n v="1.92855"/>
    <n v="82.048202998396405"/>
    <n v="0"/>
    <n v="9.1164669998218226"/>
    <n v="18.232933999643645"/>
    <n v="27.349400999465466"/>
    <n v="36.465867999287291"/>
    <n v="45.582334999109115"/>
    <n v="54.698801998930939"/>
    <n v="63.815268998752764"/>
    <n v="72.931735998574581"/>
    <n v="82.048202998396405"/>
    <n v="0"/>
    <n v="9.1164669998218226"/>
    <n v="18.232933999643645"/>
    <n v="27.349400999465466"/>
    <n v="36.465867999287291"/>
    <n v="45.582334999109115"/>
    <n v="54.698801998930939"/>
    <n v="63.815268998752764"/>
    <n v="72.931735998574581"/>
    <n v="82.048202998396405"/>
    <n v="0"/>
    <n v="50.904856967289689"/>
    <n v="203.61942786915876"/>
    <n v="458.14371270560719"/>
    <n v="814.47771147663502"/>
    <n v="1272.6214241822422"/>
    <n v="1832.574850822429"/>
    <n v="2494.3379913971949"/>
    <n v="3257.9108459065401"/>
    <n v="4123.2934143504644"/>
    <n v="0"/>
    <n v="2.7505659775217933E-2"/>
    <n v="5.5011319550435867E-2"/>
    <n v="8.2516979325653786E-2"/>
    <n v="0.11002263910087173"/>
    <n v="0.13752829887608967"/>
    <n v="0.1650339586513076"/>
    <n v="0.19253961842652553"/>
    <n v="0.22004527820174347"/>
    <n v="0.2475509379769614"/>
    <n v="8.3000000000000007"/>
    <n v="1.1366800000000001"/>
    <n v="1"/>
    <n v="1.0005999999999999"/>
    <n v="1.0066999999999999"/>
    <n v="1"/>
    <n v="0.96799633899810711"/>
    <n v="0.93716966213874942"/>
    <n v="0.9075199694219267"/>
    <n v="0.87904726084763918"/>
    <n v="0.85175153641588686"/>
    <n v="0.82563279612666951"/>
    <n v="0.80069103997998747"/>
    <n v="0.7769262679758403"/>
    <n v="0.75433848011422855"/>
    <n v="130400"/>
    <n v="260800"/>
    <n v="252453.44521070633"/>
    <n v="244413.84788578586"/>
    <n v="236681.20802523848"/>
    <n v="229255.5256290643"/>
    <n v="222136.8006972633"/>
    <n v="215325.03322983542"/>
    <n v="208820.22322678074"/>
    <n v="202622.37068809915"/>
    <n v="196731.4756137908"/>
    <n v="260800"/>
    <n v="252453.44521070633"/>
    <n v="244413.84788578586"/>
    <n v="236681.20802523848"/>
    <n v="229255.5256290643"/>
    <n v="222136.8006972633"/>
    <n v="215325.03322983542"/>
    <n v="208820.22322678074"/>
    <n v="202622.37068809915"/>
    <n v="196731.4756137908"/>
    <n v="818856.52750000008"/>
    <n v="34.32"/>
    <n v="9.4531492776886044"/>
    <n v="1.2999999999999999E-2"/>
    <n v="0.79700000000000004"/>
    <n v="4.1570820113423959E-2"/>
    <n v="0.15461456336296736"/>
    <n v="0.08"/>
    <n v="0.23461456336296738"/>
    <n v="2.9272199934131735"/>
    <n v="2.8123695843650722"/>
    <n v="2.671411974501734"/>
    <n v="2.5043471638231565"/>
    <n v="2.311175152329342"/>
    <n v="2.0918959400202892"/>
    <n v="1.8465095268959981"/>
    <n v="1.5750159129564696"/>
    <n v="1.2774150982017021"/>
    <n v="0.95370708263169768"/>
    <n v="2.9272199934131735"/>
    <n v="2.8697947888891226"/>
    <n v="2.7418907794334029"/>
    <n v="2.5878795691624452"/>
    <n v="2.4077611580762492"/>
    <n v="2.2015355461748154"/>
    <n v="1.9692027334581437"/>
    <n v="1.7107627199262339"/>
    <n v="1.4262155055790857"/>
    <n v="1.1155610904166999"/>
    <n v="0"/>
    <n v="4.5582334999109113"/>
    <n v="13.674700499732733"/>
    <n v="22.791167499554554"/>
    <n v="31.907634499376378"/>
    <n v="41.024101499198203"/>
    <n v="50.140568499020027"/>
    <n v="59.257035498841852"/>
    <n v="68.373502498663669"/>
    <n v="77.489969498485493"/>
    <n v="9.1164669998218226"/>
    <n v="0"/>
    <n v="14.480124307252574"/>
    <n v="45.466784006626916"/>
    <n v="80.287710785686244"/>
    <n v="120.81135870982817"/>
    <n v="169.87909559970552"/>
    <n v="232.12685535475248"/>
    <n v="315.77424638745663"/>
    <n v="437.04810160384136"/>
    <n v="633.25509989440854"/>
    <n v="2049.1293766495583"/>
    <n v="69.555528290513578"/>
    <n v="317.80273574101057"/>
    <n v="2436.4876406810822"/>
    <n v="2436.4747980000002"/>
    <n v="317.80106060869548"/>
    <n v="69.555528290513578"/>
    <n v="2049.1182091007913"/>
    <n v="8.2200779540542843"/>
    <n v="1.2842681082020135E-2"/>
    <n v="5.2710092025421944E-6"/>
  </r>
  <r>
    <x v="1"/>
    <x v="153"/>
    <n v="124.6"/>
    <n v="1.9319599999999999"/>
    <n v="82.098388043883602"/>
    <n v="0"/>
    <n v="9.1220431159870667"/>
    <n v="18.244086231974133"/>
    <n v="27.366129347961198"/>
    <n v="36.488172463948267"/>
    <n v="45.610215579935335"/>
    <n v="54.732258695922404"/>
    <n v="63.854301811909473"/>
    <n v="72.976344927896534"/>
    <n v="82.098388043883602"/>
    <n v="0"/>
    <n v="9.1220431159870667"/>
    <n v="18.244086231974133"/>
    <n v="27.366129347961198"/>
    <n v="36.488172463948267"/>
    <n v="45.610215579935335"/>
    <n v="54.732258695922404"/>
    <n v="63.854301811909473"/>
    <n v="72.976344927896534"/>
    <n v="82.098388043883602"/>
    <n v="0"/>
    <n v="50.967148248580315"/>
    <n v="203.86859299432126"/>
    <n v="458.70433423722272"/>
    <n v="815.47437197728505"/>
    <n v="1274.1787062145079"/>
    <n v="1834.8173369488914"/>
    <n v="2497.3902641804357"/>
    <n v="3261.8974879091402"/>
    <n v="4128.3390081350053"/>
    <n v="0"/>
    <n v="2.7522483699893061E-2"/>
    <n v="5.5044967399786121E-2"/>
    <n v="8.2567451099679182E-2"/>
    <n v="0.11008993479957224"/>
    <n v="0.13761241849946532"/>
    <n v="0.16513490219935836"/>
    <n v="0.19265738589925144"/>
    <n v="0.22017986959914448"/>
    <n v="0.24770235329903756"/>
    <n v="8.3000000000000007"/>
    <n v="1.1366800000000001"/>
    <n v="1"/>
    <n v="1.0005999999999999"/>
    <n v="1.0066999999999999"/>
    <n v="1"/>
    <n v="0.9679771240298336"/>
    <n v="0.93713267245475707"/>
    <n v="0.90746664527477061"/>
    <n v="0.87897904248987391"/>
    <n v="0.85166986410006706"/>
    <n v="0.82553911010535019"/>
    <n v="0.80058678050572318"/>
    <n v="0.77681287530118592"/>
    <n v="0.75421739449173864"/>
    <n v="130400"/>
    <n v="260800"/>
    <n v="252448.4339469806"/>
    <n v="244404.20097620063"/>
    <n v="236667.30108766016"/>
    <n v="229237.73428135912"/>
    <n v="222115.50055729749"/>
    <n v="215300.59991547532"/>
    <n v="208793.03235589262"/>
    <n v="202592.79787854929"/>
    <n v="196699.89648344542"/>
    <n v="260800"/>
    <n v="252448.4339469806"/>
    <n v="244404.20097620063"/>
    <n v="236667.30108766016"/>
    <n v="229237.73428135912"/>
    <n v="222115.50055729749"/>
    <n v="215300.59991547532"/>
    <n v="208793.03235589262"/>
    <n v="202592.79787854929"/>
    <n v="196699.89648344542"/>
    <n v="821308.19375000009"/>
    <n v="34.32"/>
    <n v="9.4531492776886044"/>
    <n v="1.2999999999999999E-2"/>
    <n v="0.79700000000000004"/>
    <n v="4.1570820113423959E-2"/>
    <n v="0.15516181573560556"/>
    <n v="0.08"/>
    <n v="0.23516181573560557"/>
    <n v="2.9178965507462684"/>
    <n v="2.8032746494280278"/>
    <n v="2.6625189775721498"/>
    <n v="2.4956295351786362"/>
    <n v="2.3026063222474851"/>
    <n v="2.0834493387786965"/>
    <n v="1.8381585847722717"/>
    <n v="1.56673406022821"/>
    <n v="1.2691757651465108"/>
    <n v="0.94548369952717481"/>
    <n v="2.9178965507462684"/>
    <n v="2.8605856000871484"/>
    <n v="2.7328968135000888"/>
    <n v="2.5790742563753932"/>
    <n v="2.3991179287130606"/>
    <n v="2.193027830513091"/>
    <n v="1.960803961775484"/>
    <n v="1.7024463225002409"/>
    <n v="1.4179549126873603"/>
    <n v="1.1073297323368427"/>
    <n v="0"/>
    <n v="4.5610215579935334"/>
    <n v="13.683064673980599"/>
    <n v="22.805107789967664"/>
    <n v="31.927150905954733"/>
    <n v="41.049194021941801"/>
    <n v="50.17123713792887"/>
    <n v="59.293280253915938"/>
    <n v="68.415323369903007"/>
    <n v="77.537366485890061"/>
    <n v="9.1220431159870667"/>
    <n v="0"/>
    <n v="14.544516795335888"/>
    <n v="45.67223515293783"/>
    <n v="80.660405961780953"/>
    <n v="121.3949692297838"/>
    <n v="170.74681521805539"/>
    <n v="233.40639721075908"/>
    <n v="317.70508815231631"/>
    <n v="440.13213959790806"/>
    <n v="638.74307672723432"/>
    <n v="2063.0056440461117"/>
    <n v="69.555528290513578"/>
    <n v="319.88417585049359"/>
    <n v="2452.4453481871187"/>
    <n v="2452.4430870000001"/>
    <n v="319.88388091304341"/>
    <n v="69.555528290513578"/>
    <n v="2063.0036777964433"/>
    <n v="8.2154494085558465"/>
    <n v="2.2611871186200005E-3"/>
    <n v="9.22014105283904E-7"/>
  </r>
  <r>
    <x v="1"/>
    <x v="154"/>
    <n v="124.6"/>
    <n v="1.93269"/>
    <n v="82.205302284121544"/>
    <n v="0"/>
    <n v="9.1339224760135043"/>
    <n v="18.267844952027009"/>
    <n v="27.401767428040515"/>
    <n v="36.535689904054017"/>
    <n v="45.66961238006752"/>
    <n v="54.803534856081022"/>
    <n v="63.937457332094525"/>
    <n v="73.071379808108034"/>
    <n v="82.205302284121544"/>
    <n v="0"/>
    <n v="9.1339224760135043"/>
    <n v="18.267844952027009"/>
    <n v="27.401767428040515"/>
    <n v="36.535689904054017"/>
    <n v="45.66961238006752"/>
    <n v="54.803534856081022"/>
    <n v="63.937457332094525"/>
    <n v="73.071379808108034"/>
    <n v="82.205302284121544"/>
    <n v="0"/>
    <n v="51.099980626167614"/>
    <n v="204.39992250467046"/>
    <n v="459.89982563550853"/>
    <n v="817.59969001868183"/>
    <n v="1277.49951565419"/>
    <n v="1839.5993025420339"/>
    <n v="2503.8990506822124"/>
    <n v="3270.3987600747273"/>
    <n v="4139.0984307195777"/>
    <n v="0"/>
    <n v="2.7558325395501775E-2"/>
    <n v="5.5116650791003551E-2"/>
    <n v="8.2674976186505336E-2"/>
    <n v="0.1102333015820071"/>
    <n v="0.13779162697750888"/>
    <n v="0.16534995237301064"/>
    <n v="0.19290827776851241"/>
    <n v="0.2204666031640142"/>
    <n v="0.24802492855951599"/>
    <n v="8.3000000000000007"/>
    <n v="1.1366800000000001"/>
    <n v="1"/>
    <n v="1.0005999999999999"/>
    <n v="1.0066999999999999"/>
    <n v="1"/>
    <n v="0.96793618992231334"/>
    <n v="0.93705387549089647"/>
    <n v="0.90735305670574984"/>
    <n v="0.87883373356687311"/>
    <n v="0.85149590607426651"/>
    <n v="0.82533957422792981"/>
    <n v="0.80036473802786323"/>
    <n v="0.77657139747406667"/>
    <n v="0.75395955256654001"/>
    <n v="130400"/>
    <n v="260800"/>
    <n v="252437.75833173931"/>
    <n v="244383.65072802579"/>
    <n v="236637.67718885955"/>
    <n v="229199.83771424051"/>
    <n v="222070.13230416871"/>
    <n v="215248.56095864408"/>
    <n v="208735.12367766674"/>
    <n v="202529.82046123658"/>
    <n v="196632.65130935365"/>
    <n v="260800"/>
    <n v="252437.75833173931"/>
    <n v="244383.65072802582"/>
    <n v="236637.67718885955"/>
    <n v="229199.83771424051"/>
    <n v="222070.13230416871"/>
    <n v="215248.56095864408"/>
    <n v="208735.12367766674"/>
    <n v="202529.82046123658"/>
    <n v="196632.65130935365"/>
    <n v="823759.8600000001"/>
    <n v="34.32"/>
    <n v="9.4531492776886044"/>
    <n v="1.2999999999999999E-2"/>
    <n v="0.79700000000000004"/>
    <n v="4.1570820113423959E-2"/>
    <n v="0.15527909510467006"/>
    <n v="0.08"/>
    <n v="0.23527909510467004"/>
    <n v="2.9086286047619043"/>
    <n v="2.7941742447016615"/>
    <n v="2.6535804192955594"/>
    <n v="2.4868471285435976"/>
    <n v="2.2939743724457764"/>
    <n v="2.0749621510020959"/>
    <n v="1.8298104642125557"/>
    <n v="1.5585193120771568"/>
    <n v="1.2610886945958977"/>
    <n v="0.93751861176877915"/>
    <n v="2.9086286047619043"/>
    <n v="2.8514014247317832"/>
    <n v="2.7238773319986107"/>
    <n v="2.5702137739195785"/>
    <n v="2.390410750494687"/>
    <n v="2.1844682617239362"/>
    <n v="1.9523863076073258"/>
    <n v="1.6941648881448561"/>
    <n v="1.4098040033365273"/>
    <n v="1.0993036531823384"/>
    <n v="0"/>
    <n v="4.5669612380067521"/>
    <n v="13.700883714020257"/>
    <n v="22.83480619003376"/>
    <n v="31.968728666047266"/>
    <n v="41.102651142060765"/>
    <n v="50.236573618074274"/>
    <n v="59.37049609408777"/>
    <n v="68.504418570101279"/>
    <n v="77.638341046114789"/>
    <n v="9.1339224760135043"/>
    <n v="0"/>
    <n v="14.629392248001764"/>
    <n v="45.942894794353698"/>
    <n v="81.149417068328191"/>
    <n v="122.15469213061311"/>
    <n v="171.8626155703131"/>
    <n v="235.02365648649254"/>
    <n v="320.09015915780992"/>
    <n v="443.83052325204937"/>
    <n v="645.08344553266602"/>
    <n v="2079.7667962406276"/>
    <n v="69.555528290513578"/>
    <n v="322.39834867967096"/>
    <n v="2471.720673210812"/>
    <n v="2471.7213099999999"/>
    <n v="322.39843173913005"/>
    <n v="69.555528290513578"/>
    <n v="2079.7673499703565"/>
    <n v="8.2144569586184115"/>
    <n v="6.3678918786536087E-4"/>
    <n v="2.5762984899999136E-7"/>
  </r>
  <r>
    <x v="1"/>
    <x v="155"/>
    <n v="124.6"/>
    <n v="1.9368099999999999"/>
    <n v="82.239930153108375"/>
    <n v="0"/>
    <n v="9.1377700170120413"/>
    <n v="18.275540034024083"/>
    <n v="27.413310051036124"/>
    <n v="36.551080068048165"/>
    <n v="45.68885008506021"/>
    <n v="54.826620102072255"/>
    <n v="63.9643901190843"/>
    <n v="73.102160136096344"/>
    <n v="82.239930153108389"/>
    <n v="0"/>
    <n v="9.1377700170120413"/>
    <n v="18.275540034024083"/>
    <n v="27.413310051036124"/>
    <n v="36.551080068048165"/>
    <n v="45.68885008506021"/>
    <n v="54.826620102072255"/>
    <n v="63.9643901190843"/>
    <n v="73.102160136096344"/>
    <n v="82.239930153108389"/>
    <n v="0"/>
    <n v="51.143040041330096"/>
    <n v="204.57216016532038"/>
    <n v="460.28736037197092"/>
    <n v="818.28864066128153"/>
    <n v="1278.5760010332529"/>
    <n v="1841.1494414878841"/>
    <n v="2506.0089620251756"/>
    <n v="3273.154562645128"/>
    <n v="4142.5862433477405"/>
    <n v="0"/>
    <n v="2.756993396641845E-2"/>
    <n v="5.51398679328369E-2"/>
    <n v="8.270980189925535E-2"/>
    <n v="0.1102797358656738"/>
    <n v="0.13784966983209226"/>
    <n v="0.16541960379851073"/>
    <n v="0.19298953776492919"/>
    <n v="0.22055947173134766"/>
    <n v="0.24812940569776612"/>
    <n v="8.3000000000000007"/>
    <n v="1.1366800000000001"/>
    <n v="1"/>
    <n v="1.0005999999999999"/>
    <n v="1.0066999999999999"/>
    <n v="1"/>
    <n v="0.96792293242639593"/>
    <n v="0.9370283560867495"/>
    <n v="0.90731627098106071"/>
    <n v="0.87878667710932923"/>
    <n v="0.8514395744715556"/>
    <n v="0.82527496306773929"/>
    <n v="0.80029284289788083"/>
    <n v="0.77649321396197968"/>
    <n v="0.75387607626003639"/>
    <n v="130400"/>
    <n v="260800"/>
    <n v="252434.30077680407"/>
    <n v="244376.99526742427"/>
    <n v="236628.08347186062"/>
    <n v="229187.56539011307"/>
    <n v="222055.44102218171"/>
    <n v="215231.71036806641"/>
    <n v="208716.37342776731"/>
    <n v="202509.4302012843"/>
    <n v="196610.8806886175"/>
    <n v="260800"/>
    <n v="252434.30077680404"/>
    <n v="244376.9952674243"/>
    <n v="236628.08347186062"/>
    <n v="229187.56539011307"/>
    <n v="222055.44102218171"/>
    <n v="215231.71036806644"/>
    <n v="208716.37342776731"/>
    <n v="202509.4302012843"/>
    <n v="196610.8806886175"/>
    <n v="826211.52625"/>
    <n v="34.32"/>
    <n v="9.4531492776886044"/>
    <n v="1.2999999999999999E-2"/>
    <n v="0.79700000000000004"/>
    <n v="4.1570820113423959E-2"/>
    <n v="0.1559418312529971"/>
    <n v="0.08"/>
    <n v="0.23594183125299711"/>
    <n v="2.8994156614243325"/>
    <n v="2.7852034729146444"/>
    <n v="2.6448196333227689"/>
    <n v="2.4782641426487042"/>
    <n v="2.2855370008924507"/>
    <n v="2.0666382080540093"/>
    <n v="1.8215677641333792"/>
    <n v="1.5503256691305602"/>
    <n v="1.2529119230455528"/>
    <n v="0.92932652587835762"/>
    <n v="2.8994156614243325"/>
    <n v="2.8423095671694885"/>
    <n v="2.7150115531187069"/>
    <n v="2.5615418879857366"/>
    <n v="2.3819005717705775"/>
    <n v="2.17608760447323"/>
    <n v="1.9441029860936943"/>
    <n v="1.6859467166319697"/>
    <n v="1.4016187960880564"/>
    <n v="1.0911192244619552"/>
    <n v="0"/>
    <n v="4.5688850085060206"/>
    <n v="13.706655025518062"/>
    <n v="22.844425042530105"/>
    <n v="31.982195059542143"/>
    <n v="41.119965076554188"/>
    <n v="50.257735093566232"/>
    <n v="59.395505110578277"/>
    <n v="68.533275127590315"/>
    <n v="77.671045144602374"/>
    <n v="9.1377700170120413"/>
    <n v="0"/>
    <n v="14.68855501319592"/>
    <n v="46.131759985269646"/>
    <n v="81.4927537154813"/>
    <n v="122.69443425007235"/>
    <n v="172.66987928460554"/>
    <n v="236.22391825223531"/>
    <n v="321.92148209106449"/>
    <n v="446.79859343808943"/>
    <n v="650.46984014264638"/>
    <n v="2093.0912161726606"/>
    <n v="69.555528290513578"/>
    <n v="324.39701166947589"/>
    <n v="2487.0437561326498"/>
    <n v="2487.045881"/>
    <n v="324.39728882608688"/>
    <n v="69.555528290513578"/>
    <n v="2093.0930638833997"/>
    <n v="8.2088453315562582"/>
    <n v="2.1248673501759185E-3"/>
    <n v="8.5437400508330978E-7"/>
  </r>
  <r>
    <x v="1"/>
    <x v="156"/>
    <n v="124.6"/>
    <n v="1.93973"/>
    <n v="82.299841828555344"/>
    <n v="0"/>
    <n v="9.1444268698394833"/>
    <n v="18.288853739678967"/>
    <n v="27.433280609518448"/>
    <n v="36.577707479357933"/>
    <n v="45.722134349197418"/>
    <n v="54.866561219036903"/>
    <n v="64.010988088876388"/>
    <n v="73.155414958715866"/>
    <n v="82.299841828555344"/>
    <n v="0"/>
    <n v="9.1444268698394833"/>
    <n v="18.288853739678967"/>
    <n v="27.433280609518448"/>
    <n v="36.577707479357933"/>
    <n v="45.722134349197418"/>
    <n v="54.866561219036903"/>
    <n v="64.010988088876388"/>
    <n v="73.155414958715866"/>
    <n v="82.299841828555344"/>
    <n v="0"/>
    <n v="51.217582451428434"/>
    <n v="204.87032980571374"/>
    <n v="460.95824206285585"/>
    <n v="819.48131922285495"/>
    <n v="1280.4395612857109"/>
    <n v="1843.8329682514236"/>
    <n v="2509.6615401199938"/>
    <n v="3277.9252768914198"/>
    <n v="4148.6241785657021"/>
    <n v="0"/>
    <n v="2.7590018625206651E-2"/>
    <n v="5.5180037250413302E-2"/>
    <n v="8.2770055875619947E-2"/>
    <n v="0.1103600745008266"/>
    <n v="0.13795009312603326"/>
    <n v="0.16554011175123992"/>
    <n v="0.19313013037644658"/>
    <n v="0.22072014900165321"/>
    <n v="0.24831016762685987"/>
    <n v="8.3000000000000007"/>
    <n v="1.1366800000000001"/>
    <n v="1"/>
    <n v="1.0005999999999999"/>
    <n v="1.0066999999999999"/>
    <n v="1"/>
    <n v="0.96789999536239946"/>
    <n v="0.93698420547277572"/>
    <n v="0.9072526303311288"/>
    <n v="0.87870526993745879"/>
    <n v="0.85134212429176559"/>
    <n v="0.82516319339404931"/>
    <n v="0.80016847724430973"/>
    <n v="0.77635797584254695"/>
    <n v="0.75373168918876121"/>
    <n v="130400"/>
    <n v="260800"/>
    <n v="252428.31879051379"/>
    <n v="244365.48078729992"/>
    <n v="236611.4859903584"/>
    <n v="229166.33439968925"/>
    <n v="222030.02601529247"/>
    <n v="215202.56083716807"/>
    <n v="208683.93886531598"/>
    <n v="202474.16009973624"/>
    <n v="196573.22454042893"/>
    <n v="260800"/>
    <n v="252428.31879051379"/>
    <n v="244365.48078729992"/>
    <n v="236611.4859903584"/>
    <n v="229166.33439968925"/>
    <n v="222030.02601529247"/>
    <n v="215202.56083716807"/>
    <n v="208683.93886531598"/>
    <n v="202474.16009973624"/>
    <n v="196573.22454042893"/>
    <n v="828663.1925"/>
    <n v="34.32"/>
    <n v="9.4531492776886044"/>
    <n v="1.2999999999999999E-2"/>
    <n v="0.79700000000000004"/>
    <n v="4.1570820113423959E-2"/>
    <n v="0.15641239201824436"/>
    <n v="0.08"/>
    <n v="0.23641239201824438"/>
    <n v="2.8902572325443789"/>
    <n v="2.7762593532327333"/>
    <n v="2.6360669653006936"/>
    <n v="2.4696800687482594"/>
    <n v="2.2770986635754311"/>
    <n v="2.0583227497822087"/>
    <n v="1.8133523273685928"/>
    <n v="1.542187396334582"/>
    <n v="1.244827956680177"/>
    <n v="0.92127400840537865"/>
    <n v="2.8902572325443789"/>
    <n v="2.8332582928885559"/>
    <n v="2.7061631592667137"/>
    <n v="2.5528735170244765"/>
    <n v="2.3733893661618453"/>
    <n v="2.1677107066788199"/>
    <n v="1.9358375385754008"/>
    <n v="1.6777698618515875"/>
    <n v="1.3935076765073795"/>
    <n v="1.0830509825427779"/>
    <n v="0"/>
    <n v="4.5722134349197416"/>
    <n v="13.716640304759224"/>
    <n v="22.861067174598709"/>
    <n v="32.005494044438194"/>
    <n v="41.149920914277672"/>
    <n v="50.294347784117164"/>
    <n v="59.438774653956642"/>
    <n v="68.583201523796134"/>
    <n v="77.727628393635598"/>
    <n v="9.1444268698394833"/>
    <n v="0"/>
    <n v="14.75695720854835"/>
    <n v="46.350056070067609"/>
    <n v="81.88864648032677"/>
    <n v="123.31390032127177"/>
    <n v="173.58978822262378"/>
    <n v="237.57829679064221"/>
    <n v="323.96190944575159"/>
    <n v="450.05426335769192"/>
    <n v="656.27068814702432"/>
    <n v="2107.7645060439486"/>
    <n v="69.555528290513578"/>
    <n v="326.59800515016912"/>
    <n v="2503.9180394846312"/>
    <n v="2503.9029089999999"/>
    <n v="326.59603160869528"/>
    <n v="69.555528290513578"/>
    <n v="2107.7513491007912"/>
    <n v="8.2048575518423217"/>
    <n v="1.5130484631299623E-2"/>
    <n v="6.0427601153841797E-6"/>
  </r>
  <r>
    <x v="1"/>
    <x v="157"/>
    <n v="124.6"/>
    <n v="1.9265300000000001"/>
    <n v="82.703378790361015"/>
    <n v="0"/>
    <n v="9.1892643100401123"/>
    <n v="18.378528620080225"/>
    <n v="27.567792930120337"/>
    <n v="36.757057240160449"/>
    <n v="45.946321550200565"/>
    <n v="55.135585860240681"/>
    <n v="64.324850170280797"/>
    <n v="73.514114480320913"/>
    <n v="82.703378790361029"/>
    <n v="0"/>
    <n v="9.1892643100401123"/>
    <n v="18.378528620080225"/>
    <n v="27.567792930120337"/>
    <n v="36.757057240160449"/>
    <n v="45.946321550200565"/>
    <n v="55.135585860240681"/>
    <n v="64.324850170280797"/>
    <n v="73.514114480320913"/>
    <n v="82.703378790361029"/>
    <n v="0"/>
    <n v="51.721079367863403"/>
    <n v="206.88431747145361"/>
    <n v="465.48971431077069"/>
    <n v="827.53726988581445"/>
    <n v="1293.0269841965853"/>
    <n v="1861.958857243083"/>
    <n v="2534.3328890253078"/>
    <n v="3310.1490795432592"/>
    <n v="4189.4074287969379"/>
    <n v="0"/>
    <n v="2.7725299471983621E-2"/>
    <n v="5.5450598943967241E-2"/>
    <n v="8.3175898415950855E-2"/>
    <n v="0.11090119788793448"/>
    <n v="0.13862649735991811"/>
    <n v="0.16635179683190174"/>
    <n v="0.19407709630388537"/>
    <n v="0.22180239577586899"/>
    <n v="0.24952769524785265"/>
    <n v="8.3000000000000007"/>
    <n v="1.1366800000000001"/>
    <n v="1"/>
    <n v="1.0005999999999999"/>
    <n v="1.0066999999999999"/>
    <n v="1"/>
    <n v="0.9677455184000805"/>
    <n v="0.93668689302837693"/>
    <n v="0.90682412388488931"/>
    <n v="0.87815721096961774"/>
    <n v="0.850686154282562"/>
    <n v="0.82441095382372231"/>
    <n v="0.79933160959309846"/>
    <n v="0.77544812159069065"/>
    <n v="0.75276048981649879"/>
    <n v="130400"/>
    <n v="260800"/>
    <n v="252388.031198741"/>
    <n v="244287.94170180071"/>
    <n v="236499.73150917914"/>
    <n v="229023.40062087632"/>
    <n v="221858.94903689218"/>
    <n v="215006.37675722677"/>
    <n v="208465.68378188007"/>
    <n v="202236.87011085212"/>
    <n v="196319.93574414289"/>
    <n v="260800"/>
    <n v="252388.03119874102"/>
    <n v="244287.94170180071"/>
    <n v="236499.73150917914"/>
    <n v="229023.40062087632"/>
    <n v="221858.94903689215"/>
    <n v="215006.37675722677"/>
    <n v="208465.68378188007"/>
    <n v="202236.87011085212"/>
    <n v="196319.93574414292"/>
    <n v="831114.85875000001"/>
    <n v="34.32"/>
    <n v="9.4531492776886044"/>
    <n v="1.2999999999999999E-2"/>
    <n v="0.79700000000000004"/>
    <n v="4.1570820113423959E-2"/>
    <n v="0.1542908405118176"/>
    <n v="0.08"/>
    <n v="0.23429084051181759"/>
    <n v="2.8811528356932152"/>
    <n v="2.7670108274813296"/>
    <n v="2.6267773327198514"/>
    <n v="2.4604523514087804"/>
    <n v="2.2680358835481176"/>
    <n v="2.0495279291378616"/>
    <n v="1.8049284881780139"/>
    <n v="1.5342375606685736"/>
    <n v="1.2374551466095416"/>
    <n v="0.91458124600091728"/>
    <n v="2.8811528356932152"/>
    <n v="2.8240818315872724"/>
    <n v="2.6968940801005905"/>
    <n v="2.5436148420643159"/>
    <n v="2.364244117478449"/>
    <n v="2.1587819063429894"/>
    <n v="1.9272282086579378"/>
    <n v="1.6695830244232939"/>
    <n v="1.3858463536390575"/>
    <n v="1.0760181963052293"/>
    <n v="0"/>
    <n v="4.5946321550200562"/>
    <n v="13.783896465060169"/>
    <n v="22.973160775100283"/>
    <n v="32.162425085140391"/>
    <n v="41.351689395180507"/>
    <n v="50.540953705220623"/>
    <n v="59.730218015260739"/>
    <n v="68.919482325300862"/>
    <n v="78.108746635340964"/>
    <n v="9.1892643100401123"/>
    <n v="0"/>
    <n v="14.950448251054416"/>
    <n v="46.966571202878342"/>
    <n v="82.994658982299086"/>
    <n v="125.0078292568337"/>
    <n v="176.02130275526915"/>
    <n v="240.9855667285978"/>
    <n v="328.75080340981725"/>
    <n v="456.9910203503519"/>
    <n v="667.053698741076"/>
    <n v="2139.7218996781776"/>
    <n v="69.555528290513578"/>
    <n v="331.39161419530348"/>
    <n v="2540.6690421639946"/>
    <n v="2540.6818779999999"/>
    <n v="331.39328843478233"/>
    <n v="69.555528290513578"/>
    <n v="2139.7330612747041"/>
    <n v="8.2228139853500863"/>
    <n v="1.2835836005251622E-2"/>
    <n v="5.0521224701125773E-6"/>
  </r>
  <r>
    <x v="1"/>
    <x v="158"/>
    <n v="124.6"/>
    <n v="1.90429"/>
    <n v="83.307520155416455"/>
    <n v="0"/>
    <n v="9.2563911283796063"/>
    <n v="18.512782256759213"/>
    <n v="27.769173385138821"/>
    <n v="37.025564513518425"/>
    <n v="46.28195564189803"/>
    <n v="55.538346770277634"/>
    <n v="64.794737898657246"/>
    <n v="74.051129027036851"/>
    <n v="83.307520155416455"/>
    <n v="0"/>
    <n v="9.2563911283796063"/>
    <n v="18.512782256759213"/>
    <n v="27.769173385138821"/>
    <n v="37.025564513518425"/>
    <n v="46.28195564189803"/>
    <n v="55.538346770277634"/>
    <n v="64.794737898657246"/>
    <n v="74.051129027036851"/>
    <n v="83.307520155416455"/>
    <n v="0"/>
    <n v="52.479475741946118"/>
    <n v="209.91790296778447"/>
    <n v="472.31528167751515"/>
    <n v="839.67161187113788"/>
    <n v="1311.9868935486529"/>
    <n v="1889.2611267100599"/>
    <n v="2571.4943113553604"/>
    <n v="3358.6864474845515"/>
    <n v="4250.8375350976357"/>
    <n v="0"/>
    <n v="2.7927830499307589E-2"/>
    <n v="5.5855660998615178E-2"/>
    <n v="8.3783491497922774E-2"/>
    <n v="0.11171132199723036"/>
    <n v="0.13963915249653794"/>
    <n v="0.16756698299584552"/>
    <n v="0.19549481349515313"/>
    <n v="0.22342264399446071"/>
    <n v="0.25135047449376829"/>
    <n v="8.3000000000000007"/>
    <n v="1.1366800000000001"/>
    <n v="1"/>
    <n v="1.0005999999999999"/>
    <n v="1.0066999999999999"/>
    <n v="1"/>
    <n v="0.96751430179276066"/>
    <n v="0.93624199488915494"/>
    <n v="0.90618307928918296"/>
    <n v="0.87733755499284483"/>
    <n v="0.84970542200014032"/>
    <n v="0.82328668031106944"/>
    <n v="0.7980813299256323"/>
    <n v="0.77408937084382889"/>
    <n v="0.75131080306565923"/>
    <n v="130400"/>
    <n v="260800"/>
    <n v="252327.72990755198"/>
    <n v="244171.9122670916"/>
    <n v="236332.54707861893"/>
    <n v="228809.63434213394"/>
    <n v="221603.17405763658"/>
    <n v="214713.16622512692"/>
    <n v="208139.6108446049"/>
    <n v="201882.50791607058"/>
    <n v="195941.85743952391"/>
    <n v="260800"/>
    <n v="252327.72990755195"/>
    <n v="244171.9122670916"/>
    <n v="236332.54707861893"/>
    <n v="228809.63434213391"/>
    <n v="221603.17405763658"/>
    <n v="214713.16622512692"/>
    <n v="208139.6108446049"/>
    <n v="201882.50791607061"/>
    <n v="195941.85743952391"/>
    <n v="833566.52500000002"/>
    <n v="34.32"/>
    <n v="9.4531492776886044"/>
    <n v="1.2999999999999999E-2"/>
    <n v="0.79700000000000004"/>
    <n v="4.1570820113423959E-2"/>
    <n v="0.15074911319247999"/>
    <n v="0.08"/>
    <n v="0.23074911319247998"/>
    <n v="2.8721019941176471"/>
    <n v="2.7576068829004639"/>
    <n v="2.6171920508593107"/>
    <n v="2.4508574979941882"/>
    <n v="2.2586032243050962"/>
    <n v="2.0404292297920343"/>
    <n v="1.7963355144550033"/>
    <n v="1.5263220782940017"/>
    <n v="1.2303889213090313"/>
    <n v="0.90853604350009043"/>
    <n v="2.8721019941176471"/>
    <n v="2.8148544385090553"/>
    <n v="2.6873994668798873"/>
    <n v="2.5340247744267494"/>
    <n v="2.3547303611496422"/>
    <n v="2.149516227048565"/>
    <n v="1.9183823721235189"/>
    <n v="1.6613287963745025"/>
    <n v="1.3783554998015166"/>
    <n v="1.0694624824045609"/>
    <n v="0"/>
    <n v="4.6281955641898032"/>
    <n v="13.88458669256941"/>
    <n v="23.140977820949018"/>
    <n v="32.397368949328623"/>
    <n v="41.653760077708228"/>
    <n v="50.910151206087832"/>
    <n v="60.166542334467437"/>
    <n v="69.422933462847055"/>
    <n v="78.679324591226646"/>
    <n v="9.2563911283796063"/>
    <n v="0"/>
    <n v="15.219397413481749"/>
    <n v="47.823617838077531"/>
    <n v="84.530326603582154"/>
    <n v="127.3533154679314"/>
    <n v="179.37221891846636"/>
    <n v="245.6466858829923"/>
    <n v="335.22867352050429"/>
    <n v="466.21196455059709"/>
    <n v="680.98377840769388"/>
    <n v="2182.3699786033267"/>
    <n v="69.555528290513578"/>
    <n v="337.78882603407578"/>
    <n v="2589.7143329279161"/>
    <n v="2589.7205039999999"/>
    <n v="337.78963095652171"/>
    <n v="69.555528290513578"/>
    <n v="2182.3753447529648"/>
    <n v="8.2526427670884761"/>
    <n v="6.1710720838163979E-3"/>
    <n v="2.3829104624552172E-6"/>
  </r>
  <r>
    <x v="1"/>
    <x v="159"/>
    <n v="124.6"/>
    <n v="1.88202"/>
    <n v="83.922104120719666"/>
    <n v="0"/>
    <n v="9.3246782356355187"/>
    <n v="18.649356471271037"/>
    <n v="27.974034706906558"/>
    <n v="37.298712942542075"/>
    <n v="46.623391178177592"/>
    <n v="55.948069413813108"/>
    <n v="65.272747649448633"/>
    <n v="74.597425885084149"/>
    <n v="83.922104120719666"/>
    <n v="0"/>
    <n v="9.3246782356355187"/>
    <n v="18.649356471271037"/>
    <n v="27.974034706906558"/>
    <n v="37.298712942542075"/>
    <n v="46.623391178177592"/>
    <n v="55.948069413813108"/>
    <n v="65.272747649448633"/>
    <n v="74.597425885084149"/>
    <n v="83.922104120719666"/>
    <n v="0"/>
    <n v="53.256644821357526"/>
    <n v="213.0265792854301"/>
    <n v="479.30980339221782"/>
    <n v="852.10631714172041"/>
    <n v="1331.4161205339378"/>
    <n v="1917.2392135688706"/>
    <n v="2609.5755962465187"/>
    <n v="3408.4252685668816"/>
    <n v="4313.788230529959"/>
    <n v="0"/>
    <n v="2.8133862281055022E-2"/>
    <n v="5.6267724562110044E-2"/>
    <n v="8.4401586843165066E-2"/>
    <n v="0.11253544912422009"/>
    <n v="0.14066931140527511"/>
    <n v="0.1688031736863301"/>
    <n v="0.19693703596738515"/>
    <n v="0.22507089824844018"/>
    <n v="0.2532047605294952"/>
    <n v="8.3000000000000007"/>
    <n v="1.1366800000000001"/>
    <n v="1"/>
    <n v="1.0005999999999999"/>
    <n v="1.0066999999999999"/>
    <n v="1"/>
    <n v="0.96727915407708609"/>
    <n v="0.93578966858171708"/>
    <n v="0.90553154351389331"/>
    <n v="0.87650477887361455"/>
    <n v="0.84870937466088092"/>
    <n v="0.8221453308756923"/>
    <n v="0.79681264751804881"/>
    <n v="0.77271132458795022"/>
    <n v="0.74984136208539698"/>
    <n v="130400"/>
    <n v="260800"/>
    <n v="252266.40338330404"/>
    <n v="244053.94556611183"/>
    <n v="236162.62654842337"/>
    <n v="228592.44633023869"/>
    <n v="221343.40491155774"/>
    <n v="214415.50229238055"/>
    <n v="207808.73847270713"/>
    <n v="201523.11345253742"/>
    <n v="195558.62723187153"/>
    <n v="260800"/>
    <n v="252266.40338330402"/>
    <n v="244053.94556611183"/>
    <n v="236162.62654842334"/>
    <n v="228592.44633023869"/>
    <n v="221343.40491155774"/>
    <n v="214415.50229238055"/>
    <n v="207808.73847270713"/>
    <n v="201523.11345253742"/>
    <n v="195558.62723187153"/>
    <n v="836018.19125000003"/>
    <n v="34.32"/>
    <n v="9.4531492776886044"/>
    <n v="1.2999999999999999E-2"/>
    <n v="0.79700000000000004"/>
    <n v="4.1570820113423959E-2"/>
    <n v="0.14724381492738553"/>
    <n v="0.08"/>
    <n v="0.22724381492738555"/>
    <n v="2.8631042366568913"/>
    <n v="2.7482448492584313"/>
    <n v="2.6076353912612413"/>
    <n v="2.441275862665321"/>
    <n v="2.2491662634706708"/>
    <n v="2.0313065936772907"/>
    <n v="1.7876968532851798"/>
    <n v="1.5183370422943392"/>
    <n v="1.2232271607047678"/>
    <n v="0.90236720851646735"/>
    <n v="2.8631042366568913"/>
    <n v="2.8056745429576613"/>
    <n v="2.6779401202598363"/>
    <n v="2.524455626963281"/>
    <n v="2.3452210630679957"/>
    <n v="2.1402364285739806"/>
    <n v="1.9095017234812353"/>
    <n v="1.6530169477897596"/>
    <n v="1.3707821014995534"/>
    <n v="1.0627971846106177"/>
    <n v="0"/>
    <n v="4.6623391178177593"/>
    <n v="13.987017353453279"/>
    <n v="23.311695589088799"/>
    <n v="32.636373824724316"/>
    <n v="41.961052060359833"/>
    <n v="51.28573029599535"/>
    <n v="60.610408531630867"/>
    <n v="69.935086767266398"/>
    <n v="79.259765002901901"/>
    <n v="9.3246782356355187"/>
    <n v="0"/>
    <n v="15.495315452104245"/>
    <n v="48.703268348116474"/>
    <n v="86.107300985448703"/>
    <n v="129.76332572050083"/>
    <n v="182.81779698157368"/>
    <n v="250.4438342259713"/>
    <n v="341.90366774131689"/>
    <n v="475.73000900188873"/>
    <n v="695.4024873098648"/>
    <n v="2226.3670057667855"/>
    <n v="69.555528290513578"/>
    <n v="344.38838010859462"/>
    <n v="2640.3109141658933"/>
    <n v="2640.2915870000002"/>
    <n v="344.3858591739131"/>
    <n v="69.555528290513578"/>
    <n v="2226.3501995355737"/>
    <n v="8.2819415815624673"/>
    <n v="1.9327165893173515E-2"/>
    <n v="7.3200876707461606E-6"/>
  </r>
  <r>
    <x v="1"/>
    <x v="160"/>
    <n v="124.6"/>
    <n v="1.85324"/>
    <n v="84.695144261345433"/>
    <n v="0"/>
    <n v="9.4105715845939368"/>
    <n v="18.821143169187874"/>
    <n v="28.231714753781809"/>
    <n v="37.642286338375747"/>
    <n v="47.052857922969686"/>
    <n v="56.463429507563625"/>
    <n v="65.874001092157556"/>
    <n v="75.284572676751495"/>
    <n v="84.695144261345433"/>
    <n v="0"/>
    <n v="9.4105715845939368"/>
    <n v="18.821143169187874"/>
    <n v="28.231714753781809"/>
    <n v="37.642286338375747"/>
    <n v="47.052857922969686"/>
    <n v="56.463429507563625"/>
    <n v="65.874001092157556"/>
    <n v="75.284572676751495"/>
    <n v="84.695144261345433"/>
    <n v="0"/>
    <n v="54.242300248619692"/>
    <n v="216.96920099447877"/>
    <n v="488.18070223757712"/>
    <n v="867.87680397791507"/>
    <n v="1356.0575062154924"/>
    <n v="1952.7228089503092"/>
    <n v="2657.8727121823649"/>
    <n v="3471.5072159116603"/>
    <n v="4393.6263201381953"/>
    <n v="0"/>
    <n v="2.8393014563781484E-2"/>
    <n v="5.6786029127562969E-2"/>
    <n v="8.517904369134445E-2"/>
    <n v="0.11357205825512594"/>
    <n v="0.14196507281890744"/>
    <n v="0.17035808738268893"/>
    <n v="0.19875110194647039"/>
    <n v="0.22714411651025188"/>
    <n v="0.25553713107403336"/>
    <n v="8.3000000000000007"/>
    <n v="1.1366800000000001"/>
    <n v="1"/>
    <n v="1.0005999999999999"/>
    <n v="1.0066999999999999"/>
    <n v="1"/>
    <n v="0.96698347276702312"/>
    <n v="0.93522109555136723"/>
    <n v="0.90471286835303255"/>
    <n v="0.87545879117201897"/>
    <n v="0.84745886400832626"/>
    <n v="0.82071308686195488"/>
    <n v="0.79522145973290459"/>
    <n v="0.77098398262117529"/>
    <n v="0.74800065552676709"/>
    <n v="130400"/>
    <n v="260800"/>
    <n v="252189.28969763964"/>
    <n v="243905.66171979657"/>
    <n v="235949.11606647089"/>
    <n v="228319.65273766255"/>
    <n v="221017.27173337148"/>
    <n v="214041.97305359785"/>
    <n v="207393.75669834152"/>
    <n v="201072.62266760253"/>
    <n v="195078.57096138084"/>
    <n v="260800"/>
    <n v="252189.28969763964"/>
    <n v="243905.6617197966"/>
    <n v="235949.11606647089"/>
    <n v="228319.65273766255"/>
    <n v="221017.27173337145"/>
    <n v="214041.97305359785"/>
    <n v="207393.75669834152"/>
    <n v="201072.62266760253"/>
    <n v="195078.57096138081"/>
    <n v="838469.85750000004"/>
    <n v="34.32"/>
    <n v="9.4531492776886044"/>
    <n v="1.2999999999999999E-2"/>
    <n v="0.79700000000000004"/>
    <n v="4.1570820113423959E-2"/>
    <n v="0.14277491922355445"/>
    <n v="0.08"/>
    <n v="0.22277491922355447"/>
    <n v="2.8541590976608187"/>
    <n v="2.7387690512221252"/>
    <n v="2.5978445602012274"/>
    <n v="2.431385624598124"/>
    <n v="2.2393922444128163"/>
    <n v="2.0218644196453028"/>
    <n v="1.7788021502955862"/>
    <n v="1.5102054363636646"/>
    <n v="1.2160742778495377"/>
    <n v="0.89640867475320563"/>
    <n v="2.8541590976608187"/>
    <n v="2.7964640744414719"/>
    <n v="2.6683068057116763"/>
    <n v="2.5146150923996755"/>
    <n v="2.3353889345054704"/>
    <n v="2.1306283320290595"/>
    <n v="1.9003332849704444"/>
    <n v="1.6445037933296254"/>
    <n v="1.3631398571066011"/>
    <n v="1.0562414763013717"/>
    <n v="0"/>
    <n v="4.7052857922969684"/>
    <n v="14.115857376890904"/>
    <n v="23.526428961484839"/>
    <n v="32.937000546078778"/>
    <n v="42.347572130672717"/>
    <n v="51.758143715266655"/>
    <n v="61.168715299860594"/>
    <n v="70.579286884454518"/>
    <n v="79.989858469048471"/>
    <n v="9.4105715845939368"/>
    <n v="0"/>
    <n v="15.834077461991782"/>
    <n v="49.783737776631099"/>
    <n v="88.044148204264417"/>
    <n v="132.72136252813007"/>
    <n v="187.04100240229766"/>
    <n v="256.30962756398441"/>
    <n v="350.034202658482"/>
    <n v="487.25112698675179"/>
    <n v="712.66874673433108"/>
    <n v="2279.6880323168643"/>
    <n v="69.555528290513578"/>
    <n v="352.38653409110645"/>
    <n v="2701.6300946984843"/>
    <n v="2701.620316"/>
    <n v="352.38525860869549"/>
    <n v="69.555528290513578"/>
    <n v="2279.6795291007911"/>
    <n v="8.3188897855250712"/>
    <n v="9.7786984842969105E-3"/>
    <n v="3.6195680149367484E-6"/>
  </r>
  <r>
    <x v="1"/>
    <x v="161"/>
    <n v="124.6"/>
    <n v="1.82725"/>
    <n v="85.419960544275682"/>
    <n v="0"/>
    <n v="9.4911067271417426"/>
    <n v="18.982213454283485"/>
    <n v="28.47332018142523"/>
    <n v="37.964426908566971"/>
    <n v="47.455533635708711"/>
    <n v="56.946640362850452"/>
    <n v="66.4377470899922"/>
    <n v="75.928853817133941"/>
    <n v="85.419960544275682"/>
    <n v="0"/>
    <n v="9.4911067271417426"/>
    <n v="18.982213454283485"/>
    <n v="28.47332018142523"/>
    <n v="37.964426908566971"/>
    <n v="47.455533635708711"/>
    <n v="56.946640362850452"/>
    <n v="66.4377470899922"/>
    <n v="75.928853817133941"/>
    <n v="85.419960544275682"/>
    <n v="0"/>
    <n v="55.174677979922087"/>
    <n v="220.69871191968835"/>
    <n v="496.57210181929889"/>
    <n v="882.7948476787534"/>
    <n v="1379.3669494980522"/>
    <n v="1986.2884072771951"/>
    <n v="2703.5592210161826"/>
    <n v="3531.1793907150136"/>
    <n v="4469.1489163736896"/>
    <n v="0"/>
    <n v="2.8636000386130421E-2"/>
    <n v="5.7272000772260842E-2"/>
    <n v="8.590800115839127E-2"/>
    <n v="0.11454400154452168"/>
    <n v="0.14318000193065208"/>
    <n v="0.17181600231678251"/>
    <n v="0.20045200270291294"/>
    <n v="0.22908800308904337"/>
    <n v="0.25772400347517377"/>
    <n v="8.3000000000000007"/>
    <n v="1.1366800000000001"/>
    <n v="1"/>
    <n v="1.0005999999999999"/>
    <n v="1.0066999999999999"/>
    <n v="1"/>
    <n v="0.96670633158183095"/>
    <n v="0.9346883709236028"/>
    <n v="0.90394611802531555"/>
    <n v="0.87447957288696898"/>
    <n v="0.84628873550856332"/>
    <n v="0.81937360589009856"/>
    <n v="0.79373418403157459"/>
    <n v="0.76937046993299141"/>
    <n v="0.74628246359434924"/>
    <n v="130400"/>
    <n v="260800"/>
    <n v="252117.01127654151"/>
    <n v="243766.72713687562"/>
    <n v="235749.1475810023"/>
    <n v="228064.27260892151"/>
    <n v="220712.1022206333"/>
    <n v="213692.63641613771"/>
    <n v="207005.87519543467"/>
    <n v="200651.81855852416"/>
    <n v="194630.46650540628"/>
    <n v="260800"/>
    <n v="252117.01127654151"/>
    <n v="243766.72713687562"/>
    <n v="235749.1475810023"/>
    <n v="228064.27260892151"/>
    <n v="220712.1022206333"/>
    <n v="213692.63641613771"/>
    <n v="207005.87519543467"/>
    <n v="200651.81855852419"/>
    <n v="194630.46650540628"/>
    <n v="840921.52375000005"/>
    <n v="34.32"/>
    <n v="9.4531492776886044"/>
    <n v="1.2999999999999999E-2"/>
    <n v="0.79700000000000004"/>
    <n v="4.1570820113423959E-2"/>
    <n v="0.138798423552731"/>
    <n v="0.08"/>
    <n v="0.21879842355273099"/>
    <n v="2.8452661169096212"/>
    <n v="2.7293951179791964"/>
    <n v="2.5881807454527568"/>
    <n v="2.4216229993303022"/>
    <n v="2.2297218796118323"/>
    <n v="2.0124773862973471"/>
    <n v="1.7698895193868478"/>
    <n v="1.5019582788803327"/>
    <n v="1.208683664777803"/>
    <n v="0.89006567707925777"/>
    <n v="2.8452661169096212"/>
    <n v="2.7873306174444088"/>
    <n v="2.6587879317159766"/>
    <n v="2.5049018723915295"/>
    <n v="2.3256724394710675"/>
    <n v="2.1210996329545897"/>
    <n v="1.8911834528420974"/>
    <n v="1.6359238991335903"/>
    <n v="1.3553209718290677"/>
    <n v="1.0493746709285303"/>
    <n v="0"/>
    <n v="4.7455533635708713"/>
    <n v="14.236660090712615"/>
    <n v="23.727766817854359"/>
    <n v="33.2188735449961"/>
    <n v="42.709980272137841"/>
    <n v="52.201086999279582"/>
    <n v="61.692193726421323"/>
    <n v="71.183300453563078"/>
    <n v="80.674407180704804"/>
    <n v="9.4911067271417426"/>
    <n v="0"/>
    <n v="16.159027985812997"/>
    <n v="50.820773912489372"/>
    <n v="89.904826112001771"/>
    <n v="135.56675859421074"/>
    <n v="191.11076857447034"/>
    <n v="261.97674648559894"/>
    <n v="357.91835744870099"/>
    <n v="498.48583165004823"/>
    <n v="729.66255991622677"/>
    <n v="2331.6056506795599"/>
    <n v="69.555528290513578"/>
    <n v="360.17417684551077"/>
    <n v="2761.3353558155841"/>
    <n v="2761.3556950000002"/>
    <n v="360.17682978260837"/>
    <n v="69.555528290513578"/>
    <n v="2331.6233369268784"/>
    <n v="8.3512941744739209"/>
    <n v="2.0339184416116041E-2"/>
    <n v="7.3656517532110394E-6"/>
  </r>
  <r>
    <x v="1"/>
    <x v="162"/>
    <n v="124.6"/>
    <n v="1.7899"/>
    <n v="86.432311761487384"/>
    <n v="0"/>
    <n v="9.6035901957208196"/>
    <n v="19.207180391441639"/>
    <n v="28.810770587162459"/>
    <n v="38.414360782883278"/>
    <n v="48.017950978604098"/>
    <n v="57.621541174324918"/>
    <n v="67.225131370045744"/>
    <n v="76.828721565766557"/>
    <n v="86.432311761487369"/>
    <n v="0"/>
    <n v="9.6035901957208196"/>
    <n v="19.207180391441639"/>
    <n v="28.810770587162459"/>
    <n v="38.414360782883278"/>
    <n v="48.017950978604098"/>
    <n v="57.621541174324918"/>
    <n v="67.225131370045744"/>
    <n v="76.828721565766557"/>
    <n v="86.432311761487369"/>
    <n v="0"/>
    <n v="56.490228596498845"/>
    <n v="225.96091438599538"/>
    <n v="508.41205736848963"/>
    <n v="903.84365754398152"/>
    <n v="1412.2557149124711"/>
    <n v="2033.6482294739585"/>
    <n v="2768.0212012284442"/>
    <n v="3615.3746301759261"/>
    <n v="4575.7085163164056"/>
    <n v="0"/>
    <n v="2.8975378789752457E-2"/>
    <n v="5.7950757579504915E-2"/>
    <n v="8.6926136369257376E-2"/>
    <n v="0.11590151515900983"/>
    <n v="0.1448768939487623"/>
    <n v="0.17385227273851475"/>
    <n v="0.20282765152826721"/>
    <n v="0.23180303031801966"/>
    <n v="0.26077840910777211"/>
    <n v="8.3000000000000007"/>
    <n v="1.1366800000000001"/>
    <n v="1"/>
    <n v="1.0005999999999999"/>
    <n v="1.0066999999999999"/>
    <n v="1"/>
    <n v="0.96631940210401768"/>
    <n v="0.9339449291483134"/>
    <n v="0.90287658113288705"/>
    <n v="0.87311435805773885"/>
    <n v="0.84465825992286869"/>
    <n v="0.81750828672827658"/>
    <n v="0.79166443847396228"/>
    <n v="0.76712671515992625"/>
    <n v="0.74389511678616826"/>
    <n v="130400"/>
    <n v="260800"/>
    <n v="252016.1000687278"/>
    <n v="243572.83752188014"/>
    <n v="235470.21235945693"/>
    <n v="227708.22458145829"/>
    <n v="220286.87418788415"/>
    <n v="213206.16117873453"/>
    <n v="206466.08555400936"/>
    <n v="200066.64731370876"/>
    <n v="194007.8464578327"/>
    <n v="260800"/>
    <n v="252016.1000687278"/>
    <n v="243572.83752188011"/>
    <n v="235470.21235945693"/>
    <n v="227708.22458145826"/>
    <n v="220286.87418788415"/>
    <n v="213206.16117873453"/>
    <n v="206466.08555400939"/>
    <n v="200066.64731370879"/>
    <n v="194007.84645783267"/>
    <n v="843373.19000000006"/>
    <n v="34.32"/>
    <n v="9.4531492776886044"/>
    <n v="1.2999999999999999E-2"/>
    <n v="0.79700000000000004"/>
    <n v="4.1570820113423959E-2"/>
    <n v="0.1331821827875293"/>
    <n v="0.08"/>
    <n v="0.21318218278752932"/>
    <n v="2.8364248395348834"/>
    <n v="2.719768434053"/>
    <n v="2.5780368600139636"/>
    <n v="2.4112301174177753"/>
    <n v="2.2193482062644345"/>
    <n v="2.0023911265539422"/>
    <n v="1.7603588782862971"/>
    <n v="1.4932514614614991"/>
    <n v="1.2010688760795496"/>
    <n v="0.88381112214044721"/>
    <n v="2.8364248395348834"/>
    <n v="2.7780966367939417"/>
    <n v="2.6489026470334815"/>
    <n v="2.4946334887158694"/>
    <n v="2.3152891618411049"/>
    <n v="2.1108696664091884"/>
    <n v="1.8813750024201197"/>
    <n v="1.6268051698738981"/>
    <n v="1.3471601687705244"/>
    <n v="1.0424399991099984"/>
    <n v="0"/>
    <n v="4.8017950978604098"/>
    <n v="14.405385293581229"/>
    <n v="24.008975489302049"/>
    <n v="33.612565685022872"/>
    <n v="43.216155880743685"/>
    <n v="52.819746076464511"/>
    <n v="62.423336272185331"/>
    <n v="72.026926467906151"/>
    <n v="81.630516663626963"/>
    <n v="9.6035901957208196"/>
    <n v="0"/>
    <n v="16.599304614864248"/>
    <n v="52.226689843037086"/>
    <n v="92.427349613209685"/>
    <n v="139.42159432432098"/>
    <n v="196.6157634066829"/>
    <n v="269.62152410225576"/>
    <n v="368.50641447999101"/>
    <n v="513.46313592865374"/>
    <n v="752.02988198048877"/>
    <n v="2400.9116582935044"/>
    <n v="69.555528290513578"/>
    <n v="370.57007798760247"/>
    <n v="2841.0372645716202"/>
    <n v="2841.043463"/>
    <n v="370.57088647826049"/>
    <n v="69.555528290513578"/>
    <n v="2400.9170482312261"/>
    <n v="8.3961050430932413"/>
    <n v="6.1984283797755779E-3"/>
    <n v="2.1817435954430445E-6"/>
  </r>
  <r>
    <x v="1"/>
    <x v="163"/>
    <n v="124.6"/>
    <n v="1.75247"/>
    <n v="87.477334886726354"/>
    <n v="0"/>
    <n v="9.719703876302928"/>
    <n v="19.439407752605856"/>
    <n v="29.159111628908782"/>
    <n v="38.878815505211712"/>
    <n v="48.598519381514642"/>
    <n v="58.318223257817571"/>
    <n v="68.037927134120494"/>
    <n v="77.757631010423424"/>
    <n v="87.477334886726354"/>
    <n v="0"/>
    <n v="9.719703876302928"/>
    <n v="19.439407752605856"/>
    <n v="29.159111628908782"/>
    <n v="38.878815505211712"/>
    <n v="48.598519381514642"/>
    <n v="58.318223257817571"/>
    <n v="68.037927134120494"/>
    <n v="77.757631010423424"/>
    <n v="87.477334886726354"/>
    <n v="0"/>
    <n v="57.864494108848625"/>
    <n v="231.4579764353945"/>
    <n v="520.78044697963765"/>
    <n v="925.831905741578"/>
    <n v="1446.6123527212158"/>
    <n v="2083.121787918551"/>
    <n v="2835.3602113335828"/>
    <n v="3703.327622966312"/>
    <n v="4687.0240228167395"/>
    <n v="0"/>
    <n v="2.9325710052225323E-2"/>
    <n v="5.8651420104450645E-2"/>
    <n v="8.7977130156675964E-2"/>
    <n v="0.11730284020890129"/>
    <n v="0.14662855026112662"/>
    <n v="0.17595426031335196"/>
    <n v="0.20527997036557724"/>
    <n v="0.23460568041780258"/>
    <n v="0.26393139047002789"/>
    <n v="8.3000000000000007"/>
    <n v="1.1366800000000001"/>
    <n v="1"/>
    <n v="1.0005999999999999"/>
    <n v="1.0066999999999999"/>
    <n v="1"/>
    <n v="0.96592017308729927"/>
    <n v="0.93317824585724962"/>
    <n v="0.90177421830985083"/>
    <n v="0.87170809044510322"/>
    <n v="0.84297986226300636"/>
    <n v="0.81558953376356069"/>
    <n v="0.78953710494676599"/>
    <n v="0.76482257581262236"/>
    <n v="0.74144594636112959"/>
    <n v="130400"/>
    <n v="260800"/>
    <n v="251911.98114116766"/>
    <n v="243372.88651957069"/>
    <n v="235182.71613520911"/>
    <n v="227341.46998808291"/>
    <n v="219849.14807819205"/>
    <n v="212705.75040553662"/>
    <n v="205911.27697011657"/>
    <n v="199465.72777193191"/>
    <n v="193369.10281098259"/>
    <n v="260800"/>
    <n v="251911.98114116766"/>
    <n v="243372.88651957069"/>
    <n v="235182.71613520908"/>
    <n v="227341.46998808291"/>
    <n v="219849.14807819205"/>
    <n v="212705.75040553662"/>
    <n v="205911.27697011657"/>
    <n v="199465.72777193191"/>
    <n v="193369.10281098259"/>
    <n v="845824.85625000007"/>
    <n v="34.32"/>
    <n v="9.4531492776886044"/>
    <n v="1.2999999999999999E-2"/>
    <n v="0.79700000000000004"/>
    <n v="4.1570820113423959E-2"/>
    <n v="0.12767026995665784"/>
    <n v="0.08"/>
    <n v="0.20767026995665783"/>
    <n v="2.8276348159420293"/>
    <n v="2.71015538608474"/>
    <n v="2.5678615829464961"/>
    <n v="2.4007534065272975"/>
    <n v="2.208830856827146"/>
    <n v="1.9920939338460382"/>
    <n v="1.7505426375839768"/>
    <n v="1.4841769680409613"/>
    <n v="1.1929969252169914"/>
    <n v="0.87700250911206612"/>
    <n v="2.8276348159420293"/>
    <n v="2.7688951010133849"/>
    <n v="2.6390084845156183"/>
    <n v="2.484307494736897"/>
    <n v="2.304792131677222"/>
    <n v="2.1004623953365922"/>
    <n v="1.8713182857150075"/>
    <n v="1.6173598028124689"/>
    <n v="1.3385869466289764"/>
    <n v="1.0349997171645287"/>
    <n v="0"/>
    <n v="4.859851938151464"/>
    <n v="14.579555814454391"/>
    <n v="24.299259690757317"/>
    <n v="34.018963567060247"/>
    <n v="43.738667443363177"/>
    <n v="53.458371319666107"/>
    <n v="63.178075195969029"/>
    <n v="72.897779072271959"/>
    <n v="82.617482948574889"/>
    <n v="9.719703876302928"/>
    <n v="0"/>
    <n v="17.059628479324157"/>
    <n v="53.697805822150457"/>
    <n v="95.069394230748557"/>
    <n v="143.46380634766527"/>
    <n v="202.39681340520099"/>
    <n v="277.66497174908301"/>
    <n v="379.67567965507243"/>
    <n v="529.32297569985758"/>
    <n v="775.86250116627116"/>
    <n v="2474.2135765553735"/>
    <n v="69.555528290513578"/>
    <n v="381.56536572688282"/>
    <n v="2925.3344705727695"/>
    <n v="2925.3286010000002"/>
    <n v="381.56460013043443"/>
    <n v="69.555528290513578"/>
    <n v="2474.2084725790523"/>
    <n v="8.438713930336549"/>
    <n v="5.8695727693702793E-3"/>
    <n v="2.0064661342195242E-6"/>
  </r>
  <r>
    <x v="1"/>
    <x v="164"/>
    <n v="124.6"/>
    <n v="1.7439899999999999"/>
    <n v="87.816747097615817"/>
    <n v="0"/>
    <n v="9.7574163441795356"/>
    <n v="19.514832688359071"/>
    <n v="29.272249032538607"/>
    <n v="39.029665376718143"/>
    <n v="48.787081720897675"/>
    <n v="58.544498065077207"/>
    <n v="68.301914409256739"/>
    <n v="78.059330753436271"/>
    <n v="87.816747097615803"/>
    <n v="0"/>
    <n v="9.7574163441795356"/>
    <n v="19.514832688359071"/>
    <n v="29.272249032538607"/>
    <n v="39.029665376718143"/>
    <n v="48.787081720897675"/>
    <n v="58.544498065077207"/>
    <n v="68.301914409256739"/>
    <n v="78.059330753436271"/>
    <n v="87.816747097615803"/>
    <n v="0"/>
    <n v="58.31439389961794"/>
    <n v="233.25757559847176"/>
    <n v="524.82954509656145"/>
    <n v="933.03030239388704"/>
    <n v="1457.8598474904484"/>
    <n v="2099.3181803862453"/>
    <n v="2857.4053010812781"/>
    <n v="3732.1212095755468"/>
    <n v="4723.4659058690513"/>
    <n v="0"/>
    <n v="2.9439493858026196E-2"/>
    <n v="5.8878987716052392E-2"/>
    <n v="8.8318481574078594E-2"/>
    <n v="0.11775797543210478"/>
    <n v="0.14719746929013097"/>
    <n v="0.17663696314815716"/>
    <n v="0.20607645700618335"/>
    <n v="0.23551595086420954"/>
    <n v="0.2649554447222357"/>
    <n v="8.3000000000000007"/>
    <n v="1.1366800000000001"/>
    <n v="1"/>
    <n v="1.0005999999999999"/>
    <n v="1.0066999999999999"/>
    <n v="1"/>
    <n v="0.96579054889703519"/>
    <n v="0.93292939972418876"/>
    <n v="0.90141655248146091"/>
    <n v="0.87125200716885121"/>
    <n v="0.84243576378635998"/>
    <n v="0.81496782233398712"/>
    <n v="0.78884818281173263"/>
    <n v="0.76407684521959662"/>
    <n v="0.74065380955757887"/>
    <n v="130400"/>
    <n v="260800"/>
    <n v="251878.17515234678"/>
    <n v="243307.98744806842"/>
    <n v="235089.43688716501"/>
    <n v="227222.52346963639"/>
    <n v="219707.24719548269"/>
    <n v="212543.60806470385"/>
    <n v="205731.60607729986"/>
    <n v="199271.24123327079"/>
    <n v="193162.51353261658"/>
    <n v="260800"/>
    <n v="251878.17515234678"/>
    <n v="243307.98744806842"/>
    <n v="235089.43688716501"/>
    <n v="227222.52346963639"/>
    <n v="219707.24719548269"/>
    <n v="212543.60806470382"/>
    <n v="205731.60607729986"/>
    <n v="199271.24123327079"/>
    <n v="193162.51353261658"/>
    <n v="848276.52250000008"/>
    <n v="34.32"/>
    <n v="9.4531492776886044"/>
    <n v="1.2999999999999999E-2"/>
    <n v="0.79700000000000004"/>
    <n v="4.1570820113423959E-2"/>
    <n v="0.12643769593845458"/>
    <n v="0.08"/>
    <n v="0.20643769593845457"/>
    <n v="2.8188956017341038"/>
    <n v="2.7013423072854548"/>
    <n v="2.5590325608028741"/>
    <n v="2.3919663622863636"/>
    <n v="2.200143711735921"/>
    <n v="1.9835646091515484"/>
    <n v="1.7422290545332442"/>
    <n v="1.4761370478810096"/>
    <n v="1.1852885891948439"/>
    <n v="0.8696836784747477"/>
    <n v="2.8188956017341038"/>
    <n v="2.7601189545097791"/>
    <n v="2.6301874340441644"/>
    <n v="2.4754994615446186"/>
    <n v="2.2960550370111426"/>
    <n v="2.0918541604437348"/>
    <n v="1.8628968318423964"/>
    <n v="1.6091830512071268"/>
    <n v="1.3307128185379269"/>
    <n v="1.0274861338347958"/>
    <n v="0"/>
    <n v="4.8787081720897678"/>
    <n v="14.636124516269303"/>
    <n v="24.393540860448837"/>
    <n v="34.150957204628376"/>
    <n v="43.908373548807909"/>
    <n v="53.665789892987441"/>
    <n v="63.423206237166973"/>
    <n v="73.180622581346512"/>
    <n v="82.93803892552603"/>
    <n v="9.7574163441795356"/>
    <n v="0"/>
    <n v="17.246933063899693"/>
    <n v="54.296799810539632"/>
    <n v="96.149459121934356"/>
    <n v="145.12940788718544"/>
    <n v="204.80982365453119"/>
    <n v="281.08881097149299"/>
    <n v="384.5719283922208"/>
    <n v="536.59496842978149"/>
    <n v="787.61255253712568"/>
    <n v="2507.5006838687113"/>
    <n v="69.555528290513578"/>
    <n v="386.5584318238835"/>
    <n v="2963.6146439831082"/>
    <n v="2963.6400279999998"/>
    <n v="386.56174278260869"/>
    <n v="69.555528290513578"/>
    <n v="2507.5227569268777"/>
    <n v="8.4480210461171641"/>
    <n v="2.5384016891621286E-2"/>
    <n v="8.565148483553039E-6"/>
  </r>
  <r>
    <x v="1"/>
    <x v="165"/>
    <n v="124.6"/>
    <n v="1.7464"/>
    <n v="87.882857152406999"/>
    <n v="0"/>
    <n v="9.7647619058230006"/>
    <n v="19.529523811646001"/>
    <n v="29.294285717469002"/>
    <n v="39.059047623292003"/>
    <n v="48.823809529115003"/>
    <n v="58.588571434938004"/>
    <n v="68.353333340760997"/>
    <n v="78.118095246584005"/>
    <n v="87.882857152407013"/>
    <n v="0"/>
    <n v="9.7647619058230006"/>
    <n v="19.529523811646001"/>
    <n v="29.294285717469002"/>
    <n v="39.059047623292003"/>
    <n v="48.823809529115003"/>
    <n v="58.588571434938004"/>
    <n v="68.353333340760997"/>
    <n v="78.118095246584005"/>
    <n v="87.882857152407013"/>
    <n v="0"/>
    <n v="58.402227234914882"/>
    <n v="233.60890893965953"/>
    <n v="525.6200451142339"/>
    <n v="934.43563575863811"/>
    <n v="1460.0556808728718"/>
    <n v="2102.4801804569356"/>
    <n v="2861.7091345108283"/>
    <n v="3737.7425430345525"/>
    <n v="4730.5804060281062"/>
    <n v="0"/>
    <n v="2.9461656447922809E-2"/>
    <n v="5.8923312895845618E-2"/>
    <n v="8.8384969343768424E-2"/>
    <n v="0.11784662579169124"/>
    <n v="0.14730828223961404"/>
    <n v="0.17676993868753685"/>
    <n v="0.20623159513545963"/>
    <n v="0.23569325158338247"/>
    <n v="0.26515490803130531"/>
    <n v="8.3000000000000007"/>
    <n v="1.1366800000000001"/>
    <n v="1"/>
    <n v="1.0005999999999999"/>
    <n v="1.0066999999999999"/>
    <n v="1"/>
    <n v="0.96576530329125843"/>
    <n v="0.93288093932951566"/>
    <n v="0.90134690811477192"/>
    <n v="0.87116320964702698"/>
    <n v="0.84232984392628107"/>
    <n v="0.81484681095253408"/>
    <n v="0.7887141107257859"/>
    <n v="0.76393174324603674"/>
    <n v="0.7404997085132865"/>
    <n v="130400"/>
    <n v="260800"/>
    <n v="251871.59109836019"/>
    <n v="243295.34897713768"/>
    <n v="235071.27363633251"/>
    <n v="227199.36507594463"/>
    <n v="219679.6232959741"/>
    <n v="212512.04829642089"/>
    <n v="205696.64007728497"/>
    <n v="199233.39863856637"/>
    <n v="193122.32398026512"/>
    <n v="260800"/>
    <n v="251871.59109836019"/>
    <n v="243295.34897713771"/>
    <n v="235071.27363633254"/>
    <n v="227199.36507594463"/>
    <n v="219679.6232959741"/>
    <n v="212512.04829642092"/>
    <n v="205696.64007728497"/>
    <n v="199233.39863856637"/>
    <n v="193122.32398026512"/>
    <n v="850728.18875000009"/>
    <n v="34.32"/>
    <n v="9.4531492776886044"/>
    <n v="1.2999999999999999E-2"/>
    <n v="0.79700000000000004"/>
    <n v="4.1570820113423959E-2"/>
    <n v="0.1267873830217604"/>
    <n v="0.08"/>
    <n v="0.20678738302176042"/>
    <n v="2.8102067576368874"/>
    <n v="2.6928694036794805"/>
    <n v="2.5507591813887798"/>
    <n v="2.3838760907647853"/>
    <n v="2.1922201318074976"/>
    <n v="1.9757913045169162"/>
    <n v="1.7345896088930419"/>
    <n v="1.4686150449358732"/>
    <n v="1.1778676126454113"/>
    <n v="0.86234731202165615"/>
    <n v="2.8102067576368874"/>
    <n v="2.7515380806581842"/>
    <n v="2.6218142925341299"/>
    <n v="2.4673176360767828"/>
    <n v="2.2880481112861415"/>
    <n v="2.0840057181622069"/>
    <n v="1.8551904567049791"/>
    <n v="1.6016023269144575"/>
    <n v="1.3232413287906422"/>
    <n v="1.0201074623335338"/>
    <n v="0"/>
    <n v="4.8823809529115003"/>
    <n v="14.647142858734501"/>
    <n v="24.411904764557502"/>
    <n v="34.176666670380499"/>
    <n v="43.941428576203506"/>
    <n v="53.7061904820265"/>
    <n v="63.470952387849501"/>
    <n v="73.235714293672501"/>
    <n v="83.000476199495509"/>
    <n v="9.7647619058230006"/>
    <n v="0"/>
    <n v="17.326777293702513"/>
    <n v="54.55224766429798"/>
    <n v="96.613599403669099"/>
    <n v="145.85664135504118"/>
    <n v="205.89079200163562"/>
    <n v="282.68157645507074"/>
    <n v="386.97417429281802"/>
    <n v="540.437558532254"/>
    <n v="794.5044204499784"/>
    <n v="2524.8377874484677"/>
    <n v="69.555528290513578"/>
    <n v="389.15899736084691"/>
    <n v="2983.5523130998281"/>
    <n v="2983.5619700000002"/>
    <n v="389.16025695652161"/>
    <n v="69.555528290513578"/>
    <n v="2524.8461847529652"/>
    <n v="8.4453895323788917"/>
    <n v="9.6569001721036329E-3"/>
    <n v="3.2367017240481959E-6"/>
  </r>
  <r>
    <x v="1"/>
    <x v="166"/>
    <n v="124.6"/>
    <n v="1.7483500000000001"/>
    <n v="87.960304632911303"/>
    <n v="0"/>
    <n v="9.7733671814345886"/>
    <n v="19.546734362869177"/>
    <n v="29.320101544303768"/>
    <n v="39.093468725738354"/>
    <n v="48.866835907172941"/>
    <n v="58.640203088607528"/>
    <n v="68.413570270042115"/>
    <n v="78.186937451476709"/>
    <n v="87.960304632911303"/>
    <n v="0"/>
    <n v="9.7733671814345886"/>
    <n v="19.546734362869177"/>
    <n v="29.320101544303768"/>
    <n v="39.093468725738354"/>
    <n v="48.866835907172941"/>
    <n v="58.640203088607528"/>
    <n v="68.413570270042115"/>
    <n v="78.186937451476709"/>
    <n v="87.960304632911303"/>
    <n v="0"/>
    <n v="58.505207463674893"/>
    <n v="234.02082985469957"/>
    <n v="526.54686717307402"/>
    <n v="936.08331941879828"/>
    <n v="1462.6301865918722"/>
    <n v="2106.1874686922956"/>
    <n v="2866.7551657200693"/>
    <n v="3744.3332776751931"/>
    <n v="4738.9218045576672"/>
    <n v="0"/>
    <n v="2.9487619771570987E-2"/>
    <n v="5.8975239543141975E-2"/>
    <n v="8.8462859314712969E-2"/>
    <n v="0.11795047908628395"/>
    <n v="0.14743809885785494"/>
    <n v="0.17692571862942591"/>
    <n v="0.2064133384009969"/>
    <n v="0.2359009581725679"/>
    <n v="0.26538857794413889"/>
    <n v="8.3000000000000007"/>
    <n v="1.1366800000000001"/>
    <n v="1"/>
    <n v="1.0005999999999999"/>
    <n v="1.0066999999999999"/>
    <n v="1"/>
    <n v="0.96573572920736239"/>
    <n v="0.93282417219377978"/>
    <n v="0.90126532895925193"/>
    <n v="0.87105919950377919"/>
    <n v="0.84220578382736122"/>
    <n v="0.81470508192999824"/>
    <n v="0.78855709381169015"/>
    <n v="0.76376181947243704"/>
    <n v="0.74031925891223871"/>
    <n v="130400"/>
    <n v="260800"/>
    <n v="251863.8781772801"/>
    <n v="243280.54410813778"/>
    <n v="235049.99779257292"/>
    <n v="227172.2392305856"/>
    <n v="219647.26842217581"/>
    <n v="212475.08536734353"/>
    <n v="205655.69006608878"/>
    <n v="199189.08251841157"/>
    <n v="193075.26272431185"/>
    <n v="260800"/>
    <n v="251863.8781772801"/>
    <n v="243280.54410813778"/>
    <n v="235049.99779257289"/>
    <n v="227172.23923058563"/>
    <n v="219647.26842217578"/>
    <n v="212475.08536734353"/>
    <n v="205655.69006608878"/>
    <n v="199189.08251841157"/>
    <n v="193075.26272431185"/>
    <n v="853179.8550000001"/>
    <n v="34.32"/>
    <n v="9.4531492776886044"/>
    <n v="1.2999999999999999E-2"/>
    <n v="0.79700000000000004"/>
    <n v="4.1570820113423959E-2"/>
    <n v="0.12707067828776361"/>
    <n v="0.08"/>
    <n v="0.2070706782877636"/>
    <n v="2.8015678494252874"/>
    <n v="2.6844332009931677"/>
    <n v="2.5425123752257446"/>
    <n v="2.3758053721230157"/>
    <n v="2.1843121916849837"/>
    <n v="1.9680328339116464"/>
    <n v="1.7269672988030056"/>
    <n v="1.4611155863590599"/>
    <n v="1.17047769657981"/>
    <n v="0.85505362946525509"/>
    <n v="2.8015678494252874"/>
    <n v="2.7430005252092275"/>
    <n v="2.6134727881094562"/>
    <n v="2.4591588736743804"/>
    <n v="2.2800587819039997"/>
    <n v="2.0761725127983151"/>
    <n v="1.847500066357326"/>
    <n v="1.5940414425810328"/>
    <n v="1.3157966414694351"/>
    <n v="1.0127656630225326"/>
    <n v="0"/>
    <n v="4.8866835907172943"/>
    <n v="14.660050772151884"/>
    <n v="24.433417953586471"/>
    <n v="34.206785135021065"/>
    <n v="43.980152316455644"/>
    <n v="53.753519497890238"/>
    <n v="63.526886679324818"/>
    <n v="73.300253860759412"/>
    <n v="83.073621042194006"/>
    <n v="9.7733671814345886"/>
    <n v="0"/>
    <n v="17.411353950771993"/>
    <n v="54.822862417618303"/>
    <n v="97.105058040050807"/>
    <n v="146.62581240200478"/>
    <n v="207.03201426397905"/>
    <n v="284.35878997455796"/>
    <n v="389.49526205863714"/>
    <n v="544.453658639477"/>
    <n v="801.67508751592516"/>
    <n v="2542.9798992630222"/>
    <n v="69.555528290513578"/>
    <n v="391.88031413303008"/>
    <n v="3004.4157416865655"/>
    <n v="3004.403096"/>
    <n v="391.87866469565188"/>
    <n v="69.555528290513578"/>
    <n v="2542.9689030138347"/>
    <n v="8.4432523931289758"/>
    <n v="1.2645686565520009E-2"/>
    <n v="4.2090512362859081E-6"/>
  </r>
  <r>
    <x v="1"/>
    <x v="167"/>
    <n v="124.6"/>
    <n v="1.7512000000000001"/>
    <n v="88.014886030048459"/>
    <n v="0"/>
    <n v="9.7794317811164948"/>
    <n v="19.55886356223299"/>
    <n v="29.338295343349486"/>
    <n v="39.117727124465979"/>
    <n v="48.897158905582472"/>
    <n v="58.676590686698965"/>
    <n v="68.456022467815458"/>
    <n v="78.235454248931958"/>
    <n v="88.014886030048459"/>
    <n v="0"/>
    <n v="9.7794317811164948"/>
    <n v="19.55886356223299"/>
    <n v="29.338295343349486"/>
    <n v="39.117727124465979"/>
    <n v="48.897158905582472"/>
    <n v="58.676590686698965"/>
    <n v="68.456022467815458"/>
    <n v="78.235454248931958"/>
    <n v="88.014886030048459"/>
    <n v="0"/>
    <n v="58.577837651425696"/>
    <n v="234.31135060570278"/>
    <n v="527.20053886283131"/>
    <n v="937.24540242281114"/>
    <n v="1464.4459412856424"/>
    <n v="2108.8021554513248"/>
    <n v="2870.3140449198586"/>
    <n v="3748.9816096912446"/>
    <n v="4744.8048497654818"/>
    <n v="0"/>
    <n v="2.9505917519539217E-2"/>
    <n v="5.9011835039078434E-2"/>
    <n v="8.8517752558617657E-2"/>
    <n v="0.11802367007815687"/>
    <n v="0.14752958759769608"/>
    <n v="0.17703550511723529"/>
    <n v="0.2065414226367745"/>
    <n v="0.23604734015631373"/>
    <n v="0.26555325767585297"/>
    <n v="8.3000000000000007"/>
    <n v="1.1366800000000001"/>
    <n v="1"/>
    <n v="1.0005999999999999"/>
    <n v="1.0066999999999999"/>
    <n v="1"/>
    <n v="0.965714887392775"/>
    <n v="0.932784167865645"/>
    <n v="0.9012078414186101"/>
    <n v="0.87098590805167009"/>
    <n v="0.84211836776482518"/>
    <n v="0.81460522055807538"/>
    <n v="0.78844646643142069"/>
    <n v="0.76364210538486077"/>
    <n v="0.74019213741839607"/>
    <n v="130400"/>
    <n v="260800"/>
    <n v="251858.44263203573"/>
    <n v="243270.11097936021"/>
    <n v="235035.00504197352"/>
    <n v="227153.12481987555"/>
    <n v="219624.47031306641"/>
    <n v="212449.04152154605"/>
    <n v="205626.83844531453"/>
    <n v="199157.86108437169"/>
    <n v="193042.10943871769"/>
    <n v="260800"/>
    <n v="251858.44263203573"/>
    <n v="243270.11097936018"/>
    <n v="235035.00504197352"/>
    <n v="227153.12481987555"/>
    <n v="219624.47031306644"/>
    <n v="212449.04152154605"/>
    <n v="205626.83844531456"/>
    <n v="199157.86108437169"/>
    <n v="193042.10943871771"/>
    <n v="855631.52125000011"/>
    <n v="34.32"/>
    <n v="9.4531492776886044"/>
    <n v="1.2999999999999999E-2"/>
    <n v="0.79700000000000004"/>
    <n v="4.1570820113423959E-2"/>
    <n v="0.12748529390381821"/>
    <n v="0.08"/>
    <n v="0.2074852939038182"/>
    <n v="2.7929784478510027"/>
    <n v="2.676069363455293"/>
    <n v="2.5343546082763844"/>
    <n v="2.3678341823142794"/>
    <n v="2.1765080855689751"/>
    <n v="1.9603763180404739"/>
    <n v="1.7194388797287741"/>
    <n v="1.4536957706338771"/>
    <n v="1.1631469907557805"/>
    <n v="0.84779254009448757"/>
    <n v="2.7929784478510027"/>
    <n v="2.7345239056531478"/>
    <n v="2.6052119858658385"/>
    <n v="2.4510943952953319"/>
    <n v="2.2721711339416273"/>
    <n v="2.0684422018047246"/>
    <n v="1.8399075988846239"/>
    <n v="1.5865673251813255"/>
    <n v="1.3084213806948288"/>
    <n v="1.0054697654251341"/>
    <n v="0"/>
    <n v="4.8897158905582474"/>
    <n v="14.669147671674743"/>
    <n v="24.448579452791236"/>
    <n v="34.228011233907736"/>
    <n v="44.007443015024222"/>
    <n v="53.786874796140722"/>
    <n v="63.566306577257208"/>
    <n v="73.345738358373708"/>
    <n v="83.125170139490208"/>
    <n v="9.7794317811164948"/>
    <n v="0"/>
    <n v="17.487008572826525"/>
    <n v="55.064973491817263"/>
    <n v="97.545494519793905"/>
    <n v="147.31746912241562"/>
    <n v="208.06372372953098"/>
    <n v="285.88667882407987"/>
    <n v="391.81593423952393"/>
    <n v="548.20232632581121"/>
    <n v="808.49465456490157"/>
    <n v="2559.8782633907003"/>
    <n v="69.555528290513578"/>
    <n v="394.41506875218181"/>
    <n v="3023.8488604333957"/>
    <n v="3023.8654449999999"/>
    <n v="394.41723195652139"/>
    <n v="69.555528290513578"/>
    <n v="2559.8926847529651"/>
    <n v="8.4401162465605175"/>
    <n v="1.6584566604251449E-2"/>
    <n v="5.4845583925284247E-6"/>
  </r>
  <r>
    <x v="1"/>
    <x v="168"/>
    <n v="124.6"/>
    <n v="1.75322"/>
    <n v="88.090100566444107"/>
    <n v="0"/>
    <n v="9.7877889518271228"/>
    <n v="19.575577903654246"/>
    <n v="29.363366855481367"/>
    <n v="39.151155807308491"/>
    <n v="48.938944759135616"/>
    <n v="58.726733710962741"/>
    <n v="68.514522662789858"/>
    <n v="78.302311614616983"/>
    <n v="88.090100566444107"/>
    <n v="0"/>
    <n v="9.7877889518271228"/>
    <n v="19.575577903654246"/>
    <n v="29.363366855481367"/>
    <n v="39.151155807308491"/>
    <n v="48.938944759135616"/>
    <n v="58.726733710962741"/>
    <n v="68.514522662789858"/>
    <n v="78.302311614616983"/>
    <n v="88.090100566444107"/>
    <n v="0"/>
    <n v="58.67799769637432"/>
    <n v="234.71199078549728"/>
    <n v="528.10197926736885"/>
    <n v="938.84796314198911"/>
    <n v="1466.9499424093581"/>
    <n v="2112.4079170694758"/>
    <n v="2875.2218871223417"/>
    <n v="3755.3918525679564"/>
    <n v="4752.9178134063195"/>
    <n v="0"/>
    <n v="2.9531132275897622E-2"/>
    <n v="5.9062264551795245E-2"/>
    <n v="8.8593396827692864E-2"/>
    <n v="0.11812452910359049"/>
    <n v="0.1476556613794881"/>
    <n v="0.17718679365538573"/>
    <n v="0.20671792593128335"/>
    <n v="0.23624905820718098"/>
    <n v="0.2657801904830786"/>
    <n v="8.3000000000000007"/>
    <n v="1.1366800000000001"/>
    <n v="1"/>
    <n v="1.0005999999999999"/>
    <n v="1.0066999999999999"/>
    <n v="1"/>
    <n v="0.96568616770213078"/>
    <n v="0.93272904431022552"/>
    <n v="0.9011286298242841"/>
    <n v="0.87088492424430675"/>
    <n v="0.84199792757029346"/>
    <n v="0.81446763980224413"/>
    <n v="0.78829406094015875"/>
    <n v="0.76347719098403732"/>
    <n v="0.74001702993387997"/>
    <n v="130400"/>
    <n v="260800"/>
    <n v="251850.95253671572"/>
    <n v="243255.7347561068"/>
    <n v="235014.34665817328"/>
    <n v="227126.78824291521"/>
    <n v="219593.05951033253"/>
    <n v="212413.16046042528"/>
    <n v="205587.09109319339"/>
    <n v="199114.85140863693"/>
    <n v="192996.44140675588"/>
    <n v="260800"/>
    <n v="251850.95253671572"/>
    <n v="243255.7347561068"/>
    <n v="235014.34665817328"/>
    <n v="227126.78824291521"/>
    <n v="219593.05951033253"/>
    <n v="212413.16046042528"/>
    <n v="205587.09109319339"/>
    <n v="199114.85140863695"/>
    <n v="192996.44140675588"/>
    <n v="858083.1875"/>
    <n v="34.32"/>
    <n v="9.4531492776886044"/>
    <n v="1.2999999999999999E-2"/>
    <n v="0.79700000000000004"/>
    <n v="4.1570820113423959E-2"/>
    <n v="0.12777957076293042"/>
    <n v="0.08"/>
    <n v="0.20777957076293041"/>
    <n v="2.7844381285714288"/>
    <n v="2.6677316579411778"/>
    <n v="2.5262056701560707"/>
    <n v="2.3598601652161073"/>
    <n v="2.1686951431212886"/>
    <n v="1.9527106038716138"/>
    <n v="1.7119065474670827"/>
    <n v="1.4462829739076957"/>
    <n v="1.1558398831934529"/>
    <n v="0.84057727532435378"/>
    <n v="2.7844381285714288"/>
    <n v="2.7260848932563033"/>
    <n v="2.5969686640486245"/>
    <n v="2.443032917686089"/>
    <n v="2.2642776541686978"/>
    <n v="2.0607028734964512"/>
    <n v="1.8323085756693482"/>
    <n v="1.5790947606873891"/>
    <n v="1.3010614285505744"/>
    <n v="0.99820857925890327"/>
    <n v="0"/>
    <n v="4.8938944759135614"/>
    <n v="14.681683427740683"/>
    <n v="24.469472379567804"/>
    <n v="34.257261331394929"/>
    <n v="44.045050283222054"/>
    <n v="53.832839235049178"/>
    <n v="63.620628186876303"/>
    <n v="73.408417138703413"/>
    <n v="83.196206090530552"/>
    <n v="9.7877889518271228"/>
    <n v="0"/>
    <n v="17.571135220788229"/>
    <n v="55.334213630531906"/>
    <n v="98.034713196012234"/>
    <n v="148.08380207346269"/>
    <n v="209.20223972577156"/>
    <n v="287.56317364165596"/>
    <n v="394.34320040726493"/>
    <n v="552.24609574488557"/>
    <n v="815.76829104333137"/>
    <n v="2578.1468646837043"/>
    <n v="69.555528290513578"/>
    <n v="397.15535894613242"/>
    <n v="3044.85775192035"/>
    <n v="3044.8602519999999"/>
    <n v="397.15568504347812"/>
    <n v="69.555528290513578"/>
    <n v="2578.1490386660084"/>
    <n v="8.4378844058753284"/>
    <n v="2.5000796499625721E-3"/>
    <n v="8.2108190296103358E-7"/>
  </r>
  <r>
    <x v="1"/>
    <x v="169"/>
    <n v="124.6"/>
    <n v="1.75543"/>
    <n v="88.160306609484252"/>
    <n v="0"/>
    <n v="9.7955896232760278"/>
    <n v="19.591179246552056"/>
    <n v="29.386768869828082"/>
    <n v="39.182358493104111"/>
    <n v="48.977948116380141"/>
    <n v="58.77353773965617"/>
    <n v="68.569127362932193"/>
    <n v="78.364716986208222"/>
    <n v="88.160306609484252"/>
    <n v="0"/>
    <n v="9.7955896232760278"/>
    <n v="19.591179246552056"/>
    <n v="29.386768869828082"/>
    <n v="39.182358493104111"/>
    <n v="48.977948116380141"/>
    <n v="58.77353773965617"/>
    <n v="68.569127362932193"/>
    <n v="78.364716986208222"/>
    <n v="88.160306609484252"/>
    <n v="0"/>
    <n v="58.771565341425216"/>
    <n v="235.08626136570086"/>
    <n v="528.94408807282684"/>
    <n v="940.34504546280345"/>
    <n v="1469.2891335356305"/>
    <n v="2115.7763522913078"/>
    <n v="2879.8067017298354"/>
    <n v="3761.3801818512138"/>
    <n v="4760.4967926554427"/>
    <n v="0"/>
    <n v="2.9554667995918986E-2"/>
    <n v="5.9109335991837972E-2"/>
    <n v="8.8664003987756951E-2"/>
    <n v="0.11821867198367594"/>
    <n v="0.14777333997959494"/>
    <n v="0.17732800797551393"/>
    <n v="0.20688267597143289"/>
    <n v="0.23643734396735189"/>
    <n v="0.26599201196327088"/>
    <n v="8.3000000000000007"/>
    <n v="1.1366800000000001"/>
    <n v="1"/>
    <n v="1.0005999999999999"/>
    <n v="1.0066999999999999"/>
    <n v="1"/>
    <n v="0.96565936133190033"/>
    <n v="0.93267759497107916"/>
    <n v="0.90105470091753659"/>
    <n v="0.8707906791712724"/>
    <n v="0.84188552973228681"/>
    <n v="0.81433925260057971"/>
    <n v="0.78815184777615122"/>
    <n v="0.7633233152590011"/>
    <n v="0.73985365504912959"/>
    <n v="130400"/>
    <n v="260800"/>
    <n v="251843.96143535961"/>
    <n v="243242.31676845744"/>
    <n v="234995.06599929355"/>
    <n v="227102.20912786783"/>
    <n v="219563.74615418041"/>
    <n v="212379.67707823118"/>
    <n v="205550.00190002023"/>
    <n v="199074.7206195475"/>
    <n v="192953.83323681299"/>
    <n v="260800"/>
    <n v="251843.96143535961"/>
    <n v="243242.31676845744"/>
    <n v="234995.06599929355"/>
    <n v="227102.20912786783"/>
    <n v="219563.74615418038"/>
    <n v="212379.67707823115"/>
    <n v="205550.00190002023"/>
    <n v="199074.72061954753"/>
    <n v="192953.83323681299"/>
    <n v="860534.85375000001"/>
    <n v="34.32"/>
    <n v="9.4531492776886044"/>
    <n v="1.2999999999999999E-2"/>
    <n v="0.79700000000000004"/>
    <n v="4.1570820113423959E-2"/>
    <n v="0.12810191574509047"/>
    <n v="0.08"/>
    <n v="0.20810191574509046"/>
    <n v="2.7759464720797724"/>
    <n v="2.6594466689521457"/>
    <n v="2.5181121715580872"/>
    <n v="2.3519429798975975"/>
    <n v="2.1609390939706747"/>
    <n v="1.9451005137773203"/>
    <n v="1.7044272393175337"/>
    <n v="1.4389192705913161"/>
    <n v="1.1485766075986661"/>
    <n v="0.83339925033958362"/>
    <n v="2.7759464720797724"/>
    <n v="2.717696570515959"/>
    <n v="2.5887794202551166"/>
    <n v="2.4350275757278421"/>
    <n v="2.2564410369341363"/>
    <n v="2.0530198038739975"/>
    <n v="1.824763876547427"/>
    <n v="1.5716732549544248"/>
    <n v="1.2937479390949911"/>
    <n v="0.9909879289691248"/>
    <n v="0"/>
    <n v="4.8977948116380139"/>
    <n v="14.693384434914041"/>
    <n v="24.488974058190067"/>
    <n v="34.284563681466096"/>
    <n v="44.080153304742126"/>
    <n v="53.875742928018155"/>
    <n v="63.671332551294185"/>
    <n v="73.466922174570215"/>
    <n v="83.26251179784623"/>
    <n v="9.7955896232760278"/>
    <n v="0"/>
    <n v="17.653474841272669"/>
    <n v="55.597770507332584"/>
    <n v="98.513849518677389"/>
    <n v="148.83505074567492"/>
    <n v="210.31998400091874"/>
    <n v="289.21257986020032"/>
    <n v="396.83709223498909"/>
    <n v="556.25350097999922"/>
    <n v="823.0225341123114"/>
    <n v="2596.2458368013763"/>
    <n v="69.555528290513578"/>
    <n v="399.87020476378319"/>
    <n v="3065.6715698556727"/>
    <n v="3065.6404859999998"/>
    <n v="399.86615034782608"/>
    <n v="69.555528290513578"/>
    <n v="2596.2188073616603"/>
    <n v="8.4354341175324539"/>
    <n v="3.1083855672932259E-2"/>
    <n v="1.0139432792228678E-5"/>
  </r>
  <r>
    <x v="1"/>
    <x v="170"/>
    <n v="124.6"/>
    <n v="1.75935"/>
    <n v="88.187392321016034"/>
    <n v="0"/>
    <n v="9.7985991467795586"/>
    <n v="19.597198293559117"/>
    <n v="29.395797440338676"/>
    <n v="39.194396587118234"/>
    <n v="48.992995733897793"/>
    <n v="58.791594880677351"/>
    <n v="68.590194027456903"/>
    <n v="78.388793174236469"/>
    <n v="88.187392321016034"/>
    <n v="0"/>
    <n v="9.7985991467795586"/>
    <n v="19.597198293559117"/>
    <n v="29.395797440338676"/>
    <n v="39.194396587118234"/>
    <n v="48.992995733897793"/>
    <n v="58.791594880677351"/>
    <n v="68.590194027456903"/>
    <n v="78.388793174236469"/>
    <n v="88.187392321016034"/>
    <n v="0"/>
    <n v="58.807683959052319"/>
    <n v="235.23073583620928"/>
    <n v="529.26915563147088"/>
    <n v="940.92294334483711"/>
    <n v="1470.192098976308"/>
    <n v="2117.0766225258835"/>
    <n v="2881.5765139935629"/>
    <n v="3763.6917733793484"/>
    <n v="4763.4224006832392"/>
    <n v="0"/>
    <n v="2.9563748150498087E-2"/>
    <n v="5.9127496300996174E-2"/>
    <n v="8.8691244451494261E-2"/>
    <n v="0.11825499260199235"/>
    <n v="0.14781874075249044"/>
    <n v="0.17738248890298852"/>
    <n v="0.20694623705348658"/>
    <n v="0.2365099852039847"/>
    <n v="0.26607373335448281"/>
    <n v="8.3000000000000007"/>
    <n v="1.1366800000000001"/>
    <n v="1"/>
    <n v="1.0005999999999999"/>
    <n v="1.0066999999999999"/>
    <n v="1"/>
    <n v="0.96564901958058191"/>
    <n v="0.93265774657618494"/>
    <n v="0.90102618098680942"/>
    <n v="0.87075432281245502"/>
    <n v="0.84184217205312195"/>
    <n v="0.81428972870881022"/>
    <n v="0.78809699277951983"/>
    <n v="0.76326396426525056"/>
    <n v="0.73979064316600263"/>
    <n v="130400"/>
    <n v="260800"/>
    <n v="251841.26430661578"/>
    <n v="243237.14030706903"/>
    <n v="234987.6280013599"/>
    <n v="227092.72738948828"/>
    <n v="219552.4384714542"/>
    <n v="212366.7612472577"/>
    <n v="205535.69571689877"/>
    <n v="199059.24188037735"/>
    <n v="192937.39973769349"/>
    <n v="260800"/>
    <n v="251841.26430661578"/>
    <n v="243237.140307069"/>
    <n v="234987.62800135987"/>
    <n v="227092.72738948828"/>
    <n v="219552.4384714542"/>
    <n v="212366.7612472577"/>
    <n v="205535.69571689877"/>
    <n v="199059.24188037735"/>
    <n v="192937.39973769349"/>
    <n v="862986.52"/>
    <n v="34.32"/>
    <n v="9.4531492776886044"/>
    <n v="1.2999999999999999E-2"/>
    <n v="0.79700000000000004"/>
    <n v="4.1570820113423959E-2"/>
    <n v="0.12867467591059403"/>
    <n v="0.08"/>
    <n v="0.20867467591059402"/>
    <n v="2.7675030636363638"/>
    <n v="2.6512535661138013"/>
    <n v="2.510142381280271"/>
    <n v="2.3441695091357757"/>
    <n v="2.153334949680314"/>
    <n v="1.9376387029138855"/>
    <n v="1.6970807688364911"/>
    <n v="1.4316611474481304"/>
    <n v="1.141379838748803"/>
    <n v="0.82623684273850917"/>
    <n v="2.7675030636363638"/>
    <n v="2.7093783148750825"/>
    <n v="2.5806979736970361"/>
    <n v="2.4271559452080234"/>
    <n v="2.2487522294080451"/>
    <n v="2.0454868262970995"/>
    <n v="1.8173597358751883"/>
    <n v="1.5643709581423106"/>
    <n v="1.2865204930984668"/>
    <n v="0.98380834074365608"/>
    <n v="0"/>
    <n v="4.8992995733897793"/>
    <n v="14.697898720169338"/>
    <n v="24.496497866948896"/>
    <n v="34.295097013728451"/>
    <n v="44.093696160508017"/>
    <n v="53.892295307287569"/>
    <n v="63.690894454067127"/>
    <n v="73.489493600846686"/>
    <n v="83.288092747626251"/>
    <n v="9.7985991467795586"/>
    <n v="0"/>
    <n v="17.718556451149531"/>
    <n v="55.806149858205337"/>
    <n v="98.894083658724469"/>
    <n v="149.4357199262904"/>
    <n v="211.22426603883505"/>
    <n v="290.5693288960631"/>
    <n v="398.93449875619365"/>
    <n v="559.72220664766678"/>
    <n v="829.53823497460507"/>
    <n v="2611.8430452077337"/>
    <n v="69.555528290513578"/>
    <n v="402.20978602473684"/>
    <n v="3083.6083595229838"/>
    <n v="3083.5703779999999"/>
    <n v="402.20483191304311"/>
    <n v="69.555528290513578"/>
    <n v="2611.8100177964434"/>
    <n v="8.4310661670982423"/>
    <n v="3.7981522983955074E-2"/>
    <n v="1.2317384826024255E-5"/>
  </r>
  <r>
    <x v="2"/>
    <x v="171"/>
    <n v="442"/>
    <n v="0.97665800000000003"/>
    <n v="85.921305895634006"/>
    <n v="0"/>
    <n v="9.5468117661815555"/>
    <n v="19.093623532363111"/>
    <n v="28.640435298544666"/>
    <n v="38.187247064726222"/>
    <n v="47.734058830907777"/>
    <n v="57.280870597089333"/>
    <n v="66.827682363270895"/>
    <n v="76.374494129452444"/>
    <n v="85.921305895633992"/>
    <n v="0"/>
    <n v="9.5468117661815555"/>
    <n v="19.093623532363111"/>
    <n v="28.640435298544666"/>
    <n v="38.187247064726222"/>
    <n v="47.734058830907777"/>
    <n v="57.280870597089333"/>
    <n v="66.827682363270895"/>
    <n v="76.374494129452444"/>
    <n v="85.921305895633992"/>
    <n v="0"/>
    <n v="55.82423912557784"/>
    <n v="223.29695650231136"/>
    <n v="502.41815213020055"/>
    <n v="893.18782600924544"/>
    <n v="1395.6059781394461"/>
    <n v="2009.6726085208022"/>
    <n v="2735.3877171533145"/>
    <n v="3572.7513040369818"/>
    <n v="4521.7633691718047"/>
    <n v="0"/>
    <n v="2.8804070303086658E-2"/>
    <n v="5.7608140606173315E-2"/>
    <n v="8.6412210909259976E-2"/>
    <n v="0.11521628121234663"/>
    <n v="0.14402035151543327"/>
    <n v="0.17282442181851995"/>
    <n v="0.20162849212160661"/>
    <n v="0.23043256242469326"/>
    <n v="0.25923663272777991"/>
    <n v="9.6"/>
    <n v="1.21546"/>
    <n v="1"/>
    <n v="1.0005999999999999"/>
    <n v="1.0066999999999999"/>
    <n v="1"/>
    <n v="0.96539222543081415"/>
    <n v="0.93214376409334521"/>
    <n v="0.90025461598759282"/>
    <n v="0.86972478111355711"/>
    <n v="0.8405542594712383"/>
    <n v="0.81274305106063616"/>
    <n v="0.78629115588175069"/>
    <n v="0.7611985739345819"/>
    <n v="0.73746530521913001"/>
    <n v="375000"/>
    <n v="750000"/>
    <n v="724044.16907311056"/>
    <n v="699107.82307000889"/>
    <n v="675190.96199069463"/>
    <n v="652293.58583516779"/>
    <n v="630415.69460342871"/>
    <n v="609557.28829547716"/>
    <n v="589718.36691131303"/>
    <n v="570898.93045093643"/>
    <n v="553098.97891434748"/>
    <n v="750000"/>
    <n v="724044.16907311056"/>
    <n v="699107.82307000889"/>
    <n v="675190.96199069475"/>
    <n v="652293.58583516779"/>
    <n v="630415.69460342871"/>
    <n v="609557.28829547716"/>
    <n v="589718.36691131303"/>
    <n v="570898.93045093643"/>
    <n v="553098.97891434748"/>
    <n v="1613196.3925000001"/>
    <n v="64.75"/>
    <n v="9.4854355203619907"/>
    <n v="1.2999999999999999E-2"/>
    <n v="0.78300000000000003"/>
    <n v="4.2157979022656243E-2"/>
    <n v="4.021284566115739E-2"/>
    <n v="7.4999999999999997E-2"/>
    <n v="0.11521284566115739"/>
    <n v="4.363137216717325"/>
    <n v="4.1909994568085791"/>
    <n v="3.9963560663076678"/>
    <n v="3.7792070452145912"/>
    <n v="3.5395523935293469"/>
    <n v="3.2773921112519395"/>
    <n v="2.9927261983823659"/>
    <n v="2.6855546549206264"/>
    <n v="2.3558774808667207"/>
    <n v="2.0036946762206505"/>
    <n v="4.363137216717325"/>
    <n v="4.2770683367629516"/>
    <n v="4.0936777615581237"/>
    <n v="3.8877815557611295"/>
    <n v="3.659379719371969"/>
    <n v="3.4084722523906432"/>
    <n v="3.1350591548171529"/>
    <n v="2.8391404266514959"/>
    <n v="2.5207160678936735"/>
    <n v="2.1797860785436853"/>
    <n v="0"/>
    <n v="4.7734058830907777"/>
    <n v="14.320217649272333"/>
    <n v="23.867029415453889"/>
    <n v="33.413841181635448"/>
    <n v="42.960652947816996"/>
    <n v="52.507464713998559"/>
    <n v="62.054276480180114"/>
    <n v="71.60108824636167"/>
    <n v="81.147900012543218"/>
    <n v="9.5468117661815555"/>
    <n v="0"/>
    <n v="10.654683035516102"/>
    <n v="33.395990185685456"/>
    <n v="58.60772627762735"/>
    <n v="87.172055541944644"/>
    <n v="120.3287680448032"/>
    <n v="159.8945529221443"/>
    <n v="208.66192150332353"/>
    <n v="271.17775002440413"/>
    <n v="355.40355737947067"/>
    <n v="1305.2970049149192"/>
    <n v="69.555528290513578"/>
    <n v="206.22787998081481"/>
    <n v="1581.0804131862476"/>
    <n v="1581.1"/>
    <n v="206.23043478260865"/>
    <n v="69.555528290513578"/>
    <n v="1305.3140369268776"/>
    <n v="8.4769887801605481"/>
    <n v="1.9586813752312082E-2"/>
    <n v="1.2388092943085246E-5"/>
  </r>
  <r>
    <x v="2"/>
    <x v="172"/>
    <n v="442"/>
    <n v="0.97961399999999998"/>
    <n v="85.856739952436243"/>
    <n v="0"/>
    <n v="9.5396377724929167"/>
    <n v="19.079275544985833"/>
    <n v="28.61891331747875"/>
    <n v="38.158551089971667"/>
    <n v="47.698188862464583"/>
    <n v="57.2378266349575"/>
    <n v="66.777464407450424"/>
    <n v="76.317102179943333"/>
    <n v="85.856739952436243"/>
    <n v="0"/>
    <n v="9.5396377724929167"/>
    <n v="19.079275544985833"/>
    <n v="28.61891331747875"/>
    <n v="38.158551089971667"/>
    <n v="47.698188862464583"/>
    <n v="57.2378266349575"/>
    <n v="66.777464407450424"/>
    <n v="76.317102179943333"/>
    <n v="85.856739952436243"/>
    <n v="0"/>
    <n v="55.740371908603848"/>
    <n v="222.96148763441539"/>
    <n v="501.66334717743456"/>
    <n v="891.84595053766157"/>
    <n v="1393.5092977150962"/>
    <n v="2006.6533887097382"/>
    <n v="2731.2782235215891"/>
    <n v="3567.3838021506463"/>
    <n v="4514.9701245969109"/>
    <n v="0"/>
    <n v="2.8782425357776909E-2"/>
    <n v="5.7564850715553818E-2"/>
    <n v="8.6347276073330731E-2"/>
    <n v="0.11512970143110764"/>
    <n v="0.14391212678888454"/>
    <n v="0.17269455214666146"/>
    <n v="0.20147697750443838"/>
    <n v="0.23025940286221527"/>
    <n v="0.25904182821999217"/>
    <n v="9.6"/>
    <n v="1.21546"/>
    <n v="1"/>
    <n v="1.0005999999999999"/>
    <n v="1.0066999999999999"/>
    <n v="1"/>
    <n v="0.96541772124805736"/>
    <n v="0.93219271357160094"/>
    <n v="0.90032497697063085"/>
    <n v="0.8698145114451471"/>
    <n v="0.84066131699514957"/>
    <n v="0.81286539362063825"/>
    <n v="0.78642674132161328"/>
    <n v="0.76134536009807474"/>
    <n v="0.73762124995002232"/>
    <n v="375000"/>
    <n v="750000"/>
    <n v="724063.29093604302"/>
    <n v="699144.53517870069"/>
    <n v="675243.73272797314"/>
    <n v="652360.88358386036"/>
    <n v="630495.98774636223"/>
    <n v="609649.04521547875"/>
    <n v="589820.05599120993"/>
    <n v="571009.02007355611"/>
    <n v="553215.93746251671"/>
    <n v="750000"/>
    <n v="724063.29093604302"/>
    <n v="699144.53517870069"/>
    <n v="675243.73272797314"/>
    <n v="652360.88358386036"/>
    <n v="630495.98774636223"/>
    <n v="609649.04521547875"/>
    <n v="589820.05599120993"/>
    <n v="571009.02007355611"/>
    <n v="553215.93746251671"/>
    <n v="1615648.0587500001"/>
    <n v="64.75"/>
    <n v="9.4854355203619907"/>
    <n v="1.2999999999999999E-2"/>
    <n v="0.78300000000000003"/>
    <n v="4.2157979022656243E-2"/>
    <n v="4.0456634294119914E-2"/>
    <n v="7.4999999999999997E-2"/>
    <n v="0.11545663429411991"/>
    <n v="4.3562187485584216"/>
    <n v="4.184452177460531"/>
    <n v="3.9901926549682458"/>
    <n v="3.7734401810815692"/>
    <n v="3.534194755800498"/>
    <n v="3.2724563791250332"/>
    <n v="2.9882250510551742"/>
    <n v="2.6815007715909212"/>
    <n v="2.3522835407322762"/>
    <n v="2.0005733584792367"/>
    <n v="4.3562187485584216"/>
    <n v="4.2703354630094763"/>
    <n v="4.0873224162143886"/>
    <n v="3.8818164180249077"/>
    <n v="3.6538174684410336"/>
    <n v="3.4033255674627654"/>
    <n v="3.1303407150901039"/>
    <n v="2.8348629113230475"/>
    <n v="2.5168921561615987"/>
    <n v="2.1764284496057567"/>
    <n v="0"/>
    <n v="4.7698188862464583"/>
    <n v="14.309456658739375"/>
    <n v="23.849094431232292"/>
    <n v="33.388732203725212"/>
    <n v="42.928369976218121"/>
    <n v="52.468007748711045"/>
    <n v="62.007645521203962"/>
    <n v="71.547283293696879"/>
    <n v="81.086921066189788"/>
    <n v="9.5396377724929167"/>
    <n v="0"/>
    <n v="10.655449626695017"/>
    <n v="33.397667065372104"/>
    <n v="58.609603746200193"/>
    <n v="87.173596836025965"/>
    <n v="120.32968683686231"/>
    <n v="159.89498719874899"/>
    <n v="208.66281576958431"/>
    <n v="271.18172884638273"/>
    <n v="355.41708490269758"/>
    <n v="1305.3226208285691"/>
    <n v="69.555528290513578"/>
    <n v="206.23172236786229"/>
    <n v="1581.1098714869449"/>
    <n v="1581.1"/>
    <n v="206.23043478260865"/>
    <n v="69.555528290513578"/>
    <n v="1305.3140369268776"/>
    <n v="8.4846921615996802"/>
    <n v="9.8714869450304832E-3"/>
    <n v="6.2434298558158772E-6"/>
  </r>
  <r>
    <x v="2"/>
    <x v="173"/>
    <n v="442"/>
    <n v="0.98192299999999999"/>
    <n v="85.820774507978527"/>
    <n v="0"/>
    <n v="9.5356416119976135"/>
    <n v="19.071283223995227"/>
    <n v="28.606924835992842"/>
    <n v="38.142566447990454"/>
    <n v="47.678208059988066"/>
    <n v="57.213849671985678"/>
    <n v="66.749491283983289"/>
    <n v="76.285132895980908"/>
    <n v="85.820774507978527"/>
    <n v="0"/>
    <n v="9.5356416119976135"/>
    <n v="19.071283223995227"/>
    <n v="28.606924835992842"/>
    <n v="38.142566447990454"/>
    <n v="47.678208059988066"/>
    <n v="57.213849671985678"/>
    <n v="66.749491283983289"/>
    <n v="76.285132895980908"/>
    <n v="85.820774507978527"/>
    <n v="0"/>
    <n v="55.693682333382021"/>
    <n v="222.77472933352809"/>
    <n v="501.2431410004383"/>
    <n v="891.09891733411234"/>
    <n v="1392.3420583345508"/>
    <n v="2004.9725640017525"/>
    <n v="2728.9904343357189"/>
    <n v="3564.3956693364494"/>
    <n v="4511.1882690039447"/>
    <n v="0"/>
    <n v="2.8770368380990494E-2"/>
    <n v="5.7540736761980987E-2"/>
    <n v="8.6311105142971481E-2"/>
    <n v="0.11508147352396197"/>
    <n v="0.14385184190495245"/>
    <n v="0.17262221028594296"/>
    <n v="0.20139257866693344"/>
    <n v="0.23016294704792395"/>
    <n v="0.25893331542891446"/>
    <n v="9.6"/>
    <n v="1.21546"/>
    <n v="1"/>
    <n v="1.0005999999999999"/>
    <n v="1.0066999999999999"/>
    <n v="1"/>
    <n v="0.96543192362543506"/>
    <n v="0.93221998144104679"/>
    <n v="0.90036417344683506"/>
    <n v="0.8698644996428001"/>
    <n v="0.84072096002894181"/>
    <n v="0.81293355460526029"/>
    <n v="0.78650228337175532"/>
    <n v="0.7614271463284269"/>
    <n v="0.73770814347527536"/>
    <n v="375000"/>
    <n v="750000"/>
    <n v="724073.94271907629"/>
    <n v="699164.98608078505"/>
    <n v="675273.13008512626"/>
    <n v="652398.37473210006"/>
    <n v="630540.72002170631"/>
    <n v="609700.16595394525"/>
    <n v="589876.71252881654"/>
    <n v="571070.35974632017"/>
    <n v="553281.1076064565"/>
    <n v="750000"/>
    <n v="724073.94271907629"/>
    <n v="699164.98608078505"/>
    <n v="675273.13008512626"/>
    <n v="652398.37473210006"/>
    <n v="630540.72002170631"/>
    <n v="609700.16595394525"/>
    <n v="589876.71252881654"/>
    <n v="571070.35974632017"/>
    <n v="553281.1076064565"/>
    <n v="1618099.7250000001"/>
    <n v="64.75"/>
    <n v="9.4854355203619907"/>
    <n v="1.2999999999999999E-2"/>
    <n v="0.78300000000000003"/>
    <n v="4.2157979022656243E-2"/>
    <n v="4.0647575746146983E-2"/>
    <n v="7.4999999999999997E-2"/>
    <n v="0.11564757574614698"/>
    <n v="4.3493212454545453"/>
    <n v="4.1778698757064268"/>
    <n v="3.9839352525498275"/>
    <n v="3.767517375984748"/>
    <n v="3.5286162460111887"/>
    <n v="3.2672318626291488"/>
    <n v="2.9833642258386304"/>
    <n v="2.67701333563963"/>
    <n v="2.3481791920321489"/>
    <n v="1.9968617950161884"/>
    <n v="4.3493212454545453"/>
    <n v="4.2635955605804856"/>
    <n v="4.0809025641281274"/>
    <n v="3.875726314267288"/>
    <n v="3.6480668109979684"/>
    <n v="3.3979240543201685"/>
    <n v="3.1252980442338893"/>
    <n v="2.8301887807391299"/>
    <n v="2.5125962638358894"/>
    <n v="2.1725204935241686"/>
    <n v="0"/>
    <n v="4.7678208059988068"/>
    <n v="14.303462417996421"/>
    <n v="23.839104029994033"/>
    <n v="33.374745641991652"/>
    <n v="42.910387253989256"/>
    <n v="52.446028865986875"/>
    <n v="61.98167047798448"/>
    <n v="71.517312089982099"/>
    <n v="81.052953701979717"/>
    <n v="9.5356416119976135"/>
    <n v="0"/>
    <n v="10.663354398943106"/>
    <n v="33.422187686519926"/>
    <n v="58.65252960311944"/>
    <n v="87.237879628238204"/>
    <n v="120.42001755920271"/>
    <n v="160.01882961569657"/>
    <n v="208.83235783184702"/>
    <n v="271.41784255554234"/>
    <n v="355.75817139573303"/>
    <n v="1306.4231702748425"/>
    <n v="69.555528290513578"/>
    <n v="206.39680478480329"/>
    <n v="1582.3755033501593"/>
    <n v="1582.4"/>
    <n v="206.39999999999986"/>
    <n v="69.555528290513578"/>
    <n v="1306.4444717094866"/>
    <n v="8.4906492303425107"/>
    <n v="2.4496649840784812E-2"/>
    <n v="1.5480693782093537E-5"/>
  </r>
  <r>
    <x v="2"/>
    <x v="174"/>
    <n v="442"/>
    <n v="0.9849"/>
    <n v="85.755866447140008"/>
    <n v="0"/>
    <n v="9.528429605237779"/>
    <n v="19.056859210475558"/>
    <n v="28.585288815713337"/>
    <n v="38.113718420951116"/>
    <n v="47.642148026188892"/>
    <n v="57.170577631426667"/>
    <n v="66.699007236664443"/>
    <n v="76.227436841902218"/>
    <n v="85.755866447139994"/>
    <n v="0"/>
    <n v="9.528429605237779"/>
    <n v="19.056859210475558"/>
    <n v="28.585288815713337"/>
    <n v="38.113718420951116"/>
    <n v="47.642148026188892"/>
    <n v="57.170577631426667"/>
    <n v="66.699007236664443"/>
    <n v="76.227436841902218"/>
    <n v="85.755866447139994"/>
    <n v="0"/>
    <n v="55.609469579457716"/>
    <n v="222.43787831783087"/>
    <n v="500.4852262151195"/>
    <n v="889.75151327132346"/>
    <n v="1390.2367394864427"/>
    <n v="2001.9409048604773"/>
    <n v="2724.8640093934273"/>
    <n v="3559.0060530852929"/>
    <n v="4504.3670359360731"/>
    <n v="0"/>
    <n v="2.8748608744912564E-2"/>
    <n v="5.7497217489825128E-2"/>
    <n v="8.6245826234737685E-2"/>
    <n v="0.11499443497965026"/>
    <n v="0.14374304372456281"/>
    <n v="0.17249165246947537"/>
    <n v="0.20124026121438793"/>
    <n v="0.22998886995930046"/>
    <n v="0.25873747870421304"/>
    <n v="9.6"/>
    <n v="1.21546"/>
    <n v="1"/>
    <n v="1.0005999999999999"/>
    <n v="1.0066999999999999"/>
    <n v="1"/>
    <n v="0.9654575557417141"/>
    <n v="0.93226919510359296"/>
    <n v="0.90043491808563658"/>
    <n v="0.86995472468784496"/>
    <n v="0.8408286149102181"/>
    <n v="0.81305658875275599"/>
    <n v="0.78663864621545876"/>
    <n v="0.76157478729832617"/>
    <n v="0.73786501200135823"/>
    <n v="375000"/>
    <n v="750000"/>
    <n v="724093.16680628562"/>
    <n v="699201.89632769476"/>
    <n v="675326.18856422743"/>
    <n v="652466.04351588374"/>
    <n v="630621.46118266357"/>
    <n v="609792.44156456704"/>
    <n v="589978.98466159403"/>
    <n v="571181.09047374467"/>
    <n v="553398.75900101871"/>
    <n v="750000"/>
    <n v="724093.16680628574"/>
    <n v="699201.89632769476"/>
    <n v="675326.18856422743"/>
    <n v="652466.04351588374"/>
    <n v="630621.46118266357"/>
    <n v="609792.44156456704"/>
    <n v="589978.98466159403"/>
    <n v="571181.09047374467"/>
    <n v="553398.75900101871"/>
    <n v="1620551.3912500001"/>
    <n v="64.75"/>
    <n v="9.4854355203619907"/>
    <n v="1.2999999999999999E-2"/>
    <n v="0.78300000000000003"/>
    <n v="4.2157979022656243E-2"/>
    <n v="4.0894420496968981E-2"/>
    <n v="7.4999999999999997E-2"/>
    <n v="0.11589442049696898"/>
    <n v="4.3424446122541607"/>
    <n v="4.1713627235882873"/>
    <n v="3.9778098206923431"/>
    <n v="3.761785903566329"/>
    <n v="3.5232909722102463"/>
    <n v="3.2623250266240942"/>
    <n v="2.9788880668078725"/>
    <n v="2.672980092761581"/>
    <n v="2.3446011044852204"/>
    <n v="1.9937511019787897"/>
    <n v="4.3424446122541607"/>
    <n v="4.2569036679212235"/>
    <n v="4.0745862721403157"/>
    <n v="3.8697978621293361"/>
    <n v="3.6425384378882875"/>
    <n v="3.3928079994171703"/>
    <n v="3.1206065467159831"/>
    <n v="2.8259340797847265"/>
    <n v="2.5087905986234009"/>
    <n v="2.1691761032320049"/>
    <n v="0"/>
    <n v="4.7642148026188895"/>
    <n v="14.292644407856669"/>
    <n v="23.821074013094446"/>
    <n v="33.349503618332228"/>
    <n v="42.877933223570004"/>
    <n v="52.406362828807779"/>
    <n v="61.934792434045555"/>
    <n v="71.463222039283323"/>
    <n v="80.991651644521113"/>
    <n v="9.528429605237779"/>
    <n v="0"/>
    <n v="10.663968206063233"/>
    <n v="33.42338264969932"/>
    <n v="58.653561488619019"/>
    <n v="87.238172778520678"/>
    <n v="120.41924223506219"/>
    <n v="160.01707732310678"/>
    <n v="208.83052936173661"/>
    <n v="271.41853964951184"/>
    <n v="355.76791121611399"/>
    <n v="1306.4323849084337"/>
    <n v="69.555528290513578"/>
    <n v="206.39818697984197"/>
    <n v="1582.3861001787893"/>
    <n v="1582.4"/>
    <n v="206.39999999999986"/>
    <n v="69.555528290513578"/>
    <n v="1306.4444717094866"/>
    <n v="8.4982520795792613"/>
    <n v="1.3899821210770824E-2"/>
    <n v="8.7840123930553736E-6"/>
  </r>
  <r>
    <x v="2"/>
    <x v="175"/>
    <n v="442"/>
    <n v="0.98717999999999995"/>
    <n v="85.721546770964835"/>
    <n v="0"/>
    <n v="9.5246163078849815"/>
    <n v="19.049232615769963"/>
    <n v="28.573848923654943"/>
    <n v="38.098465231539926"/>
    <n v="47.623081539424909"/>
    <n v="57.147697847309892"/>
    <n v="66.672314155194869"/>
    <n v="76.196930463079852"/>
    <n v="85.721546770964835"/>
    <n v="0"/>
    <n v="9.5246163078849815"/>
    <n v="19.049232615769963"/>
    <n v="28.573848923654943"/>
    <n v="38.098465231539926"/>
    <n v="47.623081539424909"/>
    <n v="57.147697847309892"/>
    <n v="66.672314155194869"/>
    <n v="76.196930463079852"/>
    <n v="85.721546770964835"/>
    <n v="0"/>
    <n v="55.564968435112483"/>
    <n v="222.25987374044993"/>
    <n v="500.08471591601227"/>
    <n v="889.03949496179973"/>
    <n v="1389.1242108778122"/>
    <n v="2000.3388636640498"/>
    <n v="2722.6834533205115"/>
    <n v="3556.1579798471989"/>
    <n v="4500.7624432441116"/>
    <n v="0"/>
    <n v="2.8737103491878704E-2"/>
    <n v="5.7474206983757409E-2"/>
    <n v="8.6211310475636099E-2"/>
    <n v="0.11494841396751482"/>
    <n v="0.14368551745939354"/>
    <n v="0.17242262095127223"/>
    <n v="0.20115972444315092"/>
    <n v="0.22989682793502964"/>
    <n v="0.25863393142690833"/>
    <n v="9.6"/>
    <n v="1.21546"/>
    <n v="1"/>
    <n v="1.0005999999999999"/>
    <n v="1.0066999999999999"/>
    <n v="1"/>
    <n v="0.96547110885467025"/>
    <n v="0.93229521773221324"/>
    <n v="0.90047232663262933"/>
    <n v="0.87000243555591816"/>
    <n v="0.84088554450208008"/>
    <n v="0.81312165347111487"/>
    <n v="0.78671076246302263"/>
    <n v="0.76165287147780325"/>
    <n v="0.73794798051545685"/>
    <n v="375000"/>
    <n v="750000"/>
    <n v="724103.33164100267"/>
    <n v="699221.41329915996"/>
    <n v="675354.24497447198"/>
    <n v="652501.82666693861"/>
    <n v="630664.15837656008"/>
    <n v="609841.24010333617"/>
    <n v="590033.07184726698"/>
    <n v="571239.65360835241"/>
    <n v="553460.98538659269"/>
    <n v="750000"/>
    <n v="724103.33164100279"/>
    <n v="699221.41329915996"/>
    <n v="675354.24497447198"/>
    <n v="652501.82666693861"/>
    <n v="630664.15837656008"/>
    <n v="609841.24010333617"/>
    <n v="590033.07184726698"/>
    <n v="571239.65360835241"/>
    <n v="553460.98538659269"/>
    <n v="1623003.0575000001"/>
    <n v="64.75"/>
    <n v="9.4854355203619907"/>
    <n v="1.2999999999999999E-2"/>
    <n v="0.78300000000000003"/>
    <n v="4.2157979022656243E-2"/>
    <n v="4.1083977205546858E-2"/>
    <n v="7.4999999999999997E-2"/>
    <n v="0.11608397720554686"/>
    <n v="4.335588754380665"/>
    <n v="4.1648167866033035"/>
    <n v="3.9715829783476435"/>
    <n v="3.755887329613691"/>
    <n v="3.5177298404014428"/>
    <n v="3.2571105107109006"/>
    <n v="2.9740293405420628"/>
    <n v="2.6684863298949306"/>
    <n v="2.3404814787695032"/>
    <n v="1.9900147871657816"/>
    <n v="4.335588754380665"/>
    <n v="4.2502027704919847"/>
    <n v="4.0681998824754739"/>
    <n v="3.8637351539806675"/>
    <n v="3.6368085850075671"/>
    <n v="3.3874201755561719"/>
    <n v="3.1155699256264819"/>
    <n v="2.8212578352184967"/>
    <n v="2.5044839043322167"/>
    <n v="2.1652481329676423"/>
    <n v="0"/>
    <n v="4.7623081539424907"/>
    <n v="14.286924461827471"/>
    <n v="23.811540769712451"/>
    <n v="33.336157077597434"/>
    <n v="42.860773385482418"/>
    <n v="52.385389693367401"/>
    <n v="61.910006001252384"/>
    <n v="71.434622309137353"/>
    <n v="80.959238617022351"/>
    <n v="9.5246163078849815"/>
    <n v="0"/>
    <n v="10.67223385696577"/>
    <n v="33.449062890154877"/>
    <n v="58.698585822429301"/>
    <n v="87.305696167905197"/>
    <n v="120.51425568689653"/>
    <n v="160.14750073954045"/>
    <n v="209.00927431012971"/>
    <n v="271.66769465608888"/>
    <n v="356.12809112495654"/>
    <n v="1307.5923952550675"/>
    <n v="69.555528290513578"/>
    <n v="206.57218853183704"/>
    <n v="1583.7201120774182"/>
    <n v="1583.7"/>
    <n v="206.5695652173913"/>
    <n v="69.555528290513578"/>
    <n v="1307.5749064920951"/>
    <n v="8.5040160043106212"/>
    <n v="2.0112077418161789E-2"/>
    <n v="1.2699423765966906E-5"/>
  </r>
  <r>
    <x v="2"/>
    <x v="176"/>
    <n v="442"/>
    <n v="0.98950099999999996"/>
    <n v="85.685596361023343"/>
    <n v="0"/>
    <n v="9.5206218178914828"/>
    <n v="19.041243635782966"/>
    <n v="28.56186545367445"/>
    <n v="38.082487271565931"/>
    <n v="47.603109089457412"/>
    <n v="57.123730907348893"/>
    <n v="66.644352725240381"/>
    <n v="76.164974543131862"/>
    <n v="85.685596361023343"/>
    <n v="0"/>
    <n v="9.5206218178914828"/>
    <n v="19.041243635782966"/>
    <n v="28.56186545367445"/>
    <n v="38.082487271565931"/>
    <n v="47.603109089457412"/>
    <n v="57.123730907348893"/>
    <n v="66.644352725240381"/>
    <n v="76.164974543131862"/>
    <n v="85.685596361023343"/>
    <n v="0"/>
    <n v="55.518371877078188"/>
    <n v="222.07348750831275"/>
    <n v="499.66534689370377"/>
    <n v="888.29395003325101"/>
    <n v="1387.9592969269547"/>
    <n v="1998.6613875748144"/>
    <n v="2720.4002219768313"/>
    <n v="3553.175800133004"/>
    <n v="4496.9881220433335"/>
    <n v="0"/>
    <n v="2.8725051555230568E-2"/>
    <n v="5.7450103110461136E-2"/>
    <n v="8.61751546656917E-2"/>
    <n v="0.11490020622092227"/>
    <n v="0.14362525777615281"/>
    <n v="0.17235030933138337"/>
    <n v="0.20107536088661396"/>
    <n v="0.22980041244184454"/>
    <n v="0.2585254639970751"/>
    <n v="9.6"/>
    <n v="1.21546"/>
    <n v="1"/>
    <n v="1.0005999999999999"/>
    <n v="1.0066999999999999"/>
    <n v="1"/>
    <n v="0.96548530618992912"/>
    <n v="0.93232247778237831"/>
    <n v="0.9005115147773477"/>
    <n v="0.87005241717483728"/>
    <n v="0.84094518497484705"/>
    <n v="0.81318981817737712"/>
    <n v="0.78678631678242716"/>
    <n v="0.7617346807899974"/>
    <n v="0.73803491020008805"/>
    <n v="375000"/>
    <n v="750000"/>
    <n v="724113.97964244685"/>
    <n v="699241.85833678371"/>
    <n v="675383.63608301082"/>
    <n v="652539.31288112793"/>
    <n v="630708.88873113529"/>
    <n v="609892.36363303289"/>
    <n v="590089.73758682038"/>
    <n v="571301.010592498"/>
    <n v="553526.18265006598"/>
    <n v="750000"/>
    <n v="724113.97964244673"/>
    <n v="699241.8583367836"/>
    <n v="675383.63608301093"/>
    <n v="652539.31288112793"/>
    <n v="630708.88873113529"/>
    <n v="609892.36363303289"/>
    <n v="590089.73758682038"/>
    <n v="571301.010592498"/>
    <n v="553526.18265006598"/>
    <n v="1625454.7237500001"/>
    <n v="64.75"/>
    <n v="9.4854355203619907"/>
    <n v="1.2999999999999999E-2"/>
    <n v="0.78300000000000003"/>
    <n v="4.2157979022656243E-2"/>
    <n v="4.1277392811050348E-2"/>
    <n v="7.4999999999999997E-2"/>
    <n v="0.11627739281105035"/>
    <n v="4.3287535778280537"/>
    <n v="4.1582936344608337"/>
    <n v="3.9653810126065143"/>
    <n v="3.750015712265097"/>
    <n v="3.5121977334365768"/>
    <n v="3.2519270761209591"/>
    <n v="2.9692037403182421"/>
    <n v="2.664027726028424"/>
    <n v="2.3363990332515061"/>
    <n v="1.9863176619874905"/>
    <n v="4.3287535778280537"/>
    <n v="4.2435236061444437"/>
    <n v="4.0618373235336742"/>
    <n v="3.8576983624358059"/>
    <n v="3.6311067228508369"/>
    <n v="3.3820624047787682"/>
    <n v="3.1105654082196006"/>
    <n v="2.8166157331733332"/>
    <n v="2.5002133796399653"/>
    <n v="2.1613583476194984"/>
    <n v="0"/>
    <n v="4.7603109089457414"/>
    <n v="14.280932726837225"/>
    <n v="23.80155454472871"/>
    <n v="33.322176362620191"/>
    <n v="42.842798180511672"/>
    <n v="52.363419998403153"/>
    <n v="61.884041816294641"/>
    <n v="71.404663634186122"/>
    <n v="80.925285452077603"/>
    <n v="9.5206218178914828"/>
    <n v="0"/>
    <n v="10.680067817705217"/>
    <n v="33.473364113135638"/>
    <n v="58.741139977361094"/>
    <n v="87.369461575206344"/>
    <n v="120.60394820644427"/>
    <n v="160.27064326596431"/>
    <n v="209.17818208440224"/>
    <n v="271.90351192854172"/>
    <n v="356.46982794071295"/>
    <n v="1308.6901469094739"/>
    <n v="69.555528290513578"/>
    <n v="206.73685127999801"/>
    <n v="1584.9825264799856"/>
    <n v="1585"/>
    <n v="206.73913043478251"/>
    <n v="69.555528290513578"/>
    <n v="1308.7053412747039"/>
    <n v="8.5098313272979009"/>
    <n v="1.7473520014391397E-2"/>
    <n v="1.1024302848196465E-5"/>
  </r>
  <r>
    <x v="2"/>
    <x v="177"/>
    <n v="442"/>
    <n v="0.99248000000000003"/>
    <n v="85.621402223466347"/>
    <n v="0"/>
    <n v="9.5134891359407057"/>
    <n v="19.026978271881411"/>
    <n v="28.540467407822117"/>
    <n v="38.053956543762823"/>
    <n v="47.567445679703525"/>
    <n v="57.080934815644227"/>
    <n v="66.594423951584929"/>
    <n v="76.107913087525631"/>
    <n v="85.621402223466333"/>
    <n v="0"/>
    <n v="9.5134891359407057"/>
    <n v="19.026978271881411"/>
    <n v="28.540467407822117"/>
    <n v="38.053956543762823"/>
    <n v="47.567445679703525"/>
    <n v="57.080934815644227"/>
    <n v="66.594423951584929"/>
    <n v="76.107913087525631"/>
    <n v="85.621402223466333"/>
    <n v="0"/>
    <n v="55.435216268042879"/>
    <n v="221.74086507217152"/>
    <n v="498.91694641238587"/>
    <n v="886.96346028868606"/>
    <n v="1385.8804067010717"/>
    <n v="1995.6677856495432"/>
    <n v="2716.3255971341005"/>
    <n v="3547.8538411547429"/>
    <n v="4490.2525177114712"/>
    <n v="0"/>
    <n v="2.8703531253229064E-2"/>
    <n v="5.7407062506458127E-2"/>
    <n v="8.6110593759687187E-2"/>
    <n v="0.11481412501291625"/>
    <n v="0.14351765626614529"/>
    <n v="0.17222118751937435"/>
    <n v="0.2009247187726034"/>
    <n v="0.22962825002583245"/>
    <n v="0.25833178127906148"/>
    <n v="9.6"/>
    <n v="1.21546"/>
    <n v="1"/>
    <n v="1.0005999999999999"/>
    <n v="1.0066999999999999"/>
    <n v="1"/>
    <n v="0.96551065797232116"/>
    <n v="0.93237115651849634"/>
    <n v="0.90058149563852541"/>
    <n v="0.87014167533240849"/>
    <n v="0.84105169560014537"/>
    <n v="0.81331155644173625"/>
    <n v="0.78692125785718103"/>
    <n v="0.76188079984647972"/>
    <n v="0.7381901824096323"/>
    <n v="375000"/>
    <n v="750000"/>
    <n v="724132.99347924092"/>
    <n v="699278.3673888722"/>
    <n v="675436.12172889407"/>
    <n v="652606.25649930642"/>
    <n v="630788.77170010901"/>
    <n v="609983.66733130219"/>
    <n v="590190.94339288573"/>
    <n v="571410.59988485975"/>
    <n v="553642.63680722425"/>
    <n v="750000"/>
    <n v="724132.99347924103"/>
    <n v="699278.3673888722"/>
    <n v="675436.12172889407"/>
    <n v="652606.25649930642"/>
    <n v="630788.77170010901"/>
    <n v="609983.66733130219"/>
    <n v="590190.94339288573"/>
    <n v="571410.59988485975"/>
    <n v="553642.63680722425"/>
    <n v="1627906.3900000001"/>
    <n v="64.75"/>
    <n v="9.4854355203619907"/>
    <n v="1.2999999999999999E-2"/>
    <n v="0.78300000000000003"/>
    <n v="4.2157979022656243E-2"/>
    <n v="4.1526307068732414E-2"/>
    <n v="7.4999999999999997E-2"/>
    <n v="0.1165263070687324"/>
    <n v="4.3219389891566262"/>
    <n v="4.1518437208346963"/>
    <n v="3.9593072741334141"/>
    <n v="3.7443296490527831"/>
    <n v="3.5069108455928015"/>
    <n v="3.2470508637534676"/>
    <n v="2.9647497035347836"/>
    <n v="2.6600073649367486"/>
    <n v="2.332823847959363"/>
    <n v="1.9831991526026271"/>
    <n v="4.3219389891566262"/>
    <n v="4.2368913549956613"/>
    <n v="4.055575497484055"/>
    <n v="3.8518184615930986"/>
    <n v="3.6256202473227921"/>
    <n v="3.3769808546731346"/>
    <n v="3.1059002836441256"/>
    <n v="2.8123785342357661"/>
    <n v="2.496415606448056"/>
    <n v="2.158011500280995"/>
    <n v="0"/>
    <n v="4.7567445679703528"/>
    <n v="14.270233703911058"/>
    <n v="23.783722839851762"/>
    <n v="33.297211975792472"/>
    <n v="42.810701111733174"/>
    <n v="52.324190247673876"/>
    <n v="61.837679383614578"/>
    <n v="71.351168519555273"/>
    <n v="80.864657655495989"/>
    <n v="9.5134891359407057"/>
    <n v="0"/>
    <n v="10.68076426280637"/>
    <n v="33.47483320029761"/>
    <n v="58.742692861898703"/>
    <n v="87.370613241341459"/>
    <n v="120.60451552897527"/>
    <n v="160.27095850098979"/>
    <n v="209.17955525772206"/>
    <n v="271.90927856490612"/>
    <n v="356.48792510464108"/>
    <n v="1308.7211365235785"/>
    <n v="69.555528290513578"/>
    <n v="206.7414997221137"/>
    <n v="1585.0181645362059"/>
    <n v="1585"/>
    <n v="206.73913043478251"/>
    <n v="69.555528290513578"/>
    <n v="1308.7053412747039"/>
    <n v="8.5172183429325639"/>
    <n v="1.8164536205858894E-2"/>
    <n v="1.1460275208743781E-5"/>
  </r>
  <r>
    <x v="2"/>
    <x v="178"/>
    <n v="442"/>
    <n v="0.99478299999999997"/>
    <n v="85.586609737649255"/>
    <n v="0"/>
    <n v="9.5096233041832505"/>
    <n v="19.019246608366501"/>
    <n v="28.528869912549752"/>
    <n v="38.038493216733002"/>
    <n v="47.548116520916253"/>
    <n v="57.057739825099503"/>
    <n v="66.567363129282754"/>
    <n v="76.076986433466004"/>
    <n v="85.586609737649255"/>
    <n v="0"/>
    <n v="9.5096233041832505"/>
    <n v="19.019246608366501"/>
    <n v="28.528869912549752"/>
    <n v="38.038493216733002"/>
    <n v="47.548116520916253"/>
    <n v="57.057739825099503"/>
    <n v="66.567363129282754"/>
    <n v="76.076986433466004"/>
    <n v="85.586609737649255"/>
    <n v="0"/>
    <n v="55.390172924822416"/>
    <n v="221.56069169928966"/>
    <n v="498.51155632340175"/>
    <n v="886.24276679715865"/>
    <n v="1384.7543231205605"/>
    <n v="1994.046225293607"/>
    <n v="2714.1184733162982"/>
    <n v="3544.9710671886346"/>
    <n v="4486.6040069106157"/>
    <n v="0"/>
    <n v="2.8691867496526944E-2"/>
    <n v="5.7383734993053888E-2"/>
    <n v="8.6075602489580835E-2"/>
    <n v="0.11476746998610778"/>
    <n v="0.14345933748263473"/>
    <n v="0.17215120497916167"/>
    <n v="0.20084307247568861"/>
    <n v="0.22953493997221555"/>
    <n v="0.25822680746874249"/>
    <n v="9.6"/>
    <n v="1.21546"/>
    <n v="1"/>
    <n v="1.0005999999999999"/>
    <n v="1.0066999999999999"/>
    <n v="1"/>
    <n v="0.96552439866448825"/>
    <n v="0.93239754110306394"/>
    <n v="0.90061942731572697"/>
    <n v="0.87019005730247734"/>
    <n v="0.84110943106331515"/>
    <n v="0.81337754859824041"/>
    <n v="0.78699440990725311"/>
    <n v="0.76196001499035304"/>
    <n v="0.73827436384754042"/>
    <n v="375000"/>
    <n v="750000"/>
    <n v="724143.29899836623"/>
    <n v="699298.15582729795"/>
    <n v="675464.57048679527"/>
    <n v="652642.54297685798"/>
    <n v="630832.07329748641"/>
    <n v="610033.16144868033"/>
    <n v="590245.80743043986"/>
    <n v="571470.01124276477"/>
    <n v="553705.77288565529"/>
    <n v="750000"/>
    <n v="724143.29899836634"/>
    <n v="699298.15582729806"/>
    <n v="675464.57048679527"/>
    <n v="652642.54297685798"/>
    <n v="630832.07329748641"/>
    <n v="610033.16144868033"/>
    <n v="590245.80743043986"/>
    <n v="571470.01124276477"/>
    <n v="553705.77288565529"/>
    <n v="1630358.0562500001"/>
    <n v="64.75"/>
    <n v="9.4854355203619907"/>
    <n v="1.2999999999999999E-2"/>
    <n v="0.78300000000000003"/>
    <n v="4.2157979022656243E-2"/>
    <n v="4.1719250087000968E-2"/>
    <n v="7.4999999999999997E-2"/>
    <n v="0.11671925008700096"/>
    <n v="4.3151448954887215"/>
    <n v="4.1453573446459959"/>
    <n v="3.9531373076596688"/>
    <n v="3.7384847845297418"/>
    <n v="3.5013997752562136"/>
    <n v="3.2418822798390874"/>
    <n v="2.9599322982783596"/>
    <n v="2.6555498305740333"/>
    <n v="2.3287348767261049"/>
    <n v="1.9794874367345776"/>
    <n v="4.3151448954887215"/>
    <n v="4.2302511200673587"/>
    <n v="4.0492473261528321"/>
    <n v="3.8458110460947053"/>
    <n v="3.6199422798929777"/>
    <n v="3.3716410275476507"/>
    <n v="3.1009072890587235"/>
    <n v="2.8077410644261964"/>
    <n v="2.4921423536500691"/>
    <n v="2.154111156730341"/>
    <n v="0"/>
    <n v="4.7548116520916253"/>
    <n v="14.264434956274876"/>
    <n v="23.774058260458126"/>
    <n v="33.283681564641377"/>
    <n v="42.793304868824627"/>
    <n v="52.302928173007878"/>
    <n v="61.812551477191128"/>
    <n v="71.322174781374372"/>
    <n v="80.831798085557637"/>
    <n v="9.5096233041832505"/>
    <n v="0"/>
    <n v="10.688837709713223"/>
    <n v="33.499905576298175"/>
    <n v="58.78664753907816"/>
    <n v="87.436552680471394"/>
    <n v="120.69737137455149"/>
    <n v="160.398586048033"/>
    <n v="209.35480392621321"/>
    <n v="272.15420275354938"/>
    <n v="356.84321507354781"/>
    <n v="1309.8601226814558"/>
    <n v="69.555528290513578"/>
    <n v="206.91234764579528"/>
    <n v="1586.3279986177647"/>
    <n v="1586.3"/>
    <n v="206.90869565217372"/>
    <n v="69.555528290513578"/>
    <n v="1309.8357760573126"/>
    <n v="8.5228700429320963"/>
    <n v="2.7998617764751543E-2"/>
    <n v="1.7650266509961258E-5"/>
  </r>
  <r>
    <x v="2"/>
    <x v="179"/>
    <n v="442"/>
    <n v="0.997116"/>
    <n v="85.550676921945438"/>
    <n v="0"/>
    <n v="9.5056307691050481"/>
    <n v="19.011261538210096"/>
    <n v="28.516892307315146"/>
    <n v="38.022523076420192"/>
    <n v="47.528153845525239"/>
    <n v="57.033784614630285"/>
    <n v="66.539415383735331"/>
    <n v="76.045046152840385"/>
    <n v="85.550676921945438"/>
    <n v="0"/>
    <n v="9.5056307691050481"/>
    <n v="19.011261538210096"/>
    <n v="28.516892307315146"/>
    <n v="38.022523076420192"/>
    <n v="47.528153845525239"/>
    <n v="57.033784614630285"/>
    <n v="66.539415383735331"/>
    <n v="76.045046152840385"/>
    <n v="85.550676921945438"/>
    <n v="0"/>
    <n v="55.343672495115939"/>
    <n v="221.37468998046376"/>
    <n v="498.09305245604349"/>
    <n v="885.49875992185503"/>
    <n v="1383.5918123778983"/>
    <n v="1992.3722098241735"/>
    <n v="2711.8399522606805"/>
    <n v="3541.9950396874201"/>
    <n v="4482.8374721043911"/>
    <n v="0"/>
    <n v="2.8679821458132488E-2"/>
    <n v="5.7359642916264976E-2"/>
    <n v="8.6039464374397467E-2"/>
    <n v="0.11471928583252995"/>
    <n v="0.14339910729066244"/>
    <n v="0.17207892874879491"/>
    <n v="0.20075875020692741"/>
    <n v="0.2294385716650599"/>
    <n v="0.2581183931231924"/>
    <n v="9.6"/>
    <n v="1.21546"/>
    <n v="1"/>
    <n v="1.0005999999999999"/>
    <n v="1.0066999999999999"/>
    <n v="1"/>
    <n v="0.96553858994424202"/>
    <n v="0.93242479138293166"/>
    <n v="0.90065860431606848"/>
    <n v="0.8702400287436528"/>
    <n v="0.84116906466568442"/>
    <n v="0.81344571208216343"/>
    <n v="0.78706997099308984"/>
    <n v="0.76204184139846354"/>
    <n v="0.73836132329828474"/>
    <n v="375000"/>
    <n v="750000"/>
    <n v="724153.94245818153"/>
    <n v="699318.59353719873"/>
    <n v="675493.95323705138"/>
    <n v="652680.02155773959"/>
    <n v="630876.79849926336"/>
    <n v="610084.28406162257"/>
    <n v="590302.47824481735"/>
    <n v="571531.38104884769"/>
    <n v="553770.99247371359"/>
    <n v="750000"/>
    <n v="724153.94245818153"/>
    <n v="699318.59353719873"/>
    <n v="675493.95323705138"/>
    <n v="652680.02155773959"/>
    <n v="630876.79849926336"/>
    <n v="610084.28406162257"/>
    <n v="590302.47824481735"/>
    <n v="571531.38104884769"/>
    <n v="553770.99247371359"/>
    <n v="1632809.7225000001"/>
    <n v="64.75"/>
    <n v="9.4854355203619907"/>
    <n v="1.2999999999999999E-2"/>
    <n v="0.78300000000000003"/>
    <n v="4.2157979022656243E-2"/>
    <n v="4.1915162446789132E-2"/>
    <n v="7.4999999999999997E-2"/>
    <n v="0.11691516244678912"/>
    <n v="4.3083712045045051"/>
    <n v="4.1388925388532432"/>
    <n v="3.946990017601995"/>
    <n v="3.732663640750761"/>
    <n v="3.4959134082995398"/>
    <n v="3.2367393202483328"/>
    <n v="2.9551413765971377"/>
    <n v="2.6511195773459573"/>
    <n v="2.3246739224947901"/>
    <n v="1.975804412043636"/>
    <n v="4.3083712045045051"/>
    <n v="4.2236318716788741"/>
    <n v="4.0429412782276195"/>
    <n v="3.8398268291763777"/>
    <n v="3.6142885245251506"/>
    <n v="3.3663263642739363"/>
    <n v="3.0959403484227352"/>
    <n v="2.8031304769715475"/>
    <n v="2.4878967499203739"/>
    <n v="2.1502391672692132"/>
    <n v="0"/>
    <n v="4.7528153845525241"/>
    <n v="14.258446153657573"/>
    <n v="23.764076922762619"/>
    <n v="33.269707691867666"/>
    <n v="42.775338460972719"/>
    <n v="52.280969230077758"/>
    <n v="61.786599999182812"/>
    <n v="71.292230768287851"/>
    <n v="80.797861537392919"/>
    <n v="9.5056307691050481"/>
    <n v="0"/>
    <n v="10.69660177114822"/>
    <n v="33.523990370014033"/>
    <n v="58.828835477678119"/>
    <n v="87.4998094283293"/>
    <n v="120.78643881613171"/>
    <n v="160.52104815431784"/>
    <n v="209.5231067178681"/>
    <n v="272.38976955569558"/>
    <n v="357.18567980655354"/>
    <n v="1310.9552800977365"/>
    <n v="69.555528290513578"/>
    <n v="207.0766212582374"/>
    <n v="1587.5874296464874"/>
    <n v="1587.6"/>
    <n v="207.07826086956516"/>
    <n v="69.555528290513578"/>
    <n v="1310.9662108399211"/>
    <n v="8.5285430831421145"/>
    <n v="1.2570353512501242E-2"/>
    <n v="7.9178341600536926E-6"/>
  </r>
  <r>
    <x v="2"/>
    <x v="180"/>
    <n v="442"/>
    <n v="1.00013"/>
    <n v="85.485777872755889"/>
    <n v="0"/>
    <n v="9.4984197636395429"/>
    <n v="18.996839527279086"/>
    <n v="28.495259290918629"/>
    <n v="37.993679054558172"/>
    <n v="47.492098818197718"/>
    <n v="56.990518581837264"/>
    <n v="66.488938345476811"/>
    <n v="75.987358109116357"/>
    <n v="85.485777872755904"/>
    <n v="0"/>
    <n v="9.4984197636395429"/>
    <n v="18.996839527279086"/>
    <n v="28.495259290918629"/>
    <n v="37.993679054558172"/>
    <n v="47.492098818197718"/>
    <n v="56.990518581837264"/>
    <n v="66.488938345476811"/>
    <n v="75.987358109116357"/>
    <n v="85.485777872755904"/>
    <n v="0"/>
    <n v="55.259736528857687"/>
    <n v="221.03894611543075"/>
    <n v="497.33762875971928"/>
    <n v="884.15578446172299"/>
    <n v="1381.4934132214426"/>
    <n v="1989.3505150388776"/>
    <n v="2707.7270899140276"/>
    <n v="3536.6231378468938"/>
    <n v="4476.0386588374749"/>
    <n v="0"/>
    <n v="2.865806484310001E-2"/>
    <n v="5.7316129686200021E-2"/>
    <n v="8.5974194529300024E-2"/>
    <n v="0.11463225937240004"/>
    <n v="0.14329032421550006"/>
    <n v="0.17194838905860008"/>
    <n v="0.20060645390170009"/>
    <n v="0.22926451874480011"/>
    <n v="0.25792258358790016"/>
    <n v="9.6"/>
    <n v="1.21546"/>
    <n v="1"/>
    <n v="1.0005999999999999"/>
    <n v="1.0066999999999999"/>
    <n v="1"/>
    <n v="0.96556422172935652"/>
    <n v="0.93247401112289363"/>
    <n v="0.90072936818061111"/>
    <n v="0.87033029290250918"/>
    <n v="0.84127678528858763"/>
    <n v="0.81356884533884655"/>
    <n v="0.78720647305328595"/>
    <n v="0.76218966843190583"/>
    <n v="0.73851843147470619"/>
    <n v="375000"/>
    <n v="750000"/>
    <n v="724173.16629701736"/>
    <n v="699355.50834217027"/>
    <n v="675547.02613545838"/>
    <n v="652747.71967688191"/>
    <n v="630957.58896644076"/>
    <n v="610176.63400413492"/>
    <n v="590404.85478996451"/>
    <n v="571642.25132392941"/>
    <n v="553888.82360602962"/>
    <n v="750000"/>
    <n v="724173.16629701736"/>
    <n v="699355.50834217027"/>
    <n v="675547.02613545838"/>
    <n v="652747.71967688191"/>
    <n v="630957.58896644076"/>
    <n v="610176.63400413492"/>
    <n v="590404.85478996451"/>
    <n v="571642.25132392941"/>
    <n v="553888.82360602962"/>
    <n v="1635261.3887500002"/>
    <n v="64.75"/>
    <n v="9.4854355203619907"/>
    <n v="1.2999999999999999E-2"/>
    <n v="0.78300000000000003"/>
    <n v="4.2157979022656243E-2"/>
    <n v="4.2168940809671977E-2"/>
    <n v="7.4999999999999997E-2"/>
    <n v="0.11716894080967197"/>
    <n v="4.3016178244377805"/>
    <n v="4.1325017675351194"/>
    <n v="3.9409727461770658"/>
    <n v="3.7270307603636175"/>
    <n v="3.4906758100947761"/>
    <n v="3.23190789537054"/>
    <n v="2.9507270161909109"/>
    <n v="2.647133172555888"/>
    <n v="2.3211263644654712"/>
    <n v="1.9727065919196609"/>
    <n v="4.3016178244377805"/>
    <n v="4.21705979598645"/>
    <n v="4.0367372568560924"/>
    <n v="3.8340017532703419"/>
    <n v="3.6088532852291966"/>
    <n v="3.3612918527326583"/>
    <n v="3.0913174557807253"/>
    <n v="2.7989300943733992"/>
    <n v="2.4841297685106793"/>
    <n v="2.146916478192566"/>
    <n v="0"/>
    <n v="4.7492098818197714"/>
    <n v="14.247629645459314"/>
    <n v="23.746049409098859"/>
    <n v="33.244469172738398"/>
    <n v="42.742888936377945"/>
    <n v="52.241308700017491"/>
    <n v="61.739728463657038"/>
    <n v="71.238148227296591"/>
    <n v="80.736567990936123"/>
    <n v="9.4984197636395429"/>
    <n v="0"/>
    <n v="10.697023799871696"/>
    <n v="33.524591371311004"/>
    <n v="58.828858078469892"/>
    <n v="87.498686719814813"/>
    <n v="120.78388869990005"/>
    <n v="160.51728304601465"/>
    <n v="209.51929389727175"/>
    <n v="272.38908515351511"/>
    <n v="357.195923010076"/>
    <n v="1310.9546337762449"/>
    <n v="69.555528290513578"/>
    <n v="207.07652431001367"/>
    <n v="1587.5866863767721"/>
    <n v="1587.6"/>
    <n v="207.07826086956516"/>
    <n v="69.555528290513578"/>
    <n v="1310.9662108399211"/>
    <n v="8.5357944954422766"/>
    <n v="1.3313623227759308E-2"/>
    <n v="8.3860060643482667E-6"/>
  </r>
  <r>
    <x v="2"/>
    <x v="181"/>
    <n v="442"/>
    <n v="1.00244"/>
    <n v="85.451209762206148"/>
    <n v="0"/>
    <n v="9.4945788624673497"/>
    <n v="18.989157724934699"/>
    <n v="28.483736587402049"/>
    <n v="37.978315449869399"/>
    <n v="47.472894312336749"/>
    <n v="56.967473174804098"/>
    <n v="66.462052037271448"/>
    <n v="75.956630899738798"/>
    <n v="85.451209762206148"/>
    <n v="0"/>
    <n v="9.4945788624673497"/>
    <n v="18.989157724934699"/>
    <n v="28.483736587402049"/>
    <n v="37.978315449869399"/>
    <n v="47.472894312336749"/>
    <n v="56.967473174804098"/>
    <n v="66.462052037271448"/>
    <n v="75.956630899738798"/>
    <n v="85.451209762206148"/>
    <n v="0"/>
    <n v="55.215054512562226"/>
    <n v="220.8602180502489"/>
    <n v="496.93549061306004"/>
    <n v="883.44087220099561"/>
    <n v="1380.3763628140555"/>
    <n v="1987.7419624522402"/>
    <n v="2705.5376711155491"/>
    <n v="3533.7634888039825"/>
    <n v="4472.419415517541"/>
    <n v="0"/>
    <n v="2.8646476305470833E-2"/>
    <n v="5.7292952610941666E-2"/>
    <n v="8.59394289164125E-2"/>
    <n v="0.11458590522188333"/>
    <n v="0.14323238152735415"/>
    <n v="0.171878857832825"/>
    <n v="0.20052533413829582"/>
    <n v="0.22917181044376667"/>
    <n v="0.25781828674923751"/>
    <n v="9.6"/>
    <n v="1.21546"/>
    <n v="1"/>
    <n v="1.0005999999999999"/>
    <n v="1.0066999999999999"/>
    <n v="1"/>
    <n v="0.96557787467090694"/>
    <n v="0.93250022900449314"/>
    <n v="0.90076706300075871"/>
    <n v="0.87037837665970352"/>
    <n v="0.84133416998132771"/>
    <n v="0.81363444296563114"/>
    <n v="0.78727919561261384"/>
    <n v="0.762268427922276"/>
    <n v="0.73860213989461732"/>
    <n v="375000"/>
    <n v="750000"/>
    <n v="724183.40600318019"/>
    <n v="699375.17175336985"/>
    <n v="675575.29725056898"/>
    <n v="652783.7824947777"/>
    <n v="631000.62748599576"/>
    <n v="610225.83222422341"/>
    <n v="590459.39670946042"/>
    <n v="571701.320941707"/>
    <n v="553951.60492096294"/>
    <n v="750000"/>
    <n v="724183.40600318019"/>
    <n v="699375.17175336985"/>
    <n v="675575.29725056898"/>
    <n v="652783.7824947777"/>
    <n v="631000.62748599576"/>
    <n v="610225.83222422341"/>
    <n v="590459.39670946042"/>
    <n v="571701.320941707"/>
    <n v="553951.60492096294"/>
    <n v="1637713.0550000002"/>
    <n v="64.75"/>
    <n v="9.4854355203619907"/>
    <n v="1.2999999999999999E-2"/>
    <n v="0.78300000000000003"/>
    <n v="4.2157979022656243E-2"/>
    <n v="4.2363960952030717E-2"/>
    <n v="7.4999999999999997E-2"/>
    <n v="0.11736396095203072"/>
    <n v="4.2948846640718568"/>
    <n v="4.126072833149256"/>
    <n v="3.9348561891278582"/>
    <n v="3.7212347320076615"/>
    <n v="3.4852084617886669"/>
    <n v="3.226777378470874"/>
    <n v="2.9459414820542831"/>
    <n v="2.6427007725388929"/>
    <n v="2.3170552499247057"/>
    <n v="1.969004914211719"/>
    <n v="4.2948846640718568"/>
    <n v="4.2104787486105568"/>
    <n v="4.0304645111385575"/>
    <n v="3.8280454605677599"/>
    <n v="3.6032215968981642"/>
    <n v="3.3559929201297702"/>
    <n v="3.0863594302625783"/>
    <n v="2.794321127296588"/>
    <n v="2.4798780112317993"/>
    <n v="2.1430300820682122"/>
    <n v="0"/>
    <n v="4.7472894312336749"/>
    <n v="14.241868293701025"/>
    <n v="23.736447156168374"/>
    <n v="33.231026018635724"/>
    <n v="42.725604881103074"/>
    <n v="52.220183743570423"/>
    <n v="61.714762606037773"/>
    <n v="71.20934146850513"/>
    <n v="80.703920330972466"/>
    <n v="9.4945788624673497"/>
    <n v="0"/>
    <n v="10.705080485842613"/>
    <n v="33.549617243799901"/>
    <n v="58.872751580542598"/>
    <n v="87.564583173638908"/>
    <n v="120.87678211626468"/>
    <n v="160.64514324039146"/>
    <n v="209.69518314037484"/>
    <n v="272.63547047673376"/>
    <n v="357.55435376492795"/>
    <n v="1312.0989652225167"/>
    <n v="69.555528290513578"/>
    <n v="207.24817402695442"/>
    <n v="1588.9026675399846"/>
    <n v="1588.9"/>
    <n v="207.24782608695637"/>
    <n v="69.555528290513578"/>
    <n v="1312.0966456225301"/>
    <n v="8.5412931863276125"/>
    <n v="2.6675399844862113E-3"/>
    <n v="1.678859578630632E-6"/>
  </r>
  <r>
    <x v="2"/>
    <x v="182"/>
    <n v="442"/>
    <n v="1.00484"/>
    <n v="85.412961381079413"/>
    <n v="0"/>
    <n v="9.4903290423421574"/>
    <n v="18.980658084684315"/>
    <n v="28.470987127026472"/>
    <n v="37.961316169368629"/>
    <n v="47.451645211710783"/>
    <n v="56.941974254052937"/>
    <n v="66.432303296395091"/>
    <n v="75.922632338737245"/>
    <n v="85.412961381079398"/>
    <n v="0"/>
    <n v="9.4903290423421574"/>
    <n v="18.980658084684315"/>
    <n v="28.470987127026472"/>
    <n v="37.961316169368629"/>
    <n v="47.451645211710783"/>
    <n v="56.941974254052937"/>
    <n v="66.432303296395091"/>
    <n v="75.922632338737245"/>
    <n v="85.412961381079398"/>
    <n v="0"/>
    <n v="55.165636515802845"/>
    <n v="220.66254606321138"/>
    <n v="496.49072864222563"/>
    <n v="882.65018425284552"/>
    <n v="1379.1409128950711"/>
    <n v="1985.9629145689021"/>
    <n v="2703.1161892743389"/>
    <n v="3530.6007370113807"/>
    <n v="4468.4165577800286"/>
    <n v="0"/>
    <n v="2.8633654001998261E-2"/>
    <n v="5.7267308003996521E-2"/>
    <n v="8.5900962005994771E-2"/>
    <n v="0.11453461600799304"/>
    <n v="0.14316827000999127"/>
    <n v="0.17180192401198954"/>
    <n v="0.20043557801398779"/>
    <n v="0.22906923201598603"/>
    <n v="0.2577028860179843"/>
    <n v="9.6"/>
    <n v="1.21546"/>
    <n v="1"/>
    <n v="1.0005999999999999"/>
    <n v="1.0066999999999999"/>
    <n v="1"/>
    <n v="0.96559298142007932"/>
    <n v="0.93252923918080566"/>
    <n v="0.90080877328217879"/>
    <n v="0.87043158372419904"/>
    <n v="0.84139767050686609"/>
    <n v="0.81370703363018015"/>
    <n v="0.78735967309414112"/>
    <n v="0.7623555888987491"/>
    <n v="0.73869478104400388"/>
    <n v="375000"/>
    <n v="750000"/>
    <n v="724194.73606505943"/>
    <n v="699396.92938560422"/>
    <n v="675606.57996163412"/>
    <n v="652823.68779314926"/>
    <n v="631048.25288014952"/>
    <n v="610280.27522263513"/>
    <n v="590519.75482060586"/>
    <n v="571766.69167406182"/>
    <n v="554021.0857830029"/>
    <n v="750000"/>
    <n v="724194.73606505943"/>
    <n v="699396.92938560422"/>
    <n v="675606.57996163412"/>
    <n v="652823.68779314926"/>
    <n v="631048.25288014952"/>
    <n v="610280.27522263513"/>
    <n v="590519.75482060586"/>
    <n v="571766.69167406182"/>
    <n v="554021.0857830029"/>
    <n v="1640164.7212500002"/>
    <n v="64.75"/>
    <n v="9.4854355203619907"/>
    <n v="1.2999999999999999E-2"/>
    <n v="0.78300000000000003"/>
    <n v="4.2157979022656243E-2"/>
    <n v="4.2567055835548949E-2"/>
    <n v="7.4999999999999997E-2"/>
    <n v="0.11756705583554894"/>
    <n v="4.288171632735426"/>
    <n v="4.1196699778335359"/>
    <n v="3.9287718001255718"/>
    <n v="3.7154770996115332"/>
    <n v="3.4797858762914196"/>
    <n v="3.2216981301652314"/>
    <n v="2.9412138612329701"/>
    <n v="2.638333069494633"/>
    <n v="2.3130557549502218"/>
    <n v="1.9653819175997354"/>
    <n v="4.288171632735426"/>
    <n v="4.203920805284481"/>
    <n v="4.0242208889795537"/>
    <n v="3.8221244498685527"/>
    <n v="3.5976314879514764"/>
    <n v="3.3507420032283255"/>
    <n v="3.081455995699101"/>
    <n v="2.7897734653638016"/>
    <n v="2.4756944122224276"/>
    <n v="2.1392188362749787"/>
    <n v="0"/>
    <n v="4.7451645211710787"/>
    <n v="14.235493563513236"/>
    <n v="23.725822605855392"/>
    <n v="33.216151648197553"/>
    <n v="42.706480690539706"/>
    <n v="52.19680973288186"/>
    <n v="61.687138775224014"/>
    <n v="71.177467817566168"/>
    <n v="80.667796859908321"/>
    <n v="9.4903290423421574"/>
    <n v="0"/>
    <n v="10.712183875907741"/>
    <n v="33.571596024427606"/>
    <n v="58.911180492187064"/>
    <n v="87.622150772653654"/>
    <n v="120.95785160515557"/>
    <n v="160.75676563837845"/>
    <n v="209.84902606819946"/>
    <n v="272.85176500561278"/>
    <n v="357.87079018732919"/>
    <n v="1313.1033096698516"/>
    <n v="69.555528290513578"/>
    <n v="207.39882569405466"/>
    <n v="1590.0576636544199"/>
    <n v="1590.1"/>
    <n v="207.40434782608691"/>
    <n v="69.555528290513578"/>
    <n v="1313.1401238833994"/>
    <n v="8.5469521445323533"/>
    <n v="4.2336345579997214E-2"/>
    <n v="2.6624957914594815E-5"/>
  </r>
  <r>
    <x v="2"/>
    <x v="183"/>
    <n v="442"/>
    <n v="1.0078199999999999"/>
    <n v="85.350308119966243"/>
    <n v="0"/>
    <n v="9.4833675688851375"/>
    <n v="18.966735137770275"/>
    <n v="28.450102706655414"/>
    <n v="37.93347027554055"/>
    <n v="47.416837844425686"/>
    <n v="56.900205413310822"/>
    <n v="66.383572982195957"/>
    <n v="75.8669405510811"/>
    <n v="85.350308119966243"/>
    <n v="0"/>
    <n v="9.4833675688851375"/>
    <n v="18.966735137770275"/>
    <n v="28.450102706655414"/>
    <n v="37.93347027554055"/>
    <n v="47.416837844425686"/>
    <n v="56.900205413310822"/>
    <n v="66.383572982195957"/>
    <n v="75.8669405510811"/>
    <n v="85.350308119966243"/>
    <n v="0"/>
    <n v="55.084734523531722"/>
    <n v="220.33893809412689"/>
    <n v="495.76261071178561"/>
    <n v="881.35575237650755"/>
    <n v="1377.1183630882931"/>
    <n v="1983.050442847142"/>
    <n v="2699.1519916530542"/>
    <n v="3525.4230095060302"/>
    <n v="4461.8634964060702"/>
    <n v="0"/>
    <n v="2.861265026003915E-2"/>
    <n v="5.72253005200783E-2"/>
    <n v="8.5837950780117453E-2"/>
    <n v="0.1144506010401566"/>
    <n v="0.14306325130019573"/>
    <n v="0.17167590156023488"/>
    <n v="0.20028855182027402"/>
    <n v="0.2289012020803132"/>
    <n v="0.25751385234035234"/>
    <n v="9.6"/>
    <n v="1.21546"/>
    <n v="1"/>
    <n v="1.0005999999999999"/>
    <n v="1.0066999999999999"/>
    <n v="1"/>
    <n v="0.96561772781021382"/>
    <n v="0.93257676200769424"/>
    <n v="0.90087710259244147"/>
    <n v="0.8705187495644553"/>
    <n v="0.84150170292373572"/>
    <n v="0.81382596267028295"/>
    <n v="0.78749152880409679"/>
    <n v="0.76249840132517721"/>
    <n v="0.73884658023352445"/>
    <n v="375000"/>
    <n v="750000"/>
    <n v="724213.29585766036"/>
    <n v="699432.57150577067"/>
    <n v="675657.82694433106"/>
    <n v="652889.06217334152"/>
    <n v="631126.27719280182"/>
    <n v="610369.47200271219"/>
    <n v="590618.64660307264"/>
    <n v="571873.80099388293"/>
    <n v="554134.9351751433"/>
    <n v="750000"/>
    <n v="724213.29585766036"/>
    <n v="699432.57150577067"/>
    <n v="675657.82694433106"/>
    <n v="652889.06217334152"/>
    <n v="631126.27719280182"/>
    <n v="610369.47200271219"/>
    <n v="590618.64660307264"/>
    <n v="571873.80099388293"/>
    <n v="554134.9351751433"/>
    <n v="1642616.3875000002"/>
    <n v="64.75"/>
    <n v="9.4854355203619907"/>
    <n v="1.2999999999999999E-2"/>
    <n v="0.78300000000000003"/>
    <n v="4.2157979022656243E-2"/>
    <n v="4.281990787616697E-2"/>
    <n v="7.4999999999999997E-2"/>
    <n v="0.11781990787616697"/>
    <n v="4.2814786402985074"/>
    <n v="4.1133320028244436"/>
    <n v="3.9227988848806357"/>
    <n v="3.709879286467086"/>
    <n v="3.4745732075837927"/>
    <n v="3.2168806482307541"/>
    <n v="2.9368016084079738"/>
    <n v="2.6343360881154503"/>
    <n v="2.3094840873531814"/>
    <n v="1.9622456061211706"/>
    <n v="4.2814786402985074"/>
    <n v="4.1974053215614759"/>
    <n v="4.0180654438525396"/>
    <n v="3.816339085673861"/>
    <n v="3.5922262470254394"/>
    <n v="3.3457269279072737"/>
    <n v="3.076841128319364"/>
    <n v="2.785568848261712"/>
    <n v="2.4719100877343161"/>
    <n v="2.1358648467371761"/>
    <n v="0"/>
    <n v="4.7416837844425688"/>
    <n v="14.225051353327707"/>
    <n v="23.708418922212843"/>
    <n v="33.191786491097986"/>
    <n v="42.675154059983115"/>
    <n v="52.158521628868257"/>
    <n v="61.641889197753386"/>
    <n v="71.125256766638529"/>
    <n v="80.608624335523672"/>
    <n v="9.4833675688851375"/>
    <n v="0"/>
    <n v="10.71307790846441"/>
    <n v="33.573716644229059"/>
    <n v="58.913960753766773"/>
    <n v="87.625302505287706"/>
    <n v="120.96150723895452"/>
    <n v="160.76177216416281"/>
    <n v="209.85756401877427"/>
    <n v="272.8687247551153"/>
    <n v="357.90710960187317"/>
    <n v="1313.182735590628"/>
    <n v="69.555528290513578"/>
    <n v="207.41073958217112"/>
    <n v="1590.1490034633127"/>
    <n v="1590.1"/>
    <n v="207.40434782608691"/>
    <n v="69.555528290513578"/>
    <n v="1313.1401238833994"/>
    <n v="8.5539024615369375"/>
    <n v="4.9003463312828899E-2"/>
    <n v="3.0817850017501352E-5"/>
  </r>
  <r>
    <x v="2"/>
    <x v="184"/>
    <n v="442"/>
    <n v="1.0101599999999999"/>
    <n v="85.314992039007947"/>
    <n v="0"/>
    <n v="9.4794435598897717"/>
    <n v="18.958887119779543"/>
    <n v="28.438330679669313"/>
    <n v="37.917774239559087"/>
    <n v="47.39721779944886"/>
    <n v="56.876661359338634"/>
    <n v="66.3561049192284"/>
    <n v="75.835548479118174"/>
    <n v="85.314992039007947"/>
    <n v="0"/>
    <n v="9.4794435598897717"/>
    <n v="18.958887119779543"/>
    <n v="28.438330679669313"/>
    <n v="37.917774239559087"/>
    <n v="47.39721779944886"/>
    <n v="56.876661359338634"/>
    <n v="66.3561049192284"/>
    <n v="75.835548479118174"/>
    <n v="85.314992039007947"/>
    <n v="0"/>
    <n v="55.039158250645606"/>
    <n v="220.15663300258242"/>
    <n v="495.35242425581038"/>
    <n v="880.6265320103297"/>
    <n v="1375.9789562661401"/>
    <n v="1981.409697023242"/>
    <n v="2696.9187542816344"/>
    <n v="3522.5061280413188"/>
    <n v="4458.171818302294"/>
    <n v="0"/>
    <n v="2.8600810974449289E-2"/>
    <n v="5.7201621948898579E-2"/>
    <n v="8.5802432923347868E-2"/>
    <n v="0.11440324389779716"/>
    <n v="0.14300405487224646"/>
    <n v="0.17160486584669574"/>
    <n v="0.20020567682114501"/>
    <n v="0.22880648779559432"/>
    <n v="0.25740729877004359"/>
    <n v="9.6"/>
    <n v="1.21546"/>
    <n v="1"/>
    <n v="1.0005999999999999"/>
    <n v="1.0066999999999999"/>
    <n v="1"/>
    <n v="0.96563167705178299"/>
    <n v="0.93260355071429557"/>
    <n v="0.90091562098753752"/>
    <n v="0.87056788787150907"/>
    <n v="0.8415603513662101"/>
    <n v="0.81389301147164062"/>
    <n v="0.78756586818780072"/>
    <n v="0.76257892151469031"/>
    <n v="0.73893217145230938"/>
    <n v="375000"/>
    <n v="750000"/>
    <n v="724223.75778883719"/>
    <n v="699452.66303572163"/>
    <n v="675686.7157406531"/>
    <n v="652925.91590363183"/>
    <n v="631170.26352465758"/>
    <n v="610419.75860373047"/>
    <n v="590674.4011408505"/>
    <n v="571934.19113601779"/>
    <n v="554199.12858923199"/>
    <n v="750000"/>
    <n v="724223.75778883731"/>
    <n v="699452.66303572163"/>
    <n v="675686.7157406531"/>
    <n v="652925.91590363183"/>
    <n v="631170.26352465758"/>
    <n v="610419.75860373047"/>
    <n v="590674.4011408505"/>
    <n v="571934.19113601779"/>
    <n v="554199.12858923199"/>
    <n v="1645068.0537500002"/>
    <n v="64.75"/>
    <n v="9.4854355203619907"/>
    <n v="1.2999999999999999E-2"/>
    <n v="0.78300000000000003"/>
    <n v="4.2157979022656243E-2"/>
    <n v="4.3018980939076017E-2"/>
    <n v="7.4999999999999997E-2"/>
    <n v="0.11801898093907601"/>
    <n v="4.2748055971684051"/>
    <n v="4.1069615623778066"/>
    <n v="3.9167387389620312"/>
    <n v="3.7041371269210805"/>
    <n v="3.4691567262549543"/>
    <n v="3.2117975369636516"/>
    <n v="2.9320595590471727"/>
    <n v="2.6299427925055183"/>
    <n v="2.3054472373386883"/>
    <n v="1.9585728935466813"/>
    <n v="4.2748055971684051"/>
    <n v="4.1908835797731054"/>
    <n v="4.0118501506699191"/>
    <n v="3.8104379329415559"/>
    <n v="3.5866469265880174"/>
    <n v="3.3404771316093029"/>
    <n v="3.0719285480054124"/>
    <n v="2.7810011757763453"/>
    <n v="2.4676950149221035"/>
    <n v="2.1320100654426848"/>
    <n v="0"/>
    <n v="4.7397217799448859"/>
    <n v="14.219165339834657"/>
    <n v="23.698608899724427"/>
    <n v="33.1780524596142"/>
    <n v="42.657496019503974"/>
    <n v="52.136939579393747"/>
    <n v="61.616383139283514"/>
    <n v="71.095826699173287"/>
    <n v="80.575270259063061"/>
    <n v="9.4794435598897717"/>
    <n v="0"/>
    <n v="10.720871684295354"/>
    <n v="33.597908756685648"/>
    <n v="58.956379677706934"/>
    <n v="87.688998152145459"/>
    <n v="121.05136781113129"/>
    <n v="160.88563532805694"/>
    <n v="210.02832771918096"/>
    <n v="273.10865907786899"/>
    <n v="358.25756131458883"/>
    <n v="1314.2957095216605"/>
    <n v="69.555528290513578"/>
    <n v="207.57768567182598"/>
    <n v="1591.4289234840001"/>
    <n v="1591.4"/>
    <n v="207.57391304347811"/>
    <n v="69.555528290513578"/>
    <n v="1314.2705586660084"/>
    <n v="8.5593011561544223"/>
    <n v="2.8923483999960808E-2"/>
    <n v="1.8174867412316707E-5"/>
  </r>
  <r>
    <x v="2"/>
    <x v="185"/>
    <n v="442"/>
    <n v="1.0125"/>
    <n v="85.279824672974115"/>
    <n v="0"/>
    <n v="9.4755360747749009"/>
    <n v="18.951072149549802"/>
    <n v="28.426608224324703"/>
    <n v="37.902144299099604"/>
    <n v="47.377680373874504"/>
    <n v="56.853216448649405"/>
    <n v="66.328752523424299"/>
    <n v="75.804288598199207"/>
    <n v="85.279824672974115"/>
    <n v="0"/>
    <n v="9.4755360747749009"/>
    <n v="18.951072149549802"/>
    <n v="28.426608224324703"/>
    <n v="37.902144299099604"/>
    <n v="47.377680373874504"/>
    <n v="56.853216448649405"/>
    <n v="66.328752523424299"/>
    <n v="75.804288598199207"/>
    <n v="85.279824672974115"/>
    <n v="0"/>
    <n v="54.993792641420839"/>
    <n v="219.97517056568336"/>
    <n v="494.9441337727875"/>
    <n v="879.90068226273343"/>
    <n v="1374.8448160355208"/>
    <n v="1979.77653509115"/>
    <n v="2694.6958394296203"/>
    <n v="3519.6027290509337"/>
    <n v="4454.4972039550885"/>
    <n v="0"/>
    <n v="2.8589021543724814E-2"/>
    <n v="5.7178043087449629E-2"/>
    <n v="8.5767064631174436E-2"/>
    <n v="0.11435608617489926"/>
    <n v="0.14294510771862406"/>
    <n v="0.17153412926234887"/>
    <n v="0.20012315080607368"/>
    <n v="0.22871217234979851"/>
    <n v="0.25730119389352335"/>
    <n v="9.6"/>
    <n v="1.21546"/>
    <n v="1"/>
    <n v="1.0005999999999999"/>
    <n v="1.0066999999999999"/>
    <n v="1"/>
    <n v="0.96564556778172694"/>
    <n v="0.9326302275272802"/>
    <n v="0.90095397923665932"/>
    <n v="0.87061682290986464"/>
    <n v="0.84161875854689616"/>
    <n v="0.81395978614775377"/>
    <n v="0.78763990571243747"/>
    <n v="0.76265911724094726"/>
    <n v="0.73901742073328336"/>
    <n v="375000"/>
    <n v="750000"/>
    <n v="724234.17583629524"/>
    <n v="699472.67064546014"/>
    <n v="675715.48442749446"/>
    <n v="652962.61718239845"/>
    <n v="631214.06891017209"/>
    <n v="610469.83961081528"/>
    <n v="590729.92928432813"/>
    <n v="571994.3379307104"/>
    <n v="554263.06554996257"/>
    <n v="750000"/>
    <n v="724234.17583629524"/>
    <n v="699472.67064546014"/>
    <n v="675715.48442749446"/>
    <n v="652962.61718239845"/>
    <n v="631214.06891017209"/>
    <n v="610469.83961081528"/>
    <n v="590729.92928432813"/>
    <n v="571994.3379307104"/>
    <n v="554263.06554996257"/>
    <n v="1647519.7200000002"/>
    <n v="64.75"/>
    <n v="9.4854355203619907"/>
    <n v="1.2999999999999999E-2"/>
    <n v="0.78300000000000003"/>
    <n v="4.2157979022656243E-2"/>
    <n v="4.321851568244494E-2"/>
    <n v="7.4999999999999997E-2"/>
    <n v="0.11821851568244493"/>
    <n v="4.2681524142857139"/>
    <n v="4.1006097357834355"/>
    <n v="3.9106957913496898"/>
    <n v="3.6984105809844756"/>
    <n v="3.4637541046877951"/>
    <n v="3.2067263624596483"/>
    <n v="2.9273273543000329"/>
    <n v="2.6255570802089512"/>
    <n v="2.3014155401864009"/>
    <n v="1.954902734232385"/>
    <n v="4.2681524142857139"/>
    <n v="4.1843810750345742"/>
    <n v="4.0056527635665624"/>
    <n v="3.8045531861670829"/>
    <n v="3.5810823428361354"/>
    <n v="3.3352402335737219"/>
    <n v="3.0670268583798403"/>
    <n v="2.776442217254492"/>
    <n v="2.4634863101976761"/>
    <n v="2.1281591372093929"/>
    <n v="0"/>
    <n v="4.7377680373874504"/>
    <n v="14.213304112162351"/>
    <n v="23.688840186937252"/>
    <n v="33.16437626171215"/>
    <n v="42.639912336487058"/>
    <n v="52.115448411261951"/>
    <n v="61.590984486036852"/>
    <n v="71.066520560811753"/>
    <n v="80.542056635586661"/>
    <n v="9.4755360747749009"/>
    <n v="0"/>
    <n v="10.728681529516127"/>
    <n v="33.622154441720824"/>
    <n v="58.998901783533547"/>
    <n v="87.752867312283811"/>
    <n v="121.14150684033227"/>
    <n v="161.00994033513118"/>
    <n v="210.19979877537259"/>
    <n v="273.34975497739595"/>
    <n v="358.6100070447759"/>
    <n v="1315.4136130400623"/>
    <n v="69.555528290513578"/>
    <n v="207.74537119958626"/>
    <n v="1592.7145125301622"/>
    <n v="1592.7"/>
    <n v="207.74347826086955"/>
    <n v="69.555528290513578"/>
    <n v="1315.4009934486169"/>
    <n v="8.56464822075543"/>
    <n v="1.4512530162164694E-2"/>
    <n v="9.1119044152475E-6"/>
  </r>
  <r>
    <x v="2"/>
    <x v="186"/>
    <n v="442"/>
    <n v="1.01485"/>
    <n v="85.244385087327117"/>
    <n v="0"/>
    <n v="9.4715983430363462"/>
    <n v="18.943196686072692"/>
    <n v="28.414795029109037"/>
    <n v="37.886393372145385"/>
    <n v="47.357991715181733"/>
    <n v="56.829590058218081"/>
    <n v="66.301188401254421"/>
    <n v="75.772786744290769"/>
    <n v="85.244385087327117"/>
    <n v="0"/>
    <n v="9.4715983430363462"/>
    <n v="18.943196686072692"/>
    <n v="28.414795029109037"/>
    <n v="37.886393372145385"/>
    <n v="47.357991715181733"/>
    <n v="56.829590058218081"/>
    <n v="66.301188401254421"/>
    <n v="75.772786744290769"/>
    <n v="85.244385087327117"/>
    <n v="0"/>
    <n v="54.948094792732931"/>
    <n v="219.79237917093172"/>
    <n v="494.53285313459628"/>
    <n v="879.1695166837269"/>
    <n v="1373.7023698183234"/>
    <n v="1978.1314125383856"/>
    <n v="2692.4566448439132"/>
    <n v="3516.6780667349076"/>
    <n v="4450.7956782113679"/>
    <n v="0"/>
    <n v="2.8577140854693758E-2"/>
    <n v="5.7154281709387515E-2"/>
    <n v="8.5731422564081269E-2"/>
    <n v="0.11430856341877503"/>
    <n v="0.14288570427346881"/>
    <n v="0.17146284512816257"/>
    <n v="0.2000399859828563"/>
    <n v="0.22861712683755006"/>
    <n v="0.25719426769224385"/>
    <n v="9.6"/>
    <n v="1.21546"/>
    <n v="1"/>
    <n v="1.0005999999999999"/>
    <n v="1.0066999999999999"/>
    <n v="1"/>
    <n v="0.96565956626584848"/>
    <n v="0.93265711175863031"/>
    <n v="0.9009926364783456"/>
    <n v="0.87066614042499424"/>
    <n v="0.84167762359857634"/>
    <n v="0.8140270859990919"/>
    <n v="0.78771452762654082"/>
    <n v="0.76273994848092319"/>
    <n v="0.7391033485622388"/>
    <n v="375000"/>
    <n v="750000"/>
    <n v="724244.67469938635"/>
    <n v="699492.83381897269"/>
    <n v="675744.47735875915"/>
    <n v="652999.60531874571"/>
    <n v="631258.21769893228"/>
    <n v="610520.31449931895"/>
    <n v="590785.89571990562"/>
    <n v="572054.9613606924"/>
    <n v="554327.51142167905"/>
    <n v="750000"/>
    <n v="724244.67469938635"/>
    <n v="699492.83381897269"/>
    <n v="675744.47735875915"/>
    <n v="652999.60531874571"/>
    <n v="631258.21769893228"/>
    <n v="610520.31449931895"/>
    <n v="590785.89571990562"/>
    <n v="572054.9613606924"/>
    <n v="554327.51142167905"/>
    <n v="1649971.3862500002"/>
    <n v="64.75"/>
    <n v="9.4854355203619907"/>
    <n v="1.2999999999999999E-2"/>
    <n v="0.78300000000000003"/>
    <n v="4.2157979022656243E-2"/>
    <n v="4.3419367782558164E-2"/>
    <n v="7.4999999999999997E-2"/>
    <n v="0.11841936778255815"/>
    <n v="4.2615190031203563"/>
    <n v="4.0942772264304566"/>
    <n v="3.9046715695936109"/>
    <n v="3.692702032609819"/>
    <n v="3.4583686154790803"/>
    <n v="3.2016713182013943"/>
    <n v="2.9226101407767624"/>
    <n v="2.6211850832051837"/>
    <n v="2.2973961454866587"/>
    <n v="1.9512433276211862"/>
    <n v="4.2615190031203563"/>
    <n v="4.177898114775406"/>
    <n v="3.9994743980120337"/>
    <n v="3.7986868011017147"/>
    <n v="3.5755353240444494"/>
    <n v="3.3300199668402373"/>
    <n v="3.0621407294890783"/>
    <n v="2.7718976119909731"/>
    <n v="2.459290614345921"/>
    <n v="2.1243197365539226"/>
    <n v="0"/>
    <n v="4.7357991715181731"/>
    <n v="14.207397514554518"/>
    <n v="23.678995857590863"/>
    <n v="33.150594200627211"/>
    <n v="42.622192543663559"/>
    <n v="52.093790886699907"/>
    <n v="61.565389229736255"/>
    <n v="71.036987572772603"/>
    <n v="80.508585915808936"/>
    <n v="9.4715983430363462"/>
    <n v="0"/>
    <n v="10.73640054248086"/>
    <n v="33.646111805241368"/>
    <n v="59.040913260992163"/>
    <n v="87.815972894980021"/>
    <n v="121.23059089528516"/>
    <n v="161.1328501963641"/>
    <n v="210.36947255707531"/>
    <n v="273.5885746335494"/>
    <n v="358.9596122650434"/>
    <n v="1316.5204990510117"/>
    <n v="69.555528290513578"/>
    <n v="207.91140410122867"/>
    <n v="1593.9874314427541"/>
    <n v="1594"/>
    <n v="207.91304347826076"/>
    <n v="69.555528290513578"/>
    <n v="1316.5314282312256"/>
    <n v="8.569966374617616"/>
    <n v="1.2568557245913325E-2"/>
    <n v="7.8849167163822623E-6"/>
  </r>
  <r>
    <x v="2"/>
    <x v="187"/>
    <n v="442"/>
    <n v="1.01789"/>
    <n v="85.180209251368098"/>
    <n v="0"/>
    <n v="9.4644676945964559"/>
    <n v="18.928935389192912"/>
    <n v="28.393403083789366"/>
    <n v="37.857870778385823"/>
    <n v="47.322338472982281"/>
    <n v="56.786806167578739"/>
    <n v="66.251273862175196"/>
    <n v="75.715741556771647"/>
    <n v="85.180209251368098"/>
    <n v="0"/>
    <n v="9.4644676945964559"/>
    <n v="18.928935389192912"/>
    <n v="28.393403083789366"/>
    <n v="37.857870778385823"/>
    <n v="47.322338472982281"/>
    <n v="56.786806167578739"/>
    <n v="66.251273862175196"/>
    <n v="75.715741556771647"/>
    <n v="85.180209251368098"/>
    <n v="0"/>
    <n v="54.86539110451173"/>
    <n v="219.46156441804692"/>
    <n v="493.78851994060545"/>
    <n v="877.84625767218768"/>
    <n v="1371.6347776127932"/>
    <n v="1975.1540797624223"/>
    <n v="2688.4041641210752"/>
    <n v="3511.3850306887507"/>
    <n v="4444.0966794654487"/>
    <n v="0"/>
    <n v="2.8555626688079854E-2"/>
    <n v="5.7111253376159708E-2"/>
    <n v="8.5666880064239559E-2"/>
    <n v="0.11422250675231942"/>
    <n v="0.14277813344039927"/>
    <n v="0.17133376012847915"/>
    <n v="0.19988938681655902"/>
    <n v="0.22844501350463883"/>
    <n v="0.25700064019271868"/>
    <n v="9.6"/>
    <n v="1.21546"/>
    <n v="1"/>
    <n v="1.0005999999999999"/>
    <n v="1.0066999999999999"/>
    <n v="1"/>
    <n v="0.96568491603397766"/>
    <n v="0.93270579747043758"/>
    <n v="0.90106264430937999"/>
    <n v="0.87075545655080477"/>
    <n v="0.84178423419471182"/>
    <n v="0.81414897724110136"/>
    <n v="0.78784968568997338"/>
    <n v="0.76288635954132777"/>
    <n v="0.73925899879516432"/>
    <n v="375000"/>
    <n v="750000"/>
    <n v="724263.68702548323"/>
    <n v="699529.34810282814"/>
    <n v="675796.98323203495"/>
    <n v="653066.59241310356"/>
    <n v="631338.17564603384"/>
    <n v="610611.73293082602"/>
    <n v="590887.26426748"/>
    <n v="572164.76965599589"/>
    <n v="554444.24909637321"/>
    <n v="750000"/>
    <n v="724263.68702548323"/>
    <n v="699529.34810282814"/>
    <n v="675796.98323203484"/>
    <n v="653066.59241310356"/>
    <n v="631338.17564603384"/>
    <n v="610611.73293082602"/>
    <n v="590887.26426748"/>
    <n v="572164.76965599589"/>
    <n v="554444.24909637321"/>
    <n v="1652423.0525"/>
    <n v="64.75"/>
    <n v="9.4854355203619907"/>
    <n v="1.2999999999999999E-2"/>
    <n v="0.78300000000000003"/>
    <n v="4.2157979022656243E-2"/>
    <n v="4.3679884261804837E-2"/>
    <n v="7.4999999999999997E-2"/>
    <n v="0.11867988426180484"/>
    <n v="4.2549052756676558"/>
    <n v="4.0880170088373031"/>
    <n v="3.8987741668085296"/>
    <n v="3.6871767495813375"/>
    <n v="3.4532247571557262"/>
    <n v="3.1969181895316954"/>
    <n v="2.918257046709245"/>
    <n v="2.6172413286883751"/>
    <n v="2.2938710354690874"/>
    <n v="1.9481461670513789"/>
    <n v="4.2549052756676558"/>
    <n v="4.171461142252479"/>
    <n v="3.9933955878229161"/>
    <n v="3.7929754581949338"/>
    <n v="3.5702007533685318"/>
    <n v="3.3250714733437108"/>
    <n v="3.0575876181204702"/>
    <n v="2.7677491876988101"/>
    <n v="2.4555561820787313"/>
    <n v="2.1210086012602334"/>
    <n v="0"/>
    <n v="4.7322338472982279"/>
    <n v="14.196701541894683"/>
    <n v="23.661169236491141"/>
    <n v="33.125636931087598"/>
    <n v="42.590104625684049"/>
    <n v="52.054572320280514"/>
    <n v="61.519040014876964"/>
    <n v="70.983507709473429"/>
    <n v="80.447975404069865"/>
    <n v="9.4644676945964559"/>
    <n v="0"/>
    <n v="10.736783310139046"/>
    <n v="33.646609798139579"/>
    <n v="59.040817512097078"/>
    <n v="87.814815539827237"/>
    <n v="121.22827210505568"/>
    <n v="161.12991011658343"/>
    <n v="210.36767688747321"/>
    <n v="273.59223970054921"/>
    <n v="358.97886687263428"/>
    <n v="1316.5359918424988"/>
    <n v="69.555528290513578"/>
    <n v="207.91372801995175"/>
    <n v="1594.0052481529642"/>
    <n v="1594"/>
    <n v="207.91304347826076"/>
    <n v="69.555528290513578"/>
    <n v="1316.5314282312256"/>
    <n v="8.5767694022565788"/>
    <n v="5.2481529642136593E-3"/>
    <n v="3.2924422611127099E-6"/>
  </r>
  <r>
    <x v="2"/>
    <x v="188"/>
    <n v="442"/>
    <n v="1.0202500000000001"/>
    <n v="85.144728095020398"/>
    <n v="0"/>
    <n v="9.4605253438911561"/>
    <n v="18.921050687782312"/>
    <n v="28.381576031673468"/>
    <n v="37.842101375564624"/>
    <n v="47.30262671945578"/>
    <n v="56.763152063346936"/>
    <n v="66.223677407238085"/>
    <n v="75.684202751129249"/>
    <n v="85.144728095020412"/>
    <n v="0"/>
    <n v="9.4605253438911561"/>
    <n v="18.921050687782312"/>
    <n v="28.381576031673468"/>
    <n v="37.842101375564624"/>
    <n v="47.30262671945578"/>
    <n v="56.763152063346936"/>
    <n v="66.223677407238085"/>
    <n v="75.684202751129249"/>
    <n v="85.144728095020412"/>
    <n v="0"/>
    <n v="54.819693116724217"/>
    <n v="219.27877246689687"/>
    <n v="493.37723805051797"/>
    <n v="877.11508986758747"/>
    <n v="1370.4923279181053"/>
    <n v="1973.5089522020719"/>
    <n v="2686.1649627194861"/>
    <n v="3508.4603594703499"/>
    <n v="4440.3951424546622"/>
    <n v="0"/>
    <n v="2.8543732062978191E-2"/>
    <n v="5.7087464125956382E-2"/>
    <n v="8.5631196188934583E-2"/>
    <n v="0.11417492825191276"/>
    <n v="0.14271866031489097"/>
    <n v="0.17126239237786917"/>
    <n v="0.19980612444084733"/>
    <n v="0.22834985650382553"/>
    <n v="0.25689358856680378"/>
    <n v="9.6"/>
    <n v="1.21546"/>
    <n v="1"/>
    <n v="1.0005999999999999"/>
    <n v="1.0066999999999999"/>
    <n v="1"/>
    <n v="0.965698931589275"/>
    <n v="0.93273271584075268"/>
    <n v="0.90110135275443282"/>
    <n v="0.87080484233031574"/>
    <n v="0.84184318456840113"/>
    <n v="0.8142163794686893"/>
    <n v="0.78792442703118004"/>
    <n v="0.76296732725587346"/>
    <n v="0.73934508014276934"/>
    <n v="375000"/>
    <n v="750000"/>
    <n v="724274.19869195623"/>
    <n v="699549.53688056453"/>
    <n v="675826.01456582465"/>
    <n v="653103.63174773683"/>
    <n v="631382.38842630084"/>
    <n v="610662.28460151702"/>
    <n v="590943.32027338503"/>
    <n v="572225.49544190511"/>
    <n v="554508.81010707701"/>
    <n v="750000"/>
    <n v="724274.19869195623"/>
    <n v="699549.53688056453"/>
    <n v="675826.01456582476"/>
    <n v="653103.63174773683"/>
    <n v="631382.38842630084"/>
    <n v="610662.28460151702"/>
    <n v="590943.32027338503"/>
    <n v="572225.49544190511"/>
    <n v="554508.81010707701"/>
    <n v="1654874.71875"/>
    <n v="64.75"/>
    <n v="9.4854355203619907"/>
    <n v="1.2999999999999999E-2"/>
    <n v="0.78300000000000003"/>
    <n v="4.2157979022656243E-2"/>
    <n v="4.3882664579346808E-2"/>
    <n v="7.4999999999999997E-2"/>
    <n v="0.11888266457934681"/>
    <n v="4.248311144444445"/>
    <n v="4.0817218401882895"/>
    <n v="3.8927849917916135"/>
    <n v="3.681500599254417"/>
    <n v="3.4478686625766986"/>
    <n v="3.1918891817584591"/>
    <n v="2.9135621567996992"/>
    <n v="2.6128875877004178"/>
    <n v="2.2898654744606159"/>
    <n v="1.9444958170802922"/>
    <n v="4.248311144444445"/>
    <n v="4.1650164923163668"/>
    <n v="3.9872534159899518"/>
    <n v="3.7871427955230152"/>
    <n v="3.5646846309155578"/>
    <n v="3.3198789221675788"/>
    <n v="3.052725669279079"/>
    <n v="2.7632248722500585"/>
    <n v="2.4513765310805171"/>
    <n v="2.1171806457704543"/>
    <n v="0"/>
    <n v="4.730262671945578"/>
    <n v="14.190788015836734"/>
    <n v="23.65131335972789"/>
    <n v="33.111838703619043"/>
    <n v="42.572364047510206"/>
    <n v="52.032889391401355"/>
    <n v="61.493414735292511"/>
    <n v="70.953940079183667"/>
    <n v="80.41446542307483"/>
    <n v="9.4605253438911561"/>
    <n v="0"/>
    <n v="10.744440021728552"/>
    <n v="33.67037297785555"/>
    <n v="59.08249610247826"/>
    <n v="87.87744826615058"/>
    <n v="121.31675234645827"/>
    <n v="161.25211438323834"/>
    <n v="210.53661409464837"/>
    <n v="273.83045397443414"/>
    <n v="359.32837836499891"/>
    <n v="1317.6390705319909"/>
    <n v="69.555528290513578"/>
    <n v="208.07918982337554"/>
    <n v="1595.2737886458801"/>
    <n v="1595.3"/>
    <n v="208.08260869565197"/>
    <n v="69.555528290513578"/>
    <n v="1317.6618630138344"/>
    <n v="8.5819913576974596"/>
    <n v="2.6211354119823227E-2"/>
    <n v="1.6430360508884366E-5"/>
  </r>
  <r>
    <x v="2"/>
    <x v="189"/>
    <n v="442"/>
    <n v="1.02258"/>
    <n v="85.110644459248121"/>
    <n v="0"/>
    <n v="9.4567382732497904"/>
    <n v="18.913476546499581"/>
    <n v="28.370214819749371"/>
    <n v="37.826953092999162"/>
    <n v="47.283691366248952"/>
    <n v="56.740429639498743"/>
    <n v="66.19716791274854"/>
    <n v="75.653906185998324"/>
    <n v="85.110644459248107"/>
    <n v="0"/>
    <n v="9.4567382732497904"/>
    <n v="18.913476546499581"/>
    <n v="28.370214819749371"/>
    <n v="37.826953092999162"/>
    <n v="47.283691366248952"/>
    <n v="56.740429639498743"/>
    <n v="66.19716791274854"/>
    <n v="75.653906185998324"/>
    <n v="85.110644459248107"/>
    <n v="0"/>
    <n v="54.775812995857805"/>
    <n v="219.10325198343122"/>
    <n v="492.98231696272029"/>
    <n v="876.41300793372488"/>
    <n v="1369.3953248964451"/>
    <n v="1971.9292678508812"/>
    <n v="2684.0148367970332"/>
    <n v="3505.6520317348995"/>
    <n v="4436.8408526644816"/>
    <n v="0"/>
    <n v="2.8532305939611743E-2"/>
    <n v="5.7064611879223487E-2"/>
    <n v="8.559691781883523E-2"/>
    <n v="0.11412922375844697"/>
    <n v="0.14266152969805873"/>
    <n v="0.17119383563767046"/>
    <n v="0.19972614157728222"/>
    <n v="0.22825844751689395"/>
    <n v="0.25679075345650565"/>
    <n v="9.6"/>
    <n v="1.21546"/>
    <n v="1"/>
    <n v="1.0005999999999999"/>
    <n v="1.0066999999999999"/>
    <n v="1"/>
    <n v="0.96571239532259345"/>
    <n v="0.93275857483194158"/>
    <n v="0.90113853852804449"/>
    <n v="0.87085228641090207"/>
    <n v="0.84189981848051443"/>
    <n v="0.81428113473688157"/>
    <n v="0.78799623518000328"/>
    <n v="0.76304511980987977"/>
    <n v="0.73942778862651115"/>
    <n v="375000"/>
    <n v="750000"/>
    <n v="724284.29649194505"/>
    <n v="699568.93112395622"/>
    <n v="675853.90389603341"/>
    <n v="653139.2148081765"/>
    <n v="631424.86386038584"/>
    <n v="610710.85105266119"/>
    <n v="590997.17638500244"/>
    <n v="572283.83985740982"/>
    <n v="554570.84146988334"/>
    <n v="750000"/>
    <n v="724284.29649194505"/>
    <n v="699568.93112395634"/>
    <n v="675853.90389603341"/>
    <n v="653139.2148081765"/>
    <n v="631424.86386038584"/>
    <n v="610710.85105266119"/>
    <n v="590997.17638500244"/>
    <n v="572283.83985740982"/>
    <n v="554570.84146988334"/>
    <n v="1657326.385"/>
    <n v="64.75"/>
    <n v="9.4854355203619907"/>
    <n v="1.2999999999999999E-2"/>
    <n v="0.78300000000000003"/>
    <n v="4.2157979022656243E-2"/>
    <n v="4.4083327870735163E-2"/>
    <n v="7.4999999999999997E-2"/>
    <n v="0.11908332787073517"/>
    <n v="4.2417365224852075"/>
    <n v="4.0754426329586266"/>
    <n v="3.8868079771373245"/>
    <n v="3.6758325550212971"/>
    <n v="3.4425163666105467"/>
    <n v="3.1868594119050746"/>
    <n v="2.9088616909048786"/>
    <n v="2.6085232036099586"/>
    <n v="2.2858439500203165"/>
    <n v="1.9408239301359516"/>
    <n v="4.2417365224852075"/>
    <n v="4.1585895777219175"/>
    <n v="3.9811253050479758"/>
    <n v="3.7813202660793106"/>
    <n v="3.5591744608159219"/>
    <n v="3.3146878892578107"/>
    <n v="3.0478605514049768"/>
    <n v="2.7586924472574186"/>
    <n v="2.4471835768151378"/>
    <n v="2.1133339400781339"/>
    <n v="0"/>
    <n v="4.7283691366248952"/>
    <n v="14.185107409874686"/>
    <n v="23.641845683124476"/>
    <n v="33.09858395637427"/>
    <n v="42.555322229624053"/>
    <n v="52.012060502873851"/>
    <n v="61.468798776123641"/>
    <n v="70.925537049373432"/>
    <n v="80.382275322623215"/>
    <n v="9.4567382732497904"/>
    <n v="0"/>
    <n v="10.752431455106143"/>
    <n v="33.695208734833976"/>
    <n v="59.126107070979124"/>
    <n v="87.943046663371874"/>
    <n v="121.40948345802543"/>
    <n v="161.38023211113625"/>
    <n v="210.71371786106778"/>
    <n v="274.08006784620261"/>
    <n v="359.69428452289412"/>
    <n v="1318.7945797236173"/>
    <n v="69.555528290513578"/>
    <n v="208.25251620211952"/>
    <n v="1596.6026242162504"/>
    <n v="1596.6"/>
    <n v="208.25217391304341"/>
    <n v="69.555528290513578"/>
    <n v="1318.7922977964429"/>
    <n v="8.5870962651464495"/>
    <n v="2.624216250524114E-3"/>
    <n v="1.6436278657923803E-6"/>
  </r>
  <r>
    <x v="2"/>
    <x v="190"/>
    <n v="442"/>
    <n v="1.02494"/>
    <n v="85.075457124340943"/>
    <n v="0"/>
    <n v="9.4528285693712153"/>
    <n v="18.905657138742431"/>
    <n v="28.358485708113648"/>
    <n v="37.811314277484861"/>
    <n v="47.264142846856075"/>
    <n v="56.716971416227288"/>
    <n v="66.169799985598502"/>
    <n v="75.622628554969722"/>
    <n v="85.075457124340943"/>
    <n v="0"/>
    <n v="9.4528285693712153"/>
    <n v="18.905657138742431"/>
    <n v="28.358485708113648"/>
    <n v="37.811314277484861"/>
    <n v="47.264142846856075"/>
    <n v="56.716971416227288"/>
    <n v="66.169799985598502"/>
    <n v="75.622628554969722"/>
    <n v="85.075457124340943"/>
    <n v="0"/>
    <n v="54.730530376676406"/>
    <n v="218.92212150670562"/>
    <n v="492.57477339008773"/>
    <n v="875.68848602682249"/>
    <n v="1368.2632594169102"/>
    <n v="1970.2990935603502"/>
    <n v="2681.7959884571433"/>
    <n v="3502.75394410729"/>
    <n v="4433.1729605107894"/>
    <n v="0"/>
    <n v="2.8520509814565928E-2"/>
    <n v="5.7041019629131856E-2"/>
    <n v="8.5561529443697798E-2"/>
    <n v="0.11408203925826371"/>
    <n v="0.14260254907282965"/>
    <n v="0.17112305888739557"/>
    <n v="0.19964356870196148"/>
    <n v="0.22816407851652742"/>
    <n v="0.25668458833109337"/>
    <n v="9.6"/>
    <n v="1.21546"/>
    <n v="1"/>
    <n v="1.0005999999999999"/>
    <n v="1.0066999999999999"/>
    <n v="1"/>
    <n v="0.96572629526404785"/>
    <n v="0.9327852720887444"/>
    <n v="0.9011769304740892"/>
    <n v="0.8709012704200827"/>
    <n v="0.84195829192672456"/>
    <n v="0.81434799499401489"/>
    <n v="0.78807037962195392"/>
    <n v="0.76312544581054143"/>
    <n v="0.73951319355977718"/>
    <n v="375000"/>
    <n v="750000"/>
    <n v="724294.72144803591"/>
    <n v="699588.95406655828"/>
    <n v="675882.69785556686"/>
    <n v="653175.95281506202"/>
    <n v="631468.71894504339"/>
    <n v="610760.99624551123"/>
    <n v="591052.78471646539"/>
    <n v="572344.08435790602"/>
    <n v="554634.89516983286"/>
    <n v="750000"/>
    <n v="724294.72144803579"/>
    <n v="699588.95406655828"/>
    <n v="675882.69785556686"/>
    <n v="653175.95281506202"/>
    <n v="631468.71894504339"/>
    <n v="610760.99624551123"/>
    <n v="591052.78471646539"/>
    <n v="572344.08435790602"/>
    <n v="554634.89516983286"/>
    <n v="1659778.05125"/>
    <n v="64.75"/>
    <n v="9.4854355203619907"/>
    <n v="1.2999999999999999E-2"/>
    <n v="0.78300000000000003"/>
    <n v="4.2157979022656243E-2"/>
    <n v="4.4287041431027151E-2"/>
    <n v="7.4999999999999997E-2"/>
    <n v="0.11928704143102714"/>
    <n v="4.2351813233382574"/>
    <n v="4.0691839557104821"/>
    <n v="3.880852522099921"/>
    <n v="3.6701870225065694"/>
    <n v="3.4371874569304293"/>
    <n v="3.1818538253715007"/>
    <n v="2.9041861278297834"/>
    <n v="2.6041843643052771"/>
    <n v="2.2818485347979824"/>
    <n v="1.9371786393078989"/>
    <n v="4.2351813233382574"/>
    <n v="4.1521826395243693"/>
    <n v="3.9750182389052018"/>
    <n v="3.7755197723032454"/>
    <n v="3.5536872397184993"/>
    <n v="3.3095206411509652"/>
    <n v="3.0430199766006423"/>
    <n v="2.7541852460675305"/>
    <n v="2.4430164495516298"/>
    <n v="2.1095135870529407"/>
    <n v="0"/>
    <n v="4.7264142846856076"/>
    <n v="14.179242854056824"/>
    <n v="23.632071423428037"/>
    <n v="33.084899992799251"/>
    <n v="42.537728562170471"/>
    <n v="51.990557131541678"/>
    <n v="61.443385700912899"/>
    <n v="70.896214270284105"/>
    <n v="80.34904283965534"/>
    <n v="9.4528285693712153"/>
    <n v="0"/>
    <n v="10.760120124696193"/>
    <n v="33.719078476428976"/>
    <n v="59.167990999163337"/>
    <n v="88.006024945373653"/>
    <n v="121.4985187972124"/>
    <n v="161.50331827251793"/>
    <n v="210.88406910238859"/>
    <n v="274.32060878566824"/>
    <n v="360.04780075268815"/>
    <n v="1319.9075302561375"/>
    <n v="69.555528290513578"/>
    <n v="208.41945878199755"/>
    <n v="1597.8825173286486"/>
    <n v="1597.9"/>
    <n v="208.42173913043462"/>
    <n v="69.555528290513578"/>
    <n v="1319.9227325790519"/>
    <n v="8.592215782236746"/>
    <n v="1.7482671351444878E-2"/>
    <n v="1.0941029696129218E-5"/>
  </r>
  <r>
    <x v="2"/>
    <x v="191"/>
    <n v="442"/>
    <n v="1.0280100000000001"/>
    <n v="85.011045143972837"/>
    <n v="0"/>
    <n v="9.4456716826636491"/>
    <n v="18.891343365327298"/>
    <n v="28.337015047990946"/>
    <n v="37.782686730654596"/>
    <n v="47.228358413318247"/>
    <n v="56.674030095981898"/>
    <n v="66.119701778645549"/>
    <n v="75.565373461309193"/>
    <n v="85.011045143972837"/>
    <n v="0"/>
    <n v="9.4456716826636491"/>
    <n v="18.891343365327298"/>
    <n v="28.337015047990946"/>
    <n v="37.782686730654596"/>
    <n v="47.228358413318247"/>
    <n v="56.674030095981898"/>
    <n v="66.119701778645549"/>
    <n v="75.565373461309193"/>
    <n v="85.011045143972837"/>
    <n v="0"/>
    <n v="54.647687041212784"/>
    <n v="218.59074816485114"/>
    <n v="491.82918337091502"/>
    <n v="874.36299265940454"/>
    <n v="1366.1921760303198"/>
    <n v="1967.3167334836608"/>
    <n v="2677.7366650194272"/>
    <n v="3497.4519706376182"/>
    <n v="4426.4626503382351"/>
    <n v="0"/>
    <n v="2.8498916483417805E-2"/>
    <n v="5.699783296683561E-2"/>
    <n v="8.5496749450253415E-2"/>
    <n v="0.11399566593367122"/>
    <n v="0.14249458241708904"/>
    <n v="0.17099349890050686"/>
    <n v="0.19949241538392465"/>
    <n v="0.22799133186734244"/>
    <n v="0.25649024835076023"/>
    <n v="9.6"/>
    <n v="1.21546"/>
    <n v="1"/>
    <n v="1.0005999999999999"/>
    <n v="1.0066999999999999"/>
    <n v="1"/>
    <n v="0.96575174031525501"/>
    <n v="0.93283414496631456"/>
    <n v="0.90124721395317886"/>
    <n v="0.87099094727584769"/>
    <n v="0.84206534493432117"/>
    <n v="0.81447040692859918"/>
    <n v="0.78820613325868205"/>
    <n v="0.76327252392456935"/>
    <n v="0.73966957892626128"/>
    <n v="375000"/>
    <n v="750000"/>
    <n v="724313.80523644132"/>
    <n v="699625.60872473591"/>
    <n v="675935.41046488413"/>
    <n v="653243.21045688575"/>
    <n v="631549.00870074087"/>
    <n v="610852.80519644939"/>
    <n v="591154.59994401154"/>
    <n v="572454.39294342697"/>
    <n v="554752.18419469602"/>
    <n v="750000"/>
    <n v="724313.80523644132"/>
    <n v="699625.60872473603"/>
    <n v="675935.41046488425"/>
    <n v="653243.21045688575"/>
    <n v="631549.00870074087"/>
    <n v="610852.80519644939"/>
    <n v="591154.59994401154"/>
    <n v="572454.39294342697"/>
    <n v="554752.18419469602"/>
    <n v="1662229.7175"/>
    <n v="64.75"/>
    <n v="9.4854355203619907"/>
    <n v="1.2999999999999999E-2"/>
    <n v="0.78300000000000003"/>
    <n v="4.2157979022656243E-2"/>
    <n v="4.4552744475743269E-2"/>
    <n v="7.4999999999999997E-2"/>
    <n v="0.11955274447574327"/>
    <n v="4.2286454610619471"/>
    <n v="4.0629977432430389"/>
    <n v="3.8750244291902702"/>
    <n v="3.6647255189036438"/>
    <n v="3.4321010123831557"/>
    <n v="3.1771509096288106"/>
    <n v="2.8998752106406052"/>
    <n v="2.6002739154185415"/>
    <n v="2.2783470239626178"/>
    <n v="1.9340945362728361"/>
    <n v="4.2286454610619471"/>
    <n v="4.145821602152493"/>
    <n v="3.9690110862166543"/>
    <n v="3.769874974046957"/>
    <n v="3.5484132656433998"/>
    <n v="3.3046259610059829"/>
    <n v="3.0385130601347079"/>
    <n v="2.7500745630295733"/>
    <n v="2.4393104696905796"/>
    <n v="2.1062207801177268"/>
    <n v="0"/>
    <n v="4.7228358413318245"/>
    <n v="14.168507523995473"/>
    <n v="23.614179206659124"/>
    <n v="33.059850889322774"/>
    <n v="42.505522571986418"/>
    <n v="51.951194254650076"/>
    <n v="61.39686593731372"/>
    <n v="70.842537619977378"/>
    <n v="80.288209302641008"/>
    <n v="9.4456716826636491"/>
    <n v="0"/>
    <n v="10.760317507433378"/>
    <n v="33.718996343893181"/>
    <n v="59.166891575250034"/>
    <n v="88.003418429825246"/>
    <n v="121.49429788804645"/>
    <n v="161.49804682095117"/>
    <n v="210.87960515132556"/>
    <n v="274.32151824852997"/>
    <n v="360.06484800674082"/>
    <n v="1319.9079399719958"/>
    <n v="69.555528290513578"/>
    <n v="208.41952023937628"/>
    <n v="1597.8829885018856"/>
    <n v="1597.9"/>
    <n v="208.42173913043462"/>
    <n v="69.555528290513578"/>
    <n v="1319.9227325790519"/>
    <n v="8.5987988356769076"/>
    <n v="1.7011498114470669E-2"/>
    <n v="1.0646159405764233E-5"/>
  </r>
  <r>
    <x v="2"/>
    <x v="192"/>
    <n v="442"/>
    <n v="1.0303599999999999"/>
    <n v="84.976642972025829"/>
    <n v="0"/>
    <n v="9.4418492191139816"/>
    <n v="18.883698438227963"/>
    <n v="28.325547657341943"/>
    <n v="37.767396876455926"/>
    <n v="47.20924609556991"/>
    <n v="56.651095314683893"/>
    <n v="66.092944533797876"/>
    <n v="75.534793752911852"/>
    <n v="84.976642972025829"/>
    <n v="0"/>
    <n v="9.4418492191139816"/>
    <n v="18.883698438227963"/>
    <n v="28.325547657341943"/>
    <n v="37.767396876455926"/>
    <n v="47.20924609556991"/>
    <n v="56.651095314683893"/>
    <n v="66.092944533797876"/>
    <n v="75.534793752911852"/>
    <n v="84.976642972025829"/>
    <n v="0"/>
    <n v="54.60346646434602"/>
    <n v="218.41386585738408"/>
    <n v="491.43119817911418"/>
    <n v="873.65546342953633"/>
    <n v="1365.0866616086507"/>
    <n v="1965.7247927164574"/>
    <n v="2675.5698567529562"/>
    <n v="3494.6218537181453"/>
    <n v="4422.8807836120277"/>
    <n v="0"/>
    <n v="2.8487383574682175E-2"/>
    <n v="5.697476714936435E-2"/>
    <n v="8.5462150724046518E-2"/>
    <n v="0.1139495342987287"/>
    <n v="0.1424369178734109"/>
    <n v="0.17092430144809306"/>
    <n v="0.19941168502277526"/>
    <n v="0.2278990685974574"/>
    <n v="0.25638645217213957"/>
    <n v="9.6"/>
    <n v="1.21546"/>
    <n v="1"/>
    <n v="1.0005999999999999"/>
    <n v="1.0066999999999999"/>
    <n v="1"/>
    <n v="0.96576533072468473"/>
    <n v="0.93286024901966524"/>
    <n v="0.90128475488494164"/>
    <n v="0.8710388483205137"/>
    <n v="0.84212252932638143"/>
    <n v="0.81453579790254493"/>
    <n v="0.78827865404900421"/>
    <n v="0.76335109776575938"/>
    <n v="0.7397531290528101"/>
    <n v="375000"/>
    <n v="750000"/>
    <n v="724323.99804351351"/>
    <n v="699645.18676474888"/>
    <n v="675963.56616370624"/>
    <n v="653279.13624038524"/>
    <n v="631591.8969947861"/>
    <n v="610901.84842690872"/>
    <n v="591208.9905367532"/>
    <n v="572513.32332431956"/>
    <n v="554814.84678960755"/>
    <n v="750000"/>
    <n v="724323.99804351339"/>
    <n v="699645.18676474888"/>
    <n v="675963.56616370613"/>
    <n v="653279.13624038524"/>
    <n v="631591.8969947861"/>
    <n v="610901.84842690872"/>
    <n v="591208.9905367532"/>
    <n v="572513.32332431956"/>
    <n v="554814.84678960755"/>
    <n v="1664681.38375"/>
    <n v="64.75"/>
    <n v="9.4854355203619907"/>
    <n v="1.2999999999999999E-2"/>
    <n v="0.78300000000000003"/>
    <n v="4.2157979022656243E-2"/>
    <n v="4.4756669766053282E-2"/>
    <n v="7.4999999999999997E-2"/>
    <n v="0.11975666976605329"/>
    <n v="4.2221288502209129"/>
    <n v="4.0567742236830293"/>
    <n v="3.8691002974755362"/>
    <n v="3.6591070715984322"/>
    <n v="3.4267945460517168"/>
    <n v="3.1721627208353906"/>
    <n v="2.8952115959494522"/>
    <n v="2.5959411713939033"/>
    <n v="2.274351447168744"/>
    <n v="1.9304424232739725"/>
    <n v="4.2221288502209129"/>
    <n v="4.1394515369519711"/>
    <n v="3.9629372605792827"/>
    <n v="3.764103684536984"/>
    <n v="3.5429508088250747"/>
    <n v="3.2994786334435537"/>
    <n v="3.0336871583924214"/>
    <n v="2.7455763836716778"/>
    <n v="2.4351463092813237"/>
    <n v="2.1023969352213583"/>
    <n v="0"/>
    <n v="4.7209246095569908"/>
    <n v="14.162773828670971"/>
    <n v="23.604623047784955"/>
    <n v="33.046472266898931"/>
    <n v="42.488321486012921"/>
    <n v="51.930170705126898"/>
    <n v="61.372019924240888"/>
    <n v="70.813869143354864"/>
    <n v="80.255718362468841"/>
    <n v="9.4418492191139816"/>
    <n v="0"/>
    <n v="10.768155621665594"/>
    <n v="33.74334899139383"/>
    <n v="59.209657961008922"/>
    <n v="88.067778866837997"/>
    <n v="121.58536836030036"/>
    <n v="161.62406211340576"/>
    <n v="211.05417494239177"/>
    <n v="274.56825592994886"/>
    <n v="360.42784264728976"/>
    <n v="1321.0486454342429"/>
    <n v="69.555528290513578"/>
    <n v="208.59062605871335"/>
    <n v="1599.1947997834698"/>
    <n v="1599.2"/>
    <n v="208.59130434782605"/>
    <n v="69.555528290513578"/>
    <n v="1321.0531673616604"/>
    <n v="8.6037796643212108"/>
    <n v="5.2002165302837966E-3"/>
    <n v="3.2517612120333895E-6"/>
  </r>
  <r>
    <x v="2"/>
    <x v="193"/>
    <n v="442"/>
    <n v="1.0334300000000001"/>
    <n v="84.912788312808402"/>
    <n v="0"/>
    <n v="9.434754256978712"/>
    <n v="18.869508513957424"/>
    <n v="28.304262770936134"/>
    <n v="37.739017027914848"/>
    <n v="47.173771284893562"/>
    <n v="56.608525541872275"/>
    <n v="66.043279798850989"/>
    <n v="75.478034055829696"/>
    <n v="84.912788312808402"/>
    <n v="0"/>
    <n v="9.434754256978712"/>
    <n v="18.869508513957424"/>
    <n v="28.304262770936134"/>
    <n v="37.739017027914848"/>
    <n v="47.173771284893562"/>
    <n v="56.608525541872275"/>
    <n v="66.043279798850989"/>
    <n v="75.478034055829696"/>
    <n v="84.912788312808402"/>
    <n v="0"/>
    <n v="54.52143508236648"/>
    <n v="218.08574032946592"/>
    <n v="490.69291574129829"/>
    <n v="872.34296131786368"/>
    <n v="1363.0358770591624"/>
    <n v="1962.7716629651936"/>
    <n v="2671.5503190359582"/>
    <n v="3489.3718452714547"/>
    <n v="4416.2362416716842"/>
    <n v="0"/>
    <n v="2.8465977078655304E-2"/>
    <n v="5.6931954157310609E-2"/>
    <n v="8.539793123596591E-2"/>
    <n v="0.11386390831462122"/>
    <n v="0.14232988539327654"/>
    <n v="0.17079586247193185"/>
    <n v="0.19926183955058716"/>
    <n v="0.22772781662924244"/>
    <n v="0.25619379370789774"/>
    <n v="9.6"/>
    <n v="1.21546"/>
    <n v="1"/>
    <n v="1.0005999999999999"/>
    <n v="1.0066999999999999"/>
    <n v="1"/>
    <n v="0.96579055677249148"/>
    <n v="0.93290870366140055"/>
    <n v="0.9013544406667271"/>
    <n v="0.87112776778847112"/>
    <n v="0.84222868502663262"/>
    <n v="0.8146571923812117"/>
    <n v="0.78841328985220827"/>
    <n v="0.76349697743962242"/>
    <n v="0.73990825514345393"/>
    <n v="375000"/>
    <n v="750000"/>
    <n v="724342.91757936857"/>
    <n v="699681.52774605039"/>
    <n v="676015.83050004533"/>
    <n v="653345.82584135339"/>
    <n v="631671.51376997447"/>
    <n v="610992.89428590878"/>
    <n v="591309.96738915623"/>
    <n v="572622.7330797168"/>
    <n v="554931.19135759049"/>
    <n v="750000"/>
    <n v="724342.91757936846"/>
    <n v="699681.52774605039"/>
    <n v="676015.83050004533"/>
    <n v="653345.82584135339"/>
    <n v="631671.51376997447"/>
    <n v="610992.89428590878"/>
    <n v="591309.96738915623"/>
    <n v="572622.7330797168"/>
    <n v="554931.19135759049"/>
    <n v="1667133.05"/>
    <n v="64.75"/>
    <n v="9.4854355203619907"/>
    <n v="1.2999999999999999E-2"/>
    <n v="0.78300000000000003"/>
    <n v="4.2157979022656243E-2"/>
    <n v="4.5023775777721702E-2"/>
    <n v="7.4999999999999997E-2"/>
    <n v="0.12002377577772169"/>
    <n v="4.2156314058823536"/>
    <n v="4.0506232260510631"/>
    <n v="3.8633037302547"/>
    <n v="3.6536729184932617"/>
    <n v="3.42173079076675"/>
    <n v="3.1674773470751623"/>
    <n v="2.890912587418502"/>
    <n v="2.5920365117967665"/>
    <n v="2.2708491202099577"/>
    <n v="1.9273504126580741"/>
    <n v="4.2156314058823536"/>
    <n v="4.1331273159667088"/>
    <n v="3.9569634781528817"/>
    <n v="3.7584883243739808"/>
    <n v="3.5377018546300061"/>
    <n v="3.2946040689209561"/>
    <n v="3.0291949672468323"/>
    <n v="2.7414745496076343"/>
    <n v="2.4314428160033623"/>
    <n v="2.0990997664340156"/>
    <n v="0"/>
    <n v="4.717377128489356"/>
    <n v="14.152131385468067"/>
    <n v="23.586885642446781"/>
    <n v="33.021639899425494"/>
    <n v="42.456394156404201"/>
    <n v="51.891148413382922"/>
    <n v="61.325902670361629"/>
    <n v="70.760656927340335"/>
    <n v="80.195411184319056"/>
    <n v="9.434754256978712"/>
    <n v="0"/>
    <n v="10.768430426242272"/>
    <n v="33.743521407656552"/>
    <n v="59.209035792604418"/>
    <n v="88.065945185792543"/>
    <n v="121.58233193534946"/>
    <n v="161.62057532983664"/>
    <n v="211.05241387889825"/>
    <n v="274.57335405041709"/>
    <n v="360.4516608311464"/>
    <n v="1321.0672688379436"/>
    <n v="69.555528290513578"/>
    <n v="208.59341956926846"/>
    <n v="1599.2162166977257"/>
    <n v="1599.2"/>
    <n v="208.59130434782605"/>
    <n v="69.555528290513578"/>
    <n v="1321.0531673616604"/>
    <n v="8.6102107128662837"/>
    <n v="1.6216697725667473E-2"/>
    <n v="1.0140506331708025E-5"/>
  </r>
  <r>
    <x v="2"/>
    <x v="194"/>
    <n v="442"/>
    <n v="1.03579"/>
    <n v="84.878339995139967"/>
    <n v="0"/>
    <n v="9.4309266661266626"/>
    <n v="18.861853332253325"/>
    <n v="28.292779998379988"/>
    <n v="37.723706664506651"/>
    <n v="47.154633330633317"/>
    <n v="56.585559996759983"/>
    <n v="66.016486662886649"/>
    <n v="75.447413329013315"/>
    <n v="84.878339995139982"/>
    <n v="0"/>
    <n v="9.4309266661266626"/>
    <n v="18.861853332253325"/>
    <n v="28.292779998379988"/>
    <n v="37.723706664506651"/>
    <n v="47.154633330633317"/>
    <n v="56.585559996759983"/>
    <n v="66.016486662886649"/>
    <n v="75.447413329013315"/>
    <n v="84.878339995139982"/>
    <n v="0"/>
    <n v="54.47720639138862"/>
    <n v="217.90882556555448"/>
    <n v="490.29485752249764"/>
    <n v="871.63530226221792"/>
    <n v="1361.9301597847157"/>
    <n v="1961.1794300899908"/>
    <n v="2669.383113178043"/>
    <n v="3486.5412090488735"/>
    <n v="4412.6537177024802"/>
    <n v="0"/>
    <n v="2.8454428700129143E-2"/>
    <n v="5.6908857400258285E-2"/>
    <n v="8.5363286100387431E-2"/>
    <n v="0.11381771480051657"/>
    <n v="0.14227214350064574"/>
    <n v="0.17072657220077489"/>
    <n v="0.19918100090090404"/>
    <n v="0.2276354296010332"/>
    <n v="0.25608985830116232"/>
    <n v="9.6"/>
    <n v="1.21546"/>
    <n v="1"/>
    <n v="1.0005999999999999"/>
    <n v="1.0066999999999999"/>
    <n v="1"/>
    <n v="0.96580416603493913"/>
    <n v="0.93293484522320913"/>
    <n v="0.90139203756481034"/>
    <n v="0.87117574305974255"/>
    <n v="0.84228596170800596"/>
    <n v="0.81472269350960025"/>
    <n v="0.78848593846452564"/>
    <n v="0.76357569657278213"/>
    <n v="0.7399919678343696"/>
    <n v="375000"/>
    <n v="750000"/>
    <n v="724353.12452620431"/>
    <n v="699701.1339174069"/>
    <n v="676044.02817360777"/>
    <n v="653381.80729480693"/>
    <n v="631714.47128100449"/>
    <n v="611042.02013220021"/>
    <n v="591364.45384839422"/>
    <n v="572681.77242958662"/>
    <n v="554993.97587577719"/>
    <n v="750000"/>
    <n v="724353.12452620431"/>
    <n v="699701.1339174069"/>
    <n v="676044.02817360777"/>
    <n v="653381.80729480693"/>
    <n v="631714.47128100449"/>
    <n v="611042.02013220021"/>
    <n v="591364.45384839422"/>
    <n v="572681.77242958662"/>
    <n v="554993.97587577719"/>
    <n v="1669584.7162500001"/>
    <n v="64.75"/>
    <n v="9.4854355203619907"/>
    <n v="1.2999999999999999E-2"/>
    <n v="0.78300000000000003"/>
    <n v="4.2157979022656243E-2"/>
    <n v="4.5229648332435389E-2"/>
    <n v="7.4999999999999997E-2"/>
    <n v="0.12022964833243538"/>
    <n v="4.2091530436123348"/>
    <n v="4.0444360862752191"/>
    <n v="3.8574137652923026"/>
    <n v="3.6480860806635831"/>
    <n v="3.4164530323890601"/>
    <n v="3.1625146204687362"/>
    <n v="2.8862708449026089"/>
    <n v="2.5877217056906789"/>
    <n v="2.2668672028329468"/>
    <n v="1.9237073363294122"/>
    <n v="4.2091530436123348"/>
    <n v="4.1267945649437774"/>
    <n v="3.9509249257837609"/>
    <n v="3.7527499229779426"/>
    <n v="3.5322695565263214"/>
    <n v="3.2894838264288984"/>
    <n v="3.0243927326856728"/>
    <n v="2.7369962752966437"/>
    <n v="2.4272944542618129"/>
    <n v="2.0952872695811795"/>
    <n v="0"/>
    <n v="4.7154633330633313"/>
    <n v="14.146389999189994"/>
    <n v="23.577316665316658"/>
    <n v="33.008243331443317"/>
    <n v="42.439169997569984"/>
    <n v="51.87009666369665"/>
    <n v="61.301023329823316"/>
    <n v="70.731949995949975"/>
    <n v="80.162876662076656"/>
    <n v="9.4309266661266626"/>
    <n v="0"/>
    <n v="10.776206130710397"/>
    <n v="33.767679512746668"/>
    <n v="59.251468661199773"/>
    <n v="88.129831898401619"/>
    <n v="121.6727976598296"/>
    <n v="161.74588455839461"/>
    <n v="211.22624857040572"/>
    <n v="274.81949385774482"/>
    <n v="360.81458715535365"/>
    <n v="1322.2041980047868"/>
    <n v="69.555528290513578"/>
    <n v="208.76395894429493"/>
    <n v="1600.5236852395954"/>
    <n v="1600.5"/>
    <n v="208.76086956521726"/>
    <n v="69.555528290513578"/>
    <n v="1322.1836021442691"/>
    <n v="8.6150963124838995"/>
    <n v="2.3685239595351959E-2"/>
    <n v="1.4798650168917188E-5"/>
  </r>
  <r>
    <x v="2"/>
    <x v="195"/>
    <n v="442"/>
    <n v="1.03817"/>
    <n v="84.843217157003565"/>
    <n v="0"/>
    <n v="9.4270241285559511"/>
    <n v="18.854048257111902"/>
    <n v="28.281072385667855"/>
    <n v="37.708096514223804"/>
    <n v="47.135120642779754"/>
    <n v="56.562144771335703"/>
    <n v="65.989168899891652"/>
    <n v="75.416193028447609"/>
    <n v="84.843217157003565"/>
    <n v="0"/>
    <n v="9.4270241285559511"/>
    <n v="18.854048257111902"/>
    <n v="28.281072385667855"/>
    <n v="37.708096514223804"/>
    <n v="47.135120642779754"/>
    <n v="56.562144771335703"/>
    <n v="65.989168899891652"/>
    <n v="75.416193028447609"/>
    <n v="84.843217157003565"/>
    <n v="0"/>
    <n v="54.432130151230361"/>
    <n v="217.72852060492144"/>
    <n v="489.88917136107324"/>
    <n v="870.91408241968577"/>
    <n v="1360.803253780759"/>
    <n v="1959.5566854442927"/>
    <n v="2667.174377410287"/>
    <n v="3483.6563296787431"/>
    <n v="4409.0025422496601"/>
    <n v="0"/>
    <n v="2.8442654196839428E-2"/>
    <n v="5.6885308393678856E-2"/>
    <n v="8.532796259051828E-2"/>
    <n v="0.11377061678735771"/>
    <n v="0.14221327098419712"/>
    <n v="0.17065592518103656"/>
    <n v="0.19909857937787598"/>
    <n v="0.22754123357471542"/>
    <n v="0.25598388777155484"/>
    <n v="9.6"/>
    <n v="1.21546"/>
    <n v="1"/>
    <n v="1.0005999999999999"/>
    <n v="1.0066999999999999"/>
    <n v="1"/>
    <n v="0.96581804200055865"/>
    <n v="0.93296149955364538"/>
    <n v="0.90143037265926051"/>
    <n v="0.87122466131740361"/>
    <n v="0.84234436552807512"/>
    <n v="0.81478948529127471"/>
    <n v="0.78856002060700248"/>
    <n v="0.76365597147525843"/>
    <n v="0.7400773378960428"/>
    <n v="375000"/>
    <n v="750000"/>
    <n v="724363.53150041902"/>
    <n v="699721.12466523401"/>
    <n v="676072.77949444542"/>
    <n v="653418.49598805269"/>
    <n v="631758.27414605638"/>
    <n v="611092.11396845605"/>
    <n v="591420.01545525191"/>
    <n v="572741.97860644385"/>
    <n v="555058.00342203211"/>
    <n v="750000"/>
    <n v="724363.53150041914"/>
    <n v="699721.12466523389"/>
    <n v="676072.77949444542"/>
    <n v="653418.49598805269"/>
    <n v="631758.27414605638"/>
    <n v="611092.11396845605"/>
    <n v="591420.01545525191"/>
    <n v="572741.97860644385"/>
    <n v="555058.00342203211"/>
    <n v="1672036.3825000001"/>
    <n v="64.75"/>
    <n v="9.4854355203619907"/>
    <n v="1.2999999999999999E-2"/>
    <n v="0.78300000000000003"/>
    <n v="4.2157979022656243E-2"/>
    <n v="4.5437741162409111E-2"/>
    <n v="7.4999999999999997E-2"/>
    <n v="0.1204377411624091"/>
    <n v="4.2026936794721408"/>
    <n v="4.038268262312056"/>
    <n v="3.8515433226415228"/>
    <n v="3.6425188604605481"/>
    <n v="3.4111948757691253"/>
    <n v="3.1575713685672584"/>
    <n v="2.8816483388549452"/>
    <n v="2.583425786632187"/>
    <n v="2.2629037118989825"/>
    <n v="1.9200821146553333"/>
    <n v="4.2026936794721408"/>
    <n v="4.120480970892098"/>
    <n v="3.9449057924767894"/>
    <n v="3.7470310915510354"/>
    <n v="3.5268568681148365"/>
    <n v="3.2843831221681921"/>
    <n v="3.0196098537111018"/>
    <n v="2.7325370627435661"/>
    <n v="2.4231647492655846"/>
    <n v="2.091492913277158"/>
    <n v="0"/>
    <n v="4.7135120642779755"/>
    <n v="14.140536192833927"/>
    <n v="23.567560321389877"/>
    <n v="32.994584449945833"/>
    <n v="42.421608578501775"/>
    <n v="51.848632707057732"/>
    <n v="61.275656835613674"/>
    <n v="70.70268096416963"/>
    <n v="80.129705092725587"/>
    <n v="9.4270241285559511"/>
    <n v="0"/>
    <n v="10.783787687428113"/>
    <n v="33.791219079244577"/>
    <n v="59.292798584432077"/>
    <n v="88.192051833272373"/>
    <n v="121.76092519245785"/>
    <n v="161.86803436257162"/>
    <n v="211.39588675970816"/>
    <n v="275.06007571496281"/>
    <n v="361.17008024645202"/>
    <n v="1323.3148594605295"/>
    <n v="69.555528290513578"/>
    <n v="208.93055816265635"/>
    <n v="1601.8009459136995"/>
    <n v="1601.8"/>
    <n v="208.93043478260847"/>
    <n v="69.555528290513578"/>
    <n v="1323.3140369268779"/>
    <n v="8.6199723606575951"/>
    <n v="9.4591369952468085E-4"/>
    <n v="5.9053171402464787E-7"/>
  </r>
  <r>
    <x v="2"/>
    <x v="196"/>
    <n v="442"/>
    <n v="1.04053"/>
    <n v="84.809055586740797"/>
    <n v="0"/>
    <n v="9.4232283985267546"/>
    <n v="18.846456797053509"/>
    <n v="28.269685195580266"/>
    <n v="37.692913594107019"/>
    <n v="47.116141992633771"/>
    <n v="56.539370391160524"/>
    <n v="65.962598789687277"/>
    <n v="75.385827188214037"/>
    <n v="84.809055586740797"/>
    <n v="0"/>
    <n v="9.4232283985267546"/>
    <n v="18.846456797053509"/>
    <n v="28.269685195580266"/>
    <n v="37.692913594107019"/>
    <n v="47.116141992633771"/>
    <n v="56.539370391160524"/>
    <n v="65.962598789687277"/>
    <n v="75.385827188214037"/>
    <n v="84.809055586740797"/>
    <n v="0"/>
    <n v="54.388305488615678"/>
    <n v="217.55322195446271"/>
    <n v="489.49474939754123"/>
    <n v="870.21288781785086"/>
    <n v="1359.707637215392"/>
    <n v="1957.9789975901642"/>
    <n v="2665.0269689421675"/>
    <n v="3480.8515512714034"/>
    <n v="4405.4527445778704"/>
    <n v="0"/>
    <n v="2.8431201946885174E-2"/>
    <n v="5.6862403893770348E-2"/>
    <n v="8.5293605840655526E-2"/>
    <n v="0.1137248077875407"/>
    <n v="0.14215600973442585"/>
    <n v="0.17058721168131102"/>
    <n v="0.19901841362819619"/>
    <n v="0.22744961557508139"/>
    <n v="0.25588081752196656"/>
    <n v="9.6"/>
    <n v="1.21546"/>
    <n v="1"/>
    <n v="1.0005999999999999"/>
    <n v="1.0066999999999999"/>
    <n v="1"/>
    <n v="0.96583153841636571"/>
    <n v="0.93298742526021305"/>
    <n v="0.90146766053154226"/>
    <n v="0.87127224423035321"/>
    <n v="0.84240117635664602"/>
    <n v="0.81485445691042069"/>
    <n v="0.7886320858916771"/>
    <n v="0.76373406330041527"/>
    <n v="0.74016038913663529"/>
    <n v="375000"/>
    <n v="750000"/>
    <n v="724373.65381227434"/>
    <n v="699740.56894515979"/>
    <n v="676100.7453986567"/>
    <n v="653454.18317276496"/>
    <n v="631800.88226748456"/>
    <n v="611140.84268281551"/>
    <n v="591474.0644187578"/>
    <n v="572800.54747531144"/>
    <n v="555120.29185247642"/>
    <n v="750000"/>
    <n v="724373.65381227434"/>
    <n v="699740.56894515979"/>
    <n v="676100.7453986567"/>
    <n v="653454.18317276496"/>
    <n v="631800.88226748456"/>
    <n v="611140.84268281551"/>
    <n v="591474.0644187578"/>
    <n v="572800.54747531144"/>
    <n v="555120.29185247642"/>
    <n v="1674488.0487500001"/>
    <n v="64.75"/>
    <n v="9.4854355203619907"/>
    <n v="1.2999999999999999E-2"/>
    <n v="0.78300000000000003"/>
    <n v="4.2157979022656243E-2"/>
    <n v="4.5644556909155878E-2"/>
    <n v="7.4999999999999997E-2"/>
    <n v="0.12064455690915588"/>
    <n v="4.1962532300146416"/>
    <n v="4.0321166696885253"/>
    <n v="3.8456862197266517"/>
    <n v="3.6369618801290193"/>
    <n v="3.40594365089563"/>
    <n v="3.1526315320264819"/>
    <n v="2.8770255235215765"/>
    <n v="2.5791256253809132"/>
    <n v="2.2589318376044911"/>
    <n v="1.9164441601923117"/>
    <n v="4.1962532300146416"/>
    <n v="4.1141849498515839"/>
    <n v="3.9389014447075885"/>
    <n v="3.7413240499278357"/>
    <n v="3.5214527655123247"/>
    <n v="3.2792875914610562"/>
    <n v="3.0148285277740294"/>
    <n v="2.7280755744512448"/>
    <n v="2.4190287314927019"/>
    <n v="2.0876879988984012"/>
    <n v="0"/>
    <n v="4.7116141992633773"/>
    <n v="14.134842597790133"/>
    <n v="23.558070996316886"/>
    <n v="32.981299394843646"/>
    <n v="42.404527793370391"/>
    <n v="51.827756191897151"/>
    <n v="61.250984590423897"/>
    <n v="70.674212988950657"/>
    <n v="80.097441387477417"/>
    <n v="9.4232283985267546"/>
    <n v="0"/>
    <n v="10.791594754874158"/>
    <n v="33.81548181541001"/>
    <n v="59.335433302358467"/>
    <n v="88.256278806735054"/>
    <n v="121.85193868604016"/>
    <n v="161.99421608233237"/>
    <n v="211.57112465489811"/>
    <n v="275.30853280525309"/>
    <n v="361.53701354324892"/>
    <n v="1324.4616144511504"/>
    <n v="69.555528290513578"/>
    <n v="209.10257141124947"/>
    <n v="1603.1197141529135"/>
    <n v="1603.1"/>
    <n v="209.09999999999991"/>
    <n v="69.555528290513578"/>
    <n v="1324.4444717094864"/>
    <n v="8.6247571101239853"/>
    <n v="1.9714152913593352E-2"/>
    <n v="1.2297519127685955E-5"/>
  </r>
  <r>
    <x v="2"/>
    <x v="197"/>
    <n v="442"/>
    <n v="1.04365"/>
    <n v="84.744162171934022"/>
    <n v="0"/>
    <n v="9.416018019103781"/>
    <n v="18.832036038207562"/>
    <n v="28.248054057311343"/>
    <n v="37.664072076415124"/>
    <n v="47.080090095518905"/>
    <n v="56.496108114622686"/>
    <n v="65.912126133726474"/>
    <n v="75.328144152830248"/>
    <n v="84.744162171934022"/>
    <n v="0"/>
    <n v="9.416018019103781"/>
    <n v="18.832036038207562"/>
    <n v="28.248054057311343"/>
    <n v="37.664072076415124"/>
    <n v="47.080090095518905"/>
    <n v="56.496108114622686"/>
    <n v="65.912126133726474"/>
    <n v="75.328144152830248"/>
    <n v="84.744162171934022"/>
    <n v="0"/>
    <n v="54.305104643353353"/>
    <n v="217.22041857341341"/>
    <n v="488.7459417901801"/>
    <n v="868.88167429365365"/>
    <n v="1357.6276160838338"/>
    <n v="1954.9837671607204"/>
    <n v="2660.9501275243147"/>
    <n v="3475.5266971746146"/>
    <n v="4398.7134761116204"/>
    <n v="0"/>
    <n v="2.8409447220710832E-2"/>
    <n v="5.6818894441421665E-2"/>
    <n v="8.5228341662132501E-2"/>
    <n v="0.11363778888284333"/>
    <n v="0.14204723610355416"/>
    <n v="0.170456683324265"/>
    <n v="0.19886613054497584"/>
    <n v="0.22727557776568666"/>
    <n v="0.25568502498639745"/>
    <n v="9.6"/>
    <n v="1.21546"/>
    <n v="1"/>
    <n v="1.0005999999999999"/>
    <n v="1.0066999999999999"/>
    <n v="1"/>
    <n v="0.96585717683752059"/>
    <n v="0.9330366761723603"/>
    <n v="0.90153849800451913"/>
    <n v="0.87136264233399696"/>
    <n v="0.8425091091607938"/>
    <n v="0.81497789848490998"/>
    <n v="0.78876901030634494"/>
    <n v="0.76388244462509913"/>
    <n v="0.74031820144117244"/>
    <n v="375000"/>
    <n v="750000"/>
    <n v="724392.88262814039"/>
    <n v="699777.50712927023"/>
    <n v="676153.8735033893"/>
    <n v="653521.98175049771"/>
    <n v="631881.83187059534"/>
    <n v="611233.42386368243"/>
    <n v="591576.75772975874"/>
    <n v="572911.83346882439"/>
    <n v="555238.65108087938"/>
    <n v="750000"/>
    <n v="724392.88262814051"/>
    <n v="699777.50712927023"/>
    <n v="676153.8735033893"/>
    <n v="653521.98175049771"/>
    <n v="631881.83187059534"/>
    <n v="611233.42386368243"/>
    <n v="591576.75772975874"/>
    <n v="572911.83346882439"/>
    <n v="555238.65108087938"/>
    <n v="1676939.7150000001"/>
    <n v="64.75"/>
    <n v="9.4854355203619907"/>
    <n v="1.2999999999999999E-2"/>
    <n v="0.78300000000000003"/>
    <n v="4.2157979022656243E-2"/>
    <n v="4.5918695137320525E-2"/>
    <n v="7.4999999999999997E-2"/>
    <n v="0.12091869513732052"/>
    <n v="4.1898316122807024"/>
    <n v="4.0260392157256835"/>
    <n v="3.8399601349302648"/>
    <n v="3.6315943698944482"/>
    <n v="3.4009419206182323"/>
    <n v="3.1480027871016172"/>
    <n v="2.8727769693446046"/>
    <n v="2.5752644673471918"/>
    <n v="2.2554652811093812"/>
    <n v="1.9133794106311715"/>
    <n v="4.1898316122807024"/>
    <n v="4.107935414003193"/>
    <n v="3.9329996753279741"/>
    <n v="3.7357772524123565"/>
    <n v="3.5162681452563405"/>
    <n v="3.2744723538599247"/>
    <n v="3.0103898782231111"/>
    <n v="2.7240207183458982"/>
    <n v="2.4153648742282865"/>
    <n v="2.0844223458702764"/>
    <n v="0"/>
    <n v="4.7080090095518905"/>
    <n v="14.124027028655672"/>
    <n v="23.540045047759453"/>
    <n v="32.956063066863237"/>
    <n v="42.372081085967011"/>
    <n v="51.788099105070799"/>
    <n v="61.20411712417458"/>
    <n v="70.620135143278361"/>
    <n v="80.036153162382135"/>
    <n v="9.416018019103781"/>
    <n v="0"/>
    <n v="10.791478735748472"/>
    <n v="33.814417488615838"/>
    <n v="59.332629694954719"/>
    <n v="88.251200095458742"/>
    <n v="121.84444878335329"/>
    <n v="161.98489035457035"/>
    <n v="211.56192601740236"/>
    <n v="275.30435343981281"/>
    <n v="361.5495016400298"/>
    <n v="1324.4348462499463"/>
    <n v="69.555528290513578"/>
    <n v="209.09855618106886"/>
    <n v="1603.0889307215289"/>
    <n v="1603.1"/>
    <n v="209.09999999999991"/>
    <n v="69.555528290513578"/>
    <n v="1324.4444717094864"/>
    <n v="8.6310061385858141"/>
    <n v="1.1069278471040889E-2"/>
    <n v="6.9049207604272278E-6"/>
  </r>
  <r>
    <x v="2"/>
    <x v="198"/>
    <n v="442"/>
    <n v="1.0460100000000001"/>
    <n v="84.710363578558315"/>
    <n v="0"/>
    <n v="9.4122626198398134"/>
    <n v="18.824525239679627"/>
    <n v="28.236787859519438"/>
    <n v="37.649050479359254"/>
    <n v="47.061313099199069"/>
    <n v="56.473575719038884"/>
    <n v="65.885838338878699"/>
    <n v="75.298100958718507"/>
    <n v="84.710363578558315"/>
    <n v="0"/>
    <n v="9.4122626198398134"/>
    <n v="18.824525239679627"/>
    <n v="28.236787859519438"/>
    <n v="37.649050479359254"/>
    <n v="47.061313099199069"/>
    <n v="56.473575719038884"/>
    <n v="65.885838338878699"/>
    <n v="75.298100958718507"/>
    <n v="84.710363578558315"/>
    <n v="0"/>
    <n v="54.261796170210729"/>
    <n v="217.04718468084292"/>
    <n v="488.35616553189647"/>
    <n v="868.18873872337167"/>
    <n v="1356.544904255268"/>
    <n v="1953.4246621275863"/>
    <n v="2658.828012340326"/>
    <n v="3472.7549548934867"/>
    <n v="4395.2054897870685"/>
    <n v="0"/>
    <n v="2.839811665433278E-2"/>
    <n v="5.679623330866556E-2"/>
    <n v="8.5194349962998336E-2"/>
    <n v="0.11359246661733112"/>
    <n v="0.14199058327166392"/>
    <n v="0.1703886999259967"/>
    <n v="0.19878681658032948"/>
    <n v="0.22718493323466224"/>
    <n v="0.255583049888995"/>
    <n v="9.6"/>
    <n v="1.21546"/>
    <n v="1"/>
    <n v="1.0005999999999999"/>
    <n v="1.0066999999999999"/>
    <n v="1"/>
    <n v="0.965870530465192"/>
    <n v="0.93306232887180585"/>
    <n v="0.9015753952198412"/>
    <n v="0.87140972950929829"/>
    <n v="0.842565331740177"/>
    <n v="0.81504220191247745"/>
    <n v="0.78884034002619952"/>
    <n v="0.76395974608134321"/>
    <n v="0.74040042007790863"/>
    <n v="375000"/>
    <n v="750000"/>
    <n v="724402.897848894"/>
    <n v="699796.74665385438"/>
    <n v="676181.5464148809"/>
    <n v="653557.29713197367"/>
    <n v="631923.99880513281"/>
    <n v="611281.65143435809"/>
    <n v="591630.25501964963"/>
    <n v="572969.80956100742"/>
    <n v="555300.31505843147"/>
    <n v="750000"/>
    <n v="724402.897848894"/>
    <n v="699796.74665385438"/>
    <n v="676181.5464148809"/>
    <n v="653557.29713197367"/>
    <n v="631923.99880513281"/>
    <n v="611281.65143435809"/>
    <n v="591630.25501964963"/>
    <n v="572969.80956100742"/>
    <n v="555300.31505843147"/>
    <n v="1679391.3812500001"/>
    <n v="64.75"/>
    <n v="9.4854355203619907"/>
    <n v="1.2999999999999999E-2"/>
    <n v="0.78300000000000003"/>
    <n v="4.2157979022656243E-2"/>
    <n v="4.612660132548952E-2"/>
    <n v="7.4999999999999997E-2"/>
    <n v="0.12112660132548952"/>
    <n v="4.1834287437956208"/>
    <n v="4.0199226193449933"/>
    <n v="3.8341350796180942"/>
    <n v="3.6260661246149231"/>
    <n v="3.395715754335479"/>
    <n v="3.1430839687797643"/>
    <n v="2.8681707679477761"/>
    <n v="2.570976151839516"/>
    <n v="2.2515001204549838"/>
    <n v="1.9097426737941796"/>
    <n v="4.1834287437956208"/>
    <n v="4.101675681570307"/>
    <n v="3.9270288494815437"/>
    <n v="3.7301006021165088"/>
    <n v="3.510890939475201"/>
    <n v="3.2693998615576216"/>
    <n v="3.0056273683637702"/>
    <n v="2.7195734598936463"/>
    <n v="2.4112381361472499"/>
    <n v="2.0806213971245819"/>
    <n v="0"/>
    <n v="4.7061313099199067"/>
    <n v="14.118393929759719"/>
    <n v="23.530656549599534"/>
    <n v="32.94291916943935"/>
    <n v="42.355181789279158"/>
    <n v="51.76744440911898"/>
    <n v="61.179707028958788"/>
    <n v="70.591969648798596"/>
    <n v="80.004232268638418"/>
    <n v="9.4122626198398134"/>
    <n v="0"/>
    <n v="10.799328677166073"/>
    <n v="33.8388223083196"/>
    <n v="59.375535055653927"/>
    <n v="88.31587538098421"/>
    <n v="121.93616908083608"/>
    <n v="162.11217234218853"/>
    <n v="211.73889143040066"/>
    <n v="275.55559412638542"/>
    <n v="361.92112887609545"/>
    <n v="1325.59351727803"/>
    <n v="69.555528290513578"/>
    <n v="209.27235683528141"/>
    <n v="1604.4214024038251"/>
    <n v="1604.4"/>
    <n v="209.26956521739112"/>
    <n v="69.555528290513578"/>
    <n v="1325.5749064920954"/>
    <n v="8.6356753062787437"/>
    <n v="2.1402403825049987E-2"/>
    <n v="1.333981789145474E-5"/>
  </r>
  <r>
    <x v="2"/>
    <x v="199"/>
    <n v="442"/>
    <n v="1.0483899999999999"/>
    <n v="84.675896067341881"/>
    <n v="0"/>
    <n v="9.4084328963713197"/>
    <n v="18.816865792742639"/>
    <n v="28.225298689113959"/>
    <n v="37.633731585485279"/>
    <n v="47.042164481856602"/>
    <n v="56.450597378227926"/>
    <n v="65.859030274599249"/>
    <n v="75.267463170970572"/>
    <n v="84.675896067341895"/>
    <n v="0"/>
    <n v="9.4084328963713197"/>
    <n v="18.816865792742639"/>
    <n v="28.225298689113959"/>
    <n v="37.633731585485279"/>
    <n v="47.042164481856602"/>
    <n v="56.450597378227926"/>
    <n v="65.859030274599249"/>
    <n v="75.267463170970572"/>
    <n v="84.675896067341895"/>
    <n v="0"/>
    <n v="54.217648358882244"/>
    <n v="216.87059343552897"/>
    <n v="487.95883522994018"/>
    <n v="867.4823737421159"/>
    <n v="1355.4412089720563"/>
    <n v="1951.8353409197612"/>
    <n v="2656.6647695852307"/>
    <n v="3469.929494968465"/>
    <n v="4391.629517069463"/>
    <n v="0"/>
    <n v="2.8386561841403649E-2"/>
    <n v="5.6773123682807299E-2"/>
    <n v="8.5159685524210951E-2"/>
    <n v="0.1135462473656146"/>
    <n v="0.14193280920701826"/>
    <n v="0.1703193710484219"/>
    <n v="0.19870593288982558"/>
    <n v="0.22709249473122922"/>
    <n v="0.25547905657263287"/>
    <n v="9.6"/>
    <n v="1.21546"/>
    <n v="1"/>
    <n v="1.0005999999999999"/>
    <n v="1.0066999999999999"/>
    <n v="1"/>
    <n v="0.96588414859503402"/>
    <n v="0.93308849013781281"/>
    <n v="0.90161302462833592"/>
    <n v="0.87145775206660381"/>
    <n v="0.84262267245261602"/>
    <n v="0.81510778578637288"/>
    <n v="0.7889130920678743"/>
    <n v="0.76403859129712026"/>
    <n v="0.74048428347411066"/>
    <n v="375000"/>
    <n v="750000"/>
    <n v="724413.11144627549"/>
    <n v="699816.36760335963"/>
    <n v="676209.76847125194"/>
    <n v="653593.3140499529"/>
    <n v="631967.00433946203"/>
    <n v="611330.83933977969"/>
    <n v="591684.81905090576"/>
    <n v="573028.94347284024"/>
    <n v="555363.21260558302"/>
    <n v="750000"/>
    <n v="724413.11144627561"/>
    <n v="699816.36760335963"/>
    <n v="676209.76847125182"/>
    <n v="653593.3140499529"/>
    <n v="631967.00433946203"/>
    <n v="611330.83933977969"/>
    <n v="591684.81905090576"/>
    <n v="573028.94347284024"/>
    <n v="555363.21260558302"/>
    <n v="1681843.0475000001"/>
    <n v="64.75"/>
    <n v="9.4854355203619907"/>
    <n v="1.2999999999999999E-2"/>
    <n v="0.78300000000000003"/>
    <n v="4.2157979022656243E-2"/>
    <n v="4.6336745023100326E-2"/>
    <n v="7.4999999999999997E-2"/>
    <n v="0.12133674502310032"/>
    <n v="4.1770445425655973"/>
    <n v="4.0138250085497287"/>
    <n v="3.8283292159380227"/>
    <n v="3.6205571647304793"/>
    <n v="3.3905088549271021"/>
    <n v="3.1381842865278862"/>
    <n v="2.8635834595328347"/>
    <n v="2.5667063739419467"/>
    <n v="2.2475530297552222"/>
    <n v="1.9061234269726604"/>
    <n v="4.1770445425655973"/>
    <n v="4.0954347755576634"/>
    <n v="3.9210771122438759"/>
    <n v="3.724443190334251"/>
    <n v="3.5055330098287909"/>
    <n v="3.2643465707274943"/>
    <n v="3.0008838730303604"/>
    <n v="2.7151449167373904"/>
    <n v="2.4071297018485844"/>
    <n v="2.0768382283639415"/>
    <n v="0"/>
    <n v="4.7042164481856599"/>
    <n v="14.11264934455698"/>
    <n v="23.521082240928301"/>
    <n v="32.929515137299617"/>
    <n v="42.337948033670941"/>
    <n v="51.746380930042264"/>
    <n v="61.154813826413587"/>
    <n v="70.563246722784911"/>
    <n v="79.971679619156234"/>
    <n v="9.4084328963713197"/>
    <n v="0"/>
    <n v="10.806985633591088"/>
    <n v="33.862612375990615"/>
    <n v="59.417344447115802"/>
    <n v="88.378894910037758"/>
    <n v="122.02556757203516"/>
    <n v="162.23631876788909"/>
    <n v="211.91169525760645"/>
    <n v="275.80132937231144"/>
    <n v="362.28540626375963"/>
    <n v="1326.7261546003369"/>
    <n v="69.555528290513578"/>
    <n v="209.44225243362746"/>
    <n v="1605.7239353244781"/>
    <n v="1605.7"/>
    <n v="209.43913043478256"/>
    <n v="69.555528290513578"/>
    <n v="1326.7053412747039"/>
    <n v="8.6403339713819207"/>
    <n v="2.393532447808866E-2"/>
    <n v="1.4906473487007946E-5"/>
  </r>
  <r>
    <x v="2"/>
    <x v="200"/>
    <n v="442"/>
    <n v="1.0515300000000001"/>
    <n v="84.610977607975229"/>
    <n v="0"/>
    <n v="9.4012197342194703"/>
    <n v="18.802439468438941"/>
    <n v="28.203659202658411"/>
    <n v="37.604878936877881"/>
    <n v="47.006098671097348"/>
    <n v="56.407318405316815"/>
    <n v="65.808538139536282"/>
    <n v="75.209757873755748"/>
    <n v="84.610977607975215"/>
    <n v="0"/>
    <n v="9.4012197342194703"/>
    <n v="18.802439468438941"/>
    <n v="28.203659202658411"/>
    <n v="37.604878936877881"/>
    <n v="47.006098671097348"/>
    <n v="56.407318405316815"/>
    <n v="65.808538139536282"/>
    <n v="75.209757873755748"/>
    <n v="84.610977607975215"/>
    <n v="0"/>
    <n v="54.134546150785042"/>
    <n v="216.53818460314017"/>
    <n v="487.21091535706535"/>
    <n v="866.15273841256067"/>
    <n v="1353.3636537696257"/>
    <n v="1948.8436614282609"/>
    <n v="2652.592761388466"/>
    <n v="3464.6109536502408"/>
    <n v="4384.8982382135864"/>
    <n v="0"/>
    <n v="2.8364798719345934E-2"/>
    <n v="5.6729597438691867E-2"/>
    <n v="8.5094396158037808E-2"/>
    <n v="0.11345919487738373"/>
    <n v="0.14182399359672965"/>
    <n v="0.17018879231607559"/>
    <n v="0.1985535910354215"/>
    <n v="0.22691838975476741"/>
    <n v="0.25528318847411335"/>
    <n v="9.6"/>
    <n v="1.21546"/>
    <n v="1"/>
    <n v="1.0005999999999999"/>
    <n v="1.0066999999999999"/>
    <n v="1"/>
    <n v="0.96590979850276026"/>
    <n v="0.93313776642490498"/>
    <n v="0.90168390376643415"/>
    <n v="0.87154821052734777"/>
    <n v="0.84273068670764584"/>
    <n v="0.81523133230732836"/>
    <n v="0.78905014732639533"/>
    <n v="0.76418713176484665"/>
    <n v="0.74064228562268242"/>
    <n v="375000"/>
    <n v="750000"/>
    <n v="724432.34887707024"/>
    <n v="699853.32481867878"/>
    <n v="676262.92782482563"/>
    <n v="653661.15789551078"/>
    <n v="632048.01503073436"/>
    <n v="611423.49923049624"/>
    <n v="591787.61049479654"/>
    <n v="573140.34882363502"/>
    <n v="555481.71421701182"/>
    <n v="750000"/>
    <n v="724432.34887707024"/>
    <n v="699853.32481867878"/>
    <n v="676262.92782482563"/>
    <n v="653661.15789551078"/>
    <n v="632048.01503073436"/>
    <n v="611423.49923049624"/>
    <n v="591787.61049479654"/>
    <n v="573140.34882363502"/>
    <n v="555481.71421701182"/>
    <n v="1684294.7137500001"/>
    <n v="64.75"/>
    <n v="9.4854355203619907"/>
    <n v="1.2999999999999999E-2"/>
    <n v="0.78300000000000003"/>
    <n v="4.2157979022656243E-2"/>
    <n v="4.6614724146691405E-2"/>
    <n v="7.4999999999999997E-2"/>
    <n v="0.1216147241466914"/>
    <n v="4.1706789270742357"/>
    <n v="4.0078004719042832"/>
    <n v="3.8226523221754882"/>
    <n v="3.6152344778878529"/>
    <n v="3.3855469390413746"/>
    <n v="3.1335897056360564"/>
    <n v="2.8593627776718966"/>
    <n v="2.562866155148896"/>
    <n v="2.2440998380670529"/>
    <n v="1.9030638264263682"/>
    <n v="4.1706789270742357"/>
    <n v="4.0892396994892595"/>
    <n v="3.915226397039886"/>
    <n v="3.7189434000316703"/>
    <n v="3.5003907084646135"/>
    <n v="3.2595683223387155"/>
    <n v="2.9964762416539763"/>
    <n v="2.7111144664103963"/>
    <n v="2.4034829966079743"/>
    <n v="2.0735818322467106"/>
    <n v="0"/>
    <n v="4.7006098671097352"/>
    <n v="14.101829601329205"/>
    <n v="23.503049335548674"/>
    <n v="32.904269069768148"/>
    <n v="42.305488803987615"/>
    <n v="51.706708538207081"/>
    <n v="61.107928272426548"/>
    <n v="70.509148006646015"/>
    <n v="79.910367740865482"/>
    <n v="9.4012197342194703"/>
    <n v="0"/>
    <n v="10.806768370917034"/>
    <n v="33.861234394222905"/>
    <n v="59.414007544673126"/>
    <n v="88.373067318093319"/>
    <n v="122.01713750994054"/>
    <n v="162.22592455216963"/>
    <n v="211.90144064726508"/>
    <n v="275.79641487732204"/>
    <n v="362.29818109477765"/>
    <n v="1326.6941763093814"/>
    <n v="69.555528290513578"/>
    <n v="209.43745568998412"/>
    <n v="1605.6871602898791"/>
    <n v="1605.7"/>
    <n v="209.43913043478256"/>
    <n v="69.555528290513578"/>
    <n v="1326.7053412747039"/>
    <n v="8.6464036931222825"/>
    <n v="1.2839710120942982E-2"/>
    <n v="7.9963318932197682E-6"/>
  </r>
  <r>
    <x v="2"/>
    <x v="201"/>
    <n v="442"/>
    <n v="1.0539799999999999"/>
    <n v="84.574066402953591"/>
    <n v="0"/>
    <n v="9.3971184892170658"/>
    <n v="18.794236978434132"/>
    <n v="28.191355467651199"/>
    <n v="37.588473956868263"/>
    <n v="46.985592446085327"/>
    <n v="56.382710935302391"/>
    <n v="65.779829424519463"/>
    <n v="75.176947913736527"/>
    <n v="84.574066402953591"/>
    <n v="0"/>
    <n v="9.3971184892170658"/>
    <n v="18.794236978434132"/>
    <n v="28.191355467651199"/>
    <n v="37.588473956868263"/>
    <n v="46.985592446085327"/>
    <n v="56.382710935302391"/>
    <n v="65.779829424519463"/>
    <n v="75.176947913736527"/>
    <n v="84.574066402953591"/>
    <n v="0"/>
    <n v="54.087324488985956"/>
    <n v="216.34929795594383"/>
    <n v="486.78592040087369"/>
    <n v="865.3971918237753"/>
    <n v="1352.183112224649"/>
    <n v="1947.1436816034941"/>
    <n v="2650.2788999603117"/>
    <n v="3461.5887672951012"/>
    <n v="4381.0732836078623"/>
    <n v="0"/>
    <n v="2.8352424687860582E-2"/>
    <n v="5.6704849375721164E-2"/>
    <n v="8.5057274063581753E-2"/>
    <n v="0.11340969875144233"/>
    <n v="0.14176212343930292"/>
    <n v="0.17011454812716348"/>
    <n v="0.1984669728150241"/>
    <n v="0.22681939750288466"/>
    <n v="0.25517182219074525"/>
    <n v="9.6"/>
    <n v="1.21546"/>
    <n v="1"/>
    <n v="1.0005999999999999"/>
    <n v="1.0066999999999999"/>
    <n v="1"/>
    <n v="0.96592438282093696"/>
    <n v="0.93316578521970717"/>
    <n v="0.90172420719631063"/>
    <n v="0.87159964875074747"/>
    <n v="0.84279210988301767"/>
    <n v="0.81530159059312102"/>
    <n v="0.78912809088105784"/>
    <n v="0.76427161074682803"/>
    <n v="0.74073215019043148"/>
    <n v="375000"/>
    <n v="750000"/>
    <n v="724443.28711570275"/>
    <n v="699874.33891478041"/>
    <n v="676293.15539723297"/>
    <n v="653699.73656306055"/>
    <n v="632094.08241226326"/>
    <n v="611476.19294484076"/>
    <n v="591846.06816079339"/>
    <n v="573203.70806012105"/>
    <n v="555549.1126428236"/>
    <n v="750000"/>
    <n v="724443.28711570275"/>
    <n v="699874.33891478041"/>
    <n v="676293.15539723297"/>
    <n v="653699.73656306055"/>
    <n v="632094.08241226326"/>
    <n v="611476.19294484076"/>
    <n v="591846.06816079339"/>
    <n v="573203.70806012105"/>
    <n v="555549.1126428236"/>
    <n v="1686746.3800000001"/>
    <n v="64.75"/>
    <n v="9.4854355203619907"/>
    <n v="1.2999999999999999E-2"/>
    <n v="0.78300000000000003"/>
    <n v="4.2157979022656243E-2"/>
    <n v="4.6832196060400774E-2"/>
    <n v="7.4999999999999997E-2"/>
    <n v="0.12183219606040077"/>
    <n v="4.164331816279069"/>
    <n v="4.001742486989829"/>
    <n v="3.8168883970986722"/>
    <n v="3.6097695466056012"/>
    <n v="3.3803859355106147"/>
    <n v="3.1287375638137149"/>
    <n v="2.8548244315148992"/>
    <n v="2.5586465386141692"/>
    <n v="2.2402038851115247"/>
    <n v="1.8994964710069653"/>
    <n v="4.164331816279069"/>
    <n v="4.083037151634449"/>
    <n v="3.9093154420442504"/>
    <n v="3.7133289718521367"/>
    <n v="3.495077741058108"/>
    <n v="3.254561749662165"/>
    <n v="2.9917809976643071"/>
    <n v="2.7067354850645344"/>
    <n v="2.3994252118628472"/>
    <n v="2.0698501780592449"/>
    <n v="0"/>
    <n v="4.6985592446085329"/>
    <n v="14.0956777338256"/>
    <n v="23.492796223042667"/>
    <n v="32.889914712259731"/>
    <n v="42.287033201476795"/>
    <n v="51.684151690693859"/>
    <n v="61.081270179910931"/>
    <n v="70.478388669127995"/>
    <n v="79.875507158345059"/>
    <n v="9.3971184892170658"/>
    <n v="0"/>
    <n v="10.813743865278841"/>
    <n v="33.882851310999051"/>
    <n v="59.451934214395763"/>
    <n v="88.430200570525685"/>
    <n v="122.09823998361149"/>
    <n v="162.33878677326058"/>
    <n v="212.05911568371036"/>
    <n v="276.02184305578032"/>
    <n v="362.63475159204984"/>
    <n v="1327.7314670496121"/>
    <n v="69.555528290513578"/>
    <n v="209.59304930101874"/>
    <n v="1606.8800446411444"/>
    <n v="1606.9"/>
    <n v="209.59565217391287"/>
    <n v="69.555528290513578"/>
    <n v="1327.7488195355736"/>
    <n v="8.651079386909089"/>
    <n v="1.9955358855668237E-2"/>
    <n v="1.2418544312445228E-5"/>
  </r>
  <r>
    <x v="2"/>
    <x v="202"/>
    <n v="442"/>
    <n v="1.05637"/>
    <n v="84.539711150221379"/>
    <n v="0"/>
    <n v="9.3933012389134873"/>
    <n v="18.786602477826975"/>
    <n v="28.179903716740462"/>
    <n v="37.573204955653949"/>
    <n v="46.966506194567437"/>
    <n v="56.359807433480924"/>
    <n v="65.753108672394404"/>
    <n v="75.146409911307899"/>
    <n v="84.539711150221393"/>
    <n v="0"/>
    <n v="9.3933012389134873"/>
    <n v="18.786602477826975"/>
    <n v="28.179903716740462"/>
    <n v="37.573204955653949"/>
    <n v="46.966506194567437"/>
    <n v="56.359807433480924"/>
    <n v="65.753108672394404"/>
    <n v="75.146409911307899"/>
    <n v="84.539711150221393"/>
    <n v="0"/>
    <n v="54.043391251046373"/>
    <n v="216.17356500418549"/>
    <n v="486.39052125941731"/>
    <n v="864.69426001674196"/>
    <n v="1351.0847812761592"/>
    <n v="1945.5620850376692"/>
    <n v="2648.1261713012714"/>
    <n v="3458.7770400669679"/>
    <n v="4377.5146913347562"/>
    <n v="0"/>
    <n v="2.8340907508219708E-2"/>
    <n v="5.6681815016439416E-2"/>
    <n v="8.5022722524659117E-2"/>
    <n v="0.11336363003287883"/>
    <n v="0.14170453754109852"/>
    <n v="0.17004544504931823"/>
    <n v="0.19838635255753792"/>
    <n v="0.22672726006575766"/>
    <n v="0.25506816757397738"/>
    <n v="9.6"/>
    <n v="1.21546"/>
    <n v="1"/>
    <n v="1.0005999999999999"/>
    <n v="1.0066999999999999"/>
    <n v="1"/>
    <n v="0.96593795745922395"/>
    <n v="0.93319186472743909"/>
    <n v="0.90176172180464564"/>
    <n v="0.8716475286908435"/>
    <n v="0.84284928538603276"/>
    <n v="0.81536699189021333"/>
    <n v="0.78920064820338531"/>
    <n v="0.76435025432554848"/>
    <n v="0.74081581025670318"/>
    <n v="375000"/>
    <n v="750000"/>
    <n v="724453.46809441794"/>
    <n v="699893.89854557929"/>
    <n v="676321.29135348427"/>
    <n v="653735.64651813265"/>
    <n v="632136.96403952455"/>
    <n v="611525.24391765997"/>
    <n v="591900.48615253903"/>
    <n v="573262.69074416137"/>
    <n v="555611.85769252735"/>
    <n v="750000"/>
    <n v="724453.46809441794"/>
    <n v="699893.89854557929"/>
    <n v="676321.29135348427"/>
    <n v="653735.64651813265"/>
    <n v="632136.96403952455"/>
    <n v="611525.24391765997"/>
    <n v="591900.48615253903"/>
    <n v="573262.69074416137"/>
    <n v="555611.85769252735"/>
    <n v="1689198.0462500001"/>
    <n v="64.75"/>
    <n v="9.4854355203619907"/>
    <n v="1.2999999999999999E-2"/>
    <n v="0.78300000000000003"/>
    <n v="4.2157979022656243E-2"/>
    <n v="4.7044829797963587E-2"/>
    <n v="7.4999999999999997E-2"/>
    <n v="0.12204482979796358"/>
    <n v="4.1580031296081277"/>
    <n v="3.9956973844201991"/>
    <n v="3.8111315344465875"/>
    <n v="3.6043055796872947"/>
    <n v="3.3752195201423185"/>
    <n v="3.1238733558116611"/>
    <n v="2.8502670866953208"/>
    <n v="2.5544007127932997"/>
    <n v="2.2362742341055943"/>
    <n v="1.8958876506322075"/>
    <n v="4.1580031296081277"/>
    <n v="4.0768502570141631"/>
    <n v="3.9034144594333933"/>
    <n v="3.7077185570669409"/>
    <n v="3.4897625499148068"/>
    <n v="3.2495464379769898"/>
    <n v="2.9870702212534912"/>
    <n v="2.7023338997443105"/>
    <n v="2.3953374734494473"/>
    <n v="2.0660809423689011"/>
    <n v="0"/>
    <n v="4.6966506194567437"/>
    <n v="14.089951858370231"/>
    <n v="23.483253097283718"/>
    <n v="32.876554336197202"/>
    <n v="42.269855575110697"/>
    <n v="51.663156814024177"/>
    <n v="61.056458052937664"/>
    <n v="70.449759291851151"/>
    <n v="79.843060530764646"/>
    <n v="9.3933012389134873"/>
    <n v="0"/>
    <n v="10.821357494449069"/>
    <n v="33.906510216358662"/>
    <n v="59.493531404102093"/>
    <n v="88.492948778118659"/>
    <n v="122.18735578050941"/>
    <n v="162.46273403767168"/>
    <n v="212.23199069759448"/>
    <n v="276.26829980008182"/>
    <n v="363.00122808468581"/>
    <n v="1328.8659562935718"/>
    <n v="69.555528290513578"/>
    <n v="209.76322268761268"/>
    <n v="1608.184707271698"/>
    <n v="1608.2"/>
    <n v="209.7652173913043"/>
    <n v="69.555528290513578"/>
    <n v="1328.8792543181821"/>
    <n v="8.6555899315746885"/>
    <n v="1.5292728302028991E-2"/>
    <n v="9.5092204340436448E-6"/>
  </r>
  <r>
    <x v="2"/>
    <x v="203"/>
    <n v="442"/>
    <n v="1.05949"/>
    <n v="84.476379514728151"/>
    <n v="0"/>
    <n v="9.3862643905253496"/>
    <n v="18.772528781050699"/>
    <n v="28.15879317157605"/>
    <n v="37.545057562101398"/>
    <n v="46.931321952626746"/>
    <n v="56.317586343152094"/>
    <n v="65.703850733677442"/>
    <n v="75.090115124202796"/>
    <n v="84.476379514728151"/>
    <n v="0"/>
    <n v="9.3862643905253496"/>
    <n v="18.772528781050699"/>
    <n v="28.15879317157605"/>
    <n v="37.545057562101398"/>
    <n v="46.931321952626746"/>
    <n v="56.317586343152094"/>
    <n v="65.703850733677442"/>
    <n v="75.090115124202796"/>
    <n v="84.476379514728151"/>
    <n v="0"/>
    <n v="53.962450015417083"/>
    <n v="215.84980006166833"/>
    <n v="485.66205013875384"/>
    <n v="863.39920024667333"/>
    <n v="1349.061250385427"/>
    <n v="1942.6482005550147"/>
    <n v="2644.1600507554367"/>
    <n v="3453.5968009866933"/>
    <n v="4370.9584512487845"/>
    <n v="0"/>
    <n v="2.8319676349519995E-2"/>
    <n v="5.663935269903999E-2"/>
    <n v="8.4959029048559981E-2"/>
    <n v="0.11327870539807998"/>
    <n v="0.14159838174759998"/>
    <n v="0.16991805809711996"/>
    <n v="0.19823773444663995"/>
    <n v="0.22655741079615996"/>
    <n v="0.25487708714567997"/>
    <n v="9.6"/>
    <n v="1.21546"/>
    <n v="1"/>
    <n v="1.0005999999999999"/>
    <n v="1.0066999999999999"/>
    <n v="1"/>
    <n v="0.96596298197638464"/>
    <n v="0.93323994285280953"/>
    <n v="0.90183088262927469"/>
    <n v="0.87173580130577999"/>
    <n v="0.84295469888232544"/>
    <n v="0.81548757535891125"/>
    <n v="0.78933443073553722"/>
    <n v="0.76449526501220344"/>
    <n v="0.7409700781889097"/>
    <n v="375000"/>
    <n v="750000"/>
    <n v="724472.23648228846"/>
    <n v="699929.95713960717"/>
    <n v="676373.16197195603"/>
    <n v="653801.85097933502"/>
    <n v="632216.02416174405"/>
    <n v="611615.68151918345"/>
    <n v="592000.82305165287"/>
    <n v="573371.44875915255"/>
    <n v="555727.55864168226"/>
    <n v="750000"/>
    <n v="724472.23648228834"/>
    <n v="699929.95713960717"/>
    <n v="676373.16197195603"/>
    <n v="653801.85097933502"/>
    <n v="632216.02416174405"/>
    <n v="611615.68151918345"/>
    <n v="592000.82305165287"/>
    <n v="573371.44875915255"/>
    <n v="555727.55864168226"/>
    <n v="1691649.7125000001"/>
    <n v="64.75"/>
    <n v="9.4854355203619907"/>
    <n v="1.2999999999999999E-2"/>
    <n v="0.78300000000000003"/>
    <n v="4.2157979022656243E-2"/>
    <n v="4.7323134988227607E-2"/>
    <n v="7.4999999999999997E-2"/>
    <n v="0.12232313498822761"/>
    <n v="4.1516927869565219"/>
    <n v="3.9897221467372423"/>
    <n v="3.805497247589281"/>
    <n v="3.5990180895126356"/>
    <n v="3.3702846725073061"/>
    <n v="3.1192969965732926"/>
    <n v="2.8460550617105969"/>
    <n v="2.5505588679192166"/>
    <n v="2.2328084151991532"/>
    <n v="1.8928037035504053"/>
    <n v="4.1516927869565219"/>
    <n v="4.0707074668468817"/>
    <n v="3.8976096971632614"/>
    <n v="3.7022576685509581"/>
    <n v="3.4846513810099706"/>
    <n v="3.2447908345402992"/>
    <n v="2.9826760291419445"/>
    <n v="2.6983069648149067"/>
    <n v="2.3916836415591849"/>
    <n v="2.062806059374779"/>
    <n v="0"/>
    <n v="4.6931321952626748"/>
    <n v="14.079396585788025"/>
    <n v="23.465660976313373"/>
    <n v="32.851925366838728"/>
    <n v="42.238189757364069"/>
    <n v="51.624454147889423"/>
    <n v="61.010718538414764"/>
    <n v="70.396982928940119"/>
    <n v="79.783247319465474"/>
    <n v="9.3862643905253496"/>
    <n v="0"/>
    <n v="10.821455475046315"/>
    <n v="33.906149943502349"/>
    <n v="59.492049916751739"/>
    <n v="88.49001622124463"/>
    <n v="122.18316577437159"/>
    <n v="162.45840007908654"/>
    <n v="212.23038828600056"/>
    <n v="276.27595999091511"/>
    <n v="363.03299084847157"/>
    <n v="1328.8905765353904"/>
    <n v="69.555528290513578"/>
    <n v="209.76691572388549"/>
    <n v="1608.2130205497895"/>
    <n v="1608.2"/>
    <n v="209.7652173913043"/>
    <n v="69.555528290513578"/>
    <n v="1328.8792543181821"/>
    <n v="8.6614032586882725"/>
    <n v="1.3020549789416691E-2"/>
    <n v="8.0963498255295926E-6"/>
  </r>
  <r>
    <x v="2"/>
    <x v="204"/>
    <n v="442"/>
    <n v="1.0618799999999999"/>
    <n v="84.442383109082613"/>
    <n v="0"/>
    <n v="9.3824870121202899"/>
    <n v="18.76497402424058"/>
    <n v="28.14746103636087"/>
    <n v="37.52994804848116"/>
    <n v="46.912435060601453"/>
    <n v="56.294922072721747"/>
    <n v="65.67740908484204"/>
    <n v="75.059896096962333"/>
    <n v="84.442383109082627"/>
    <n v="0"/>
    <n v="9.3824870121202899"/>
    <n v="18.76497402424058"/>
    <n v="28.14746103636087"/>
    <n v="37.52994804848116"/>
    <n v="46.912435060601453"/>
    <n v="56.294922072721747"/>
    <n v="65.67740908484204"/>
    <n v="75.059896096962333"/>
    <n v="84.442383109082627"/>
    <n v="0"/>
    <n v="53.919025801221139"/>
    <n v="215.67610320488455"/>
    <n v="485.27123221099021"/>
    <n v="862.70441281953822"/>
    <n v="1347.9756450305285"/>
    <n v="1941.0849288439615"/>
    <n v="2642.0322642598362"/>
    <n v="3450.8176512781538"/>
    <n v="4367.4410898989136"/>
    <n v="0"/>
    <n v="2.8308279468990085E-2"/>
    <n v="5.661655893798017E-2"/>
    <n v="8.4924838406970252E-2"/>
    <n v="0.11323311787596034"/>
    <n v="0.14154139734495044"/>
    <n v="0.16984967681394053"/>
    <n v="0.19815795628293062"/>
    <n v="0.22646623575192074"/>
    <n v="0.25477451522091082"/>
    <n v="9.6"/>
    <n v="1.21546"/>
    <n v="1"/>
    <n v="1.0005999999999999"/>
    <n v="1.0066999999999999"/>
    <n v="1"/>
    <n v="0.96597641543538126"/>
    <n v="0.93326575239662501"/>
    <n v="0.90186801088373159"/>
    <n v="0.87178319089670075"/>
    <n v="0.84301129243553252"/>
    <n v="0.815552315500227"/>
    <n v="0.78940626009078407"/>
    <n v="0.76457312620720386"/>
    <n v="0.74105291384948635"/>
    <n v="375000"/>
    <n v="750000"/>
    <n v="724482.31157653593"/>
    <n v="699949.31429746875"/>
    <n v="676401.00816279871"/>
    <n v="653837.39317252557"/>
    <n v="632258.46932664944"/>
    <n v="611664.23662517022"/>
    <n v="592054.69506808801"/>
    <n v="573429.84465540294"/>
    <n v="555789.68538711476"/>
    <n v="750000"/>
    <n v="724482.31157653604"/>
    <n v="699949.31429746887"/>
    <n v="676401.00816279871"/>
    <n v="653837.39317252557"/>
    <n v="632258.46932664944"/>
    <n v="611664.23662517022"/>
    <n v="592054.69506808801"/>
    <n v="573429.84465540294"/>
    <n v="555789.68538711476"/>
    <n v="1694101.3787500001"/>
    <n v="64.75"/>
    <n v="9.4854355203619907"/>
    <n v="1.2999999999999999E-2"/>
    <n v="0.78300000000000003"/>
    <n v="4.2157979022656243E-2"/>
    <n v="4.7536879074210309E-2"/>
    <n v="7.4999999999999997E-2"/>
    <n v="0.12253687907421031"/>
    <n v="4.1454007086830682"/>
    <n v="3.9837111338358966"/>
    <n v="3.7997716017188368"/>
    <n v="3.5935821123318901"/>
    <n v="3.3651426656750569"/>
    <n v="3.1144532617483369"/>
    <n v="2.8415139005517291"/>
    <n v="2.5463245820852358"/>
    <n v="2.2288853063488552"/>
    <n v="1.8891960733425877"/>
    <n v="4.1454007086830682"/>
    <n v="4.0645559212594824"/>
    <n v="3.8917413677773665"/>
    <n v="3.6966768570253636"/>
    <n v="3.4793623890034735"/>
    <n v="3.2397979637116969"/>
    <n v="2.977983581150033"/>
    <n v="2.6939192413184827"/>
    <n v="2.3876049442170455"/>
    <n v="2.0590406898457214"/>
    <n v="0"/>
    <n v="4.691243506060145"/>
    <n v="14.073730518180435"/>
    <n v="23.456217530300727"/>
    <n v="32.838704542421013"/>
    <n v="42.221191554541306"/>
    <n v="51.6036785666616"/>
    <n v="60.986165578781893"/>
    <n v="70.368652590902187"/>
    <n v="79.75113960302248"/>
    <n v="9.3824870121202899"/>
    <n v="0"/>
    <n v="10.829111991320294"/>
    <n v="33.929950970591541"/>
    <n v="59.533917851993849"/>
    <n v="88.553213036359324"/>
    <n v="122.27298919062422"/>
    <n v="162.58344975238458"/>
    <n v="212.40499629153186"/>
    <n v="276.52521435494481"/>
    <n v="363.40419847808641"/>
    <n v="1330.0370419178371"/>
    <n v="69.555528290513578"/>
    <n v="209.93888553125248"/>
    <n v="1609.5314557396032"/>
    <n v="1609.5"/>
    <n v="209.93478260869551"/>
    <n v="69.555528290513578"/>
    <n v="1330.0096891007909"/>
    <n v="8.6657992926105809"/>
    <n v="3.1455739603188704E-2"/>
    <n v="1.9543795963459896E-5"/>
  </r>
  <r>
    <x v="2"/>
    <x v="205"/>
    <n v="442"/>
    <n v="1.06429"/>
    <n v="84.407732691834696"/>
    <n v="0"/>
    <n v="9.3786369657594104"/>
    <n v="18.757273931518821"/>
    <n v="28.135910897278229"/>
    <n v="37.514547863037642"/>
    <n v="46.893184828797054"/>
    <n v="56.271821794556466"/>
    <n v="65.650458760315871"/>
    <n v="75.029095726075283"/>
    <n v="84.407732691834696"/>
    <n v="0"/>
    <n v="9.3786369657594104"/>
    <n v="18.757273931518821"/>
    <n v="28.135910897278229"/>
    <n v="37.514547863037642"/>
    <n v="46.893184828797054"/>
    <n v="56.271821794556466"/>
    <n v="65.650458760315871"/>
    <n v="75.029095726075283"/>
    <n v="84.407732691834696"/>
    <n v="0"/>
    <n v="53.874784192999194"/>
    <n v="215.49913677199677"/>
    <n v="484.87305773699262"/>
    <n v="861.9965470879871"/>
    <n v="1346.8696048249801"/>
    <n v="1939.4922309479712"/>
    <n v="2639.8644254569604"/>
    <n v="3447.9861883519484"/>
    <n v="4363.8575196329348"/>
    <n v="0"/>
    <n v="2.8296663339043775E-2"/>
    <n v="5.6593326678087551E-2"/>
    <n v="8.4889990017131323E-2"/>
    <n v="0.1131866533561751"/>
    <n v="0.14148331669521888"/>
    <n v="0.16977998003426267"/>
    <n v="0.19807664337330644"/>
    <n v="0.2263733067123502"/>
    <n v="0.25466997005139397"/>
    <n v="9.6"/>
    <n v="1.21546"/>
    <n v="1"/>
    <n v="1.0005999999999999"/>
    <n v="1.0066999999999999"/>
    <n v="1"/>
    <n v="0.96599010754180292"/>
    <n v="0.93329205933184889"/>
    <n v="0.90190585537013768"/>
    <n v="0.8718314956566694"/>
    <n v="0.84306898019144405"/>
    <n v="0.81561830897446153"/>
    <n v="0.78947948200572204"/>
    <n v="0.7646524992852255"/>
    <n v="0.74113736081297177"/>
    <n v="375000"/>
    <n v="750000"/>
    <n v="724492.58065635222"/>
    <n v="699969.04449888668"/>
    <n v="676429.39152760326"/>
    <n v="653873.62174250209"/>
    <n v="632301.73514358304"/>
    <n v="611713.73173084611"/>
    <n v="592109.61150429153"/>
    <n v="573489.37446391908"/>
    <n v="555853.02060972888"/>
    <n v="750000"/>
    <n v="724492.58065635222"/>
    <n v="699969.04449888656"/>
    <n v="676429.39152760326"/>
    <n v="653873.62174250209"/>
    <n v="632301.73514358304"/>
    <n v="611713.73173084611"/>
    <n v="592109.61150429153"/>
    <n v="573489.37446391908"/>
    <n v="555853.02060972888"/>
    <n v="1696553.0450000002"/>
    <n v="64.75"/>
    <n v="9.4854355203619907"/>
    <n v="1.2999999999999999E-2"/>
    <n v="0.78300000000000003"/>
    <n v="4.2157979022656243E-2"/>
    <n v="4.7752899497133537E-2"/>
    <n v="7.4999999999999997E-2"/>
    <n v="0.12275289949713353"/>
    <n v="4.1391268156069358"/>
    <n v="3.9777186055573002"/>
    <n v="3.7940646220758949"/>
    <n v="3.5881648651627214"/>
    <n v="3.3600193348177774"/>
    <n v="3.1096280310410629"/>
    <n v="2.8369909538325797"/>
    <n v="2.5421081031923274"/>
    <n v="2.224979479120305"/>
    <n v="1.8856050816165142"/>
    <n v="4.1391268156069358"/>
    <n v="4.0584227105821178"/>
    <n v="3.8858916138165975"/>
    <n v="3.6911147436193081"/>
    <n v="3.4740920999902496"/>
    <n v="3.2348236829294201"/>
    <n v="2.9733094924368215"/>
    <n v="2.6895495285124538"/>
    <n v="2.383543791156316"/>
    <n v="2.0552922803684095"/>
    <n v="0"/>
    <n v="4.6893184828797052"/>
    <n v="14.067955448639115"/>
    <n v="23.446592414398523"/>
    <n v="32.825229380157936"/>
    <n v="42.203866345917348"/>
    <n v="51.58250331167676"/>
    <n v="60.961140277436172"/>
    <n v="70.339777243195584"/>
    <n v="79.718414208954982"/>
    <n v="9.3786369657594104"/>
    <n v="0"/>
    <n v="10.836578346824368"/>
    <n v="33.953146437267151"/>
    <n v="59.574706724818036"/>
    <n v="88.614780729372455"/>
    <n v="122.36053021948467"/>
    <n v="162.70542087053803"/>
    <n v="212.57552523935996"/>
    <n v="276.76908536942977"/>
    <n v="363.76824527254576"/>
    <n v="1331.1580192096401"/>
    <n v="69.555528290513578"/>
    <n v="210.10703212502293"/>
    <n v="1610.8205796251766"/>
    <n v="1610.8"/>
    <n v="210.10434782608695"/>
    <n v="69.555528290513578"/>
    <n v="1331.1401238833994"/>
    <n v="8.6701821656347331"/>
    <n v="2.0579625176651462E-2"/>
    <n v="1.2776027549448387E-5"/>
  </r>
  <r>
    <x v="2"/>
    <x v="206"/>
    <n v="442"/>
    <n v="1.06745"/>
    <n v="84.343578809619373"/>
    <n v="0"/>
    <n v="9.3715087566243742"/>
    <n v="18.743017513248748"/>
    <n v="28.114526269873124"/>
    <n v="37.486035026497497"/>
    <n v="46.857543783121869"/>
    <n v="56.229052539746242"/>
    <n v="65.600561296370614"/>
    <n v="74.972070052994994"/>
    <n v="84.343578809619373"/>
    <n v="0"/>
    <n v="9.3715087566243742"/>
    <n v="18.743017513248748"/>
    <n v="28.114526269873124"/>
    <n v="37.486035026497497"/>
    <n v="46.857543783121869"/>
    <n v="56.229052539746242"/>
    <n v="65.600561296370614"/>
    <n v="74.972070052994994"/>
    <n v="84.343578809619373"/>
    <n v="0"/>
    <n v="53.792920529985992"/>
    <n v="215.17168211994397"/>
    <n v="484.13628476987395"/>
    <n v="860.68672847977587"/>
    <n v="1344.8230132496496"/>
    <n v="1936.5451390794956"/>
    <n v="2635.8531059693128"/>
    <n v="3442.7469139191035"/>
    <n v="4357.2265629288659"/>
    <n v="0"/>
    <n v="2.8275156532154799E-2"/>
    <n v="5.6550313064309597E-2"/>
    <n v="8.4825469596464406E-2"/>
    <n v="0.11310062612861919"/>
    <n v="0.141375782660774"/>
    <n v="0.16965093919292878"/>
    <n v="0.19792609572508357"/>
    <n v="0.22620125225723839"/>
    <n v="0.2544764087893932"/>
    <n v="9.6"/>
    <n v="1.21546"/>
    <n v="1"/>
    <n v="1.0005999999999999"/>
    <n v="1.0066999999999999"/>
    <n v="1"/>
    <n v="0.96601545852089865"/>
    <n v="0.93334076792009779"/>
    <n v="0.90197592819759742"/>
    <n v="0.87192093935339765"/>
    <n v="0.84317580138749837"/>
    <n v="0.81574051429989958"/>
    <n v="0.78961507809060139"/>
    <n v="0.76479949275960346"/>
    <n v="0.74129375830690625"/>
    <n v="375000"/>
    <n v="750000"/>
    <n v="724511.59389067395"/>
    <n v="700005.57594007335"/>
    <n v="676481.9461481981"/>
    <n v="653940.70451504819"/>
    <n v="632381.85104062373"/>
    <n v="611805.38572492474"/>
    <n v="592211.30856795108"/>
    <n v="573599.61956970254"/>
    <n v="555970.31873017969"/>
    <n v="750000"/>
    <n v="724511.59389067395"/>
    <n v="700005.57594007323"/>
    <n v="676481.9461481981"/>
    <n v="653940.70451504819"/>
    <n v="632381.85104062373"/>
    <n v="611805.38572492474"/>
    <n v="592211.30856795108"/>
    <n v="573599.61956970254"/>
    <n v="555970.31873017969"/>
    <n v="1699004.7112500002"/>
    <n v="64.75"/>
    <n v="9.4854355203619907"/>
    <n v="1.2999999999999999E-2"/>
    <n v="0.78300000000000003"/>
    <n v="4.2157979022656243E-2"/>
    <n v="4.8036888223771092E-2"/>
    <n v="7.4999999999999997E-2"/>
    <n v="0.1230368882237711"/>
    <n v="4.1328710290043285"/>
    <n v="3.9717963668286118"/>
    <n v="3.7884811847884889"/>
    <n v="3.5829254828839612"/>
    <n v="3.3551292611150254"/>
    <n v="3.1050925194816852"/>
    <n v="2.8328152579839387"/>
    <n v="2.5382974766217861"/>
    <n v="2.2215391753952254"/>
    <n v="1.8825403543042609"/>
    <n v="4.1328710290043285"/>
    <n v="4.0523336979164704"/>
    <n v="3.8801387758085504"/>
    <n v="3.6857033338362251"/>
    <n v="3.4690273719994931"/>
    <n v="3.2301108902983553"/>
    <n v="2.9689538887328117"/>
    <n v="2.6855563673028624"/>
    <n v="2.3799183260085055"/>
    <n v="2.0520397648497433"/>
    <n v="0"/>
    <n v="4.6857543783121871"/>
    <n v="14.057263134936562"/>
    <n v="23.428771891560935"/>
    <n v="32.800280648185307"/>
    <n v="42.171789404809687"/>
    <n v="51.543298161434052"/>
    <n v="60.914806918058432"/>
    <n v="70.286315674682811"/>
    <n v="79.657824431307176"/>
    <n v="9.3715087566243742"/>
    <n v="0"/>
    <n v="10.836370215592453"/>
    <n v="33.951817750585285"/>
    <n v="59.571517577945848"/>
    <n v="88.609308705751687"/>
    <n v="122.35285632970587"/>
    <n v="162.69652145771363"/>
    <n v="212.56811191566723"/>
    <n v="276.76950743132386"/>
    <n v="363.79119546267873"/>
    <n v="1331.1472068469648"/>
    <n v="69.555528290513578"/>
    <n v="210.10541027062163"/>
    <n v="1610.8081454081"/>
    <n v="1610.8"/>
    <n v="210.10434782608695"/>
    <n v="69.555528290513578"/>
    <n v="1331.1401238833994"/>
    <n v="8.675853359186025"/>
    <n v="8.145408100062923E-3"/>
    <n v="5.0567470201532927E-6"/>
  </r>
  <r>
    <x v="2"/>
    <x v="207"/>
    <n v="442"/>
    <n v="1.06986"/>
    <n v="84.30929122377303"/>
    <n v="0"/>
    <n v="9.3676990248636702"/>
    <n v="18.73539804972734"/>
    <n v="28.103097074591012"/>
    <n v="37.470796099454681"/>
    <n v="46.838495124318349"/>
    <n v="56.206194149182018"/>
    <n v="65.573893174045693"/>
    <n v="74.941592198909362"/>
    <n v="84.30929122377303"/>
    <n v="0"/>
    <n v="9.3676990248636702"/>
    <n v="18.73539804972734"/>
    <n v="28.103097074591012"/>
    <n v="37.470796099454681"/>
    <n v="46.838495124318349"/>
    <n v="56.206194149182018"/>
    <n v="65.573893174045693"/>
    <n v="74.941592198909362"/>
    <n v="84.30929122377303"/>
    <n v="0"/>
    <n v="53.74919332501446"/>
    <n v="214.99677330005784"/>
    <n v="483.74273992513014"/>
    <n v="859.98709320023136"/>
    <n v="1343.7298331253612"/>
    <n v="1934.9709597005201"/>
    <n v="2633.7104729257089"/>
    <n v="3439.9483728009254"/>
    <n v="4353.6846593261707"/>
    <n v="0"/>
    <n v="2.8263662037012457E-2"/>
    <n v="5.6527324074024915E-2"/>
    <n v="8.4790986111037372E-2"/>
    <n v="0.11305464814804983"/>
    <n v="0.14131831018506227"/>
    <n v="0.16958197222207474"/>
    <n v="0.19784563425908722"/>
    <n v="0.22610929629609966"/>
    <n v="0.25437295833311213"/>
    <n v="9.6"/>
    <n v="1.21546"/>
    <n v="1"/>
    <n v="1.0005999999999999"/>
    <n v="1.0066999999999999"/>
    <n v="1"/>
    <n v="0.96602900787718782"/>
    <n v="0.93336680188071108"/>
    <n v="0.90201338201057002"/>
    <n v="0.87196874826676418"/>
    <n v="0.84323290064929413"/>
    <n v="0.81580583915815952"/>
    <n v="0.78968756379336036"/>
    <n v="0.76487807455489665"/>
    <n v="0.74137737144276861"/>
    <n v="375000"/>
    <n v="750000"/>
    <n v="724521.75590789085"/>
    <n v="700025.1014105333"/>
    <n v="676510.03650792746"/>
    <n v="653976.56120007311"/>
    <n v="632424.67548697058"/>
    <n v="611854.37936861964"/>
    <n v="592265.67284502031"/>
    <n v="573658.55591617245"/>
    <n v="556033.02858207643"/>
    <n v="750000"/>
    <n v="724521.75590789085"/>
    <n v="700025.1014105333"/>
    <n v="676510.03650792746"/>
    <n v="653976.56120007311"/>
    <n v="632424.67548697058"/>
    <n v="611854.37936861964"/>
    <n v="592265.67284502031"/>
    <n v="573658.55591617245"/>
    <n v="556033.02858207643"/>
    <n v="1701456.3775000002"/>
    <n v="64.75"/>
    <n v="9.4854355203619907"/>
    <n v="1.2999999999999999E-2"/>
    <n v="0.78300000000000003"/>
    <n v="4.2157979022656243E-2"/>
    <n v="4.8254040478820343E-2"/>
    <n v="7.4999999999999997E-2"/>
    <n v="0.12325404047882034"/>
    <n v="4.1266332706051871"/>
    <n v="3.965837468514736"/>
    <n v="3.7828049773959473"/>
    <n v="3.5775357972488218"/>
    <n v="3.3500299280733574"/>
    <n v="3.1002873698695566"/>
    <n v="2.8283081226374178"/>
    <n v="2.5340921863769412"/>
    <n v="2.2176395610881263"/>
    <n v="1.8789502467709749"/>
    <n v="4.1266332706051871"/>
    <n v="4.0462353695599615"/>
    <n v="3.8743212229553414"/>
    <n v="3.6801703873223843"/>
    <n v="3.4637828626610894"/>
    <n v="3.225158648971457"/>
    <n v="2.9642977462534872"/>
    <n v="2.6812001545071795"/>
    <n v="2.3758658737325336"/>
    <n v="2.0482949039295506"/>
    <n v="0"/>
    <n v="4.6838495124318351"/>
    <n v="14.051548537295506"/>
    <n v="23.419247562159178"/>
    <n v="32.786946587022847"/>
    <n v="42.154645611886515"/>
    <n v="51.522344636750184"/>
    <n v="60.890043661613859"/>
    <n v="70.257742686477528"/>
    <n v="79.625441711341196"/>
    <n v="9.3676990248636702"/>
    <n v="0"/>
    <n v="10.843880422850342"/>
    <n v="33.975158474402249"/>
    <n v="59.612582968121487"/>
    <n v="88.671334130785795"/>
    <n v="122.44111858431486"/>
    <n v="162.81961493995684"/>
    <n v="212.74040346221346"/>
    <n v="277.01622171931189"/>
    <n v="364.16004904502989"/>
    <n v="1332.2803637469867"/>
    <n v="69.555528290513578"/>
    <n v="210.27538380562493"/>
    <n v="1612.1112758431252"/>
    <n v="1612.1"/>
    <n v="210.27391304347816"/>
    <n v="69.555528290513578"/>
    <n v="1332.2705586660081"/>
    <n v="8.6801211209286251"/>
    <n v="1.1275843125304164E-2"/>
    <n v="6.9945060016774169E-6"/>
  </r>
  <r>
    <x v="2"/>
    <x v="208"/>
    <n v="442"/>
    <n v="1.0722799999999999"/>
    <n v="84.274750936582834"/>
    <n v="0"/>
    <n v="9.36386121517587"/>
    <n v="18.72772243035174"/>
    <n v="28.09158364552761"/>
    <n v="37.45544486070348"/>
    <n v="46.819306075879354"/>
    <n v="56.183167291055227"/>
    <n v="65.547028506231101"/>
    <n v="74.910889721406974"/>
    <n v="84.274750936582848"/>
    <n v="0"/>
    <n v="9.36386121517587"/>
    <n v="18.72772243035174"/>
    <n v="28.09158364552761"/>
    <n v="37.45544486070348"/>
    <n v="46.819306075879354"/>
    <n v="56.183167291055227"/>
    <n v="65.547028506231101"/>
    <n v="74.910889721406974"/>
    <n v="84.274750936582848"/>
    <n v="0"/>
    <n v="53.705161824958388"/>
    <n v="214.82064729983355"/>
    <n v="483.3464564246255"/>
    <n v="859.28258919933421"/>
    <n v="1342.6290456239601"/>
    <n v="1933.3858256985025"/>
    <n v="2631.5529294229623"/>
    <n v="3437.1303567973387"/>
    <n v="4350.1181078216314"/>
    <n v="0"/>
    <n v="2.8252082826825359E-2"/>
    <n v="5.6504165653650719E-2"/>
    <n v="8.4756248480476082E-2"/>
    <n v="0.11300833130730144"/>
    <n v="0.14126041413412682"/>
    <n v="0.16951249696095219"/>
    <n v="0.19776457978777756"/>
    <n v="0.22601666261460293"/>
    <n v="0.2542687454414283"/>
    <n v="9.6"/>
    <n v="1.21546"/>
    <n v="1"/>
    <n v="1.0005999999999999"/>
    <n v="1.0066999999999999"/>
    <n v="1"/>
    <n v="0.96604265731182426"/>
    <n v="0.93339302858847195"/>
    <n v="0.90205111382994285"/>
    <n v="0.87201691303623707"/>
    <n v="0.84329042620735462"/>
    <n v="0.81587165334329548"/>
    <n v="0.78976059444405955"/>
    <n v="0.76495724950964705"/>
    <n v="0.74146161854005788"/>
    <n v="375000"/>
    <n v="750000"/>
    <n v="724531.99298386823"/>
    <n v="700044.77144135395"/>
    <n v="676538.33537245716"/>
    <n v="654012.68477717775"/>
    <n v="632467.81965551595"/>
    <n v="611903.74000747164"/>
    <n v="592320.44583304471"/>
    <n v="573717.93713223527"/>
    <n v="556096.21390504343"/>
    <n v="750000"/>
    <n v="724531.99298386823"/>
    <n v="700044.77144135395"/>
    <n v="676538.33537245716"/>
    <n v="654012.68477717775"/>
    <n v="632467.81965551595"/>
    <n v="611903.74000747164"/>
    <n v="592320.44583304471"/>
    <n v="573717.93713223527"/>
    <n v="556096.21390504343"/>
    <n v="1703908.0437500002"/>
    <n v="64.75"/>
    <n v="9.4854355203619907"/>
    <n v="1.2999999999999999E-2"/>
    <n v="0.78300000000000003"/>
    <n v="4.2157979022656243E-2"/>
    <n v="4.847258654832462E-2"/>
    <n v="7.4999999999999997E-2"/>
    <n v="0.12347258654832462"/>
    <n v="4.1204134625899274"/>
    <n v="3.959896103568703"/>
    <n v="3.7771457502798822"/>
    <n v="3.5721624027234684"/>
    <n v="3.3449460608994577"/>
    <n v="3.0954967248078527"/>
    <n v="2.8238143944486538"/>
    <n v="2.5298990698218584"/>
    <n v="2.2137507509274679"/>
    <n v="1.8753694377654833"/>
    <n v="4.1204134625899274"/>
    <n v="4.0401547830793154"/>
    <n v="3.8685209269242926"/>
    <n v="3.6746540765016755"/>
    <n v="3.4585542318114628"/>
    <n v="3.2202213928536549"/>
    <n v="2.9596555596282532"/>
    <n v="2.6768567321352563"/>
    <n v="2.3718249103746629"/>
    <n v="2.0445600943464757"/>
    <n v="0"/>
    <n v="4.681930607587935"/>
    <n v="14.045791822763805"/>
    <n v="23.409653037939677"/>
    <n v="32.773514253115543"/>
    <n v="42.137375468291417"/>
    <n v="51.50123668346729"/>
    <n v="60.865097898643164"/>
    <n v="70.22895911381903"/>
    <n v="79.592820328994918"/>
    <n v="9.36386121517587"/>
    <n v="0"/>
    <n v="10.851304165906948"/>
    <n v="33.998225102062712"/>
    <n v="59.653163965674132"/>
    <n v="88.732637521495903"/>
    <n v="122.52838787186101"/>
    <n v="162.94140415936951"/>
    <n v="212.91103208066258"/>
    <n v="277.26086506283582"/>
    <n v="364.52639633630525"/>
    <n v="1333.403416266174"/>
    <n v="69.555528290513578"/>
    <n v="210.44384168350302"/>
    <n v="1613.4027862401906"/>
    <n v="1613.4"/>
    <n v="210.44347826086937"/>
    <n v="69.555528290513578"/>
    <n v="1333.4009934486171"/>
    <n v="8.6843568274997764"/>
    <n v="2.7862401905167644E-3"/>
    <n v="1.7269370215177663E-6"/>
  </r>
  <r>
    <x v="2"/>
    <x v="209"/>
    <n v="442"/>
    <n v="1.0754300000000001"/>
    <n v="84.211756182446479"/>
    <n v="0"/>
    <n v="9.3568617980496089"/>
    <n v="18.713723596099218"/>
    <n v="28.070585394148829"/>
    <n v="37.427447192198436"/>
    <n v="46.784308990248043"/>
    <n v="56.14117078829765"/>
    <n v="65.498032586347264"/>
    <n v="74.854894384396871"/>
    <n v="84.211756182446479"/>
    <n v="0"/>
    <n v="9.3568617980496089"/>
    <n v="18.713723596099218"/>
    <n v="28.070585394148829"/>
    <n v="37.427447192198436"/>
    <n v="46.784308990248043"/>
    <n v="56.14117078829765"/>
    <n v="65.498032586347264"/>
    <n v="74.854894384396871"/>
    <n v="84.211756182446479"/>
    <n v="0"/>
    <n v="53.624903408527601"/>
    <n v="214.4996136341104"/>
    <n v="482.62413067674845"/>
    <n v="857.99845453644161"/>
    <n v="1340.62258521319"/>
    <n v="1930.4965227069936"/>
    <n v="2627.6202670178527"/>
    <n v="3431.9938181457665"/>
    <n v="4343.6171760907355"/>
    <n v="0"/>
    <n v="2.8230964603493499E-2"/>
    <n v="5.6461929206986998E-2"/>
    <n v="8.4692893810480507E-2"/>
    <n v="0.112923858413974"/>
    <n v="0.14115482301746748"/>
    <n v="0.16938578762096099"/>
    <n v="0.19761675222445452"/>
    <n v="0.22584771682794799"/>
    <n v="0.25407868143144152"/>
    <n v="9.6"/>
    <n v="1.21546"/>
    <n v="1"/>
    <n v="1.0005999999999999"/>
    <n v="1.0066999999999999"/>
    <n v="1"/>
    <n v="0.96606755178685388"/>
    <n v="0.93344086325614173"/>
    <n v="0.90211993440786398"/>
    <n v="0.8721047652420203"/>
    <n v="0.8433953557586108"/>
    <n v="0.81599170595763526"/>
    <n v="0.78989381583909413"/>
    <n v="0.76510168540298706"/>
    <n v="0.74161531464931396"/>
    <n v="375000"/>
    <n v="750000"/>
    <n v="724550.66384014045"/>
    <n v="700080.64744210627"/>
    <n v="676589.95080589794"/>
    <n v="654078.57393151522"/>
    <n v="632546.5168189581"/>
    <n v="611993.77946822648"/>
    <n v="592420.36187932058"/>
    <n v="573826.26405224029"/>
    <n v="556211.4859869855"/>
    <n v="750000"/>
    <n v="724550.66384014045"/>
    <n v="700080.64744210627"/>
    <n v="676589.95080589806"/>
    <n v="654078.57393151522"/>
    <n v="632546.5168189581"/>
    <n v="611993.77946822648"/>
    <n v="592420.36187932058"/>
    <n v="573826.26405224029"/>
    <n v="556211.4859869855"/>
    <n v="1706359.7100000002"/>
    <n v="64.75"/>
    <n v="9.4854355203619907"/>
    <n v="1.2999999999999999E-2"/>
    <n v="0.78300000000000003"/>
    <n v="4.2157979022656243E-2"/>
    <n v="4.87577973546739E-2"/>
    <n v="7.4999999999999997E-2"/>
    <n v="0.1237577973546739"/>
    <n v="4.1142115275862068"/>
    <n v="3.9540226319971818"/>
    <n v="3.7716053250090984"/>
    <n v="3.5669596066219595"/>
    <n v="3.3400854768357622"/>
    <n v="3.0909829356505076"/>
    <n v="2.8196519830661959"/>
    <n v="2.526092619082827"/>
    <n v="2.2103048437004014"/>
    <n v="1.8722886569189177"/>
    <n v="4.1142115275862068"/>
    <n v="4.0341170797916943"/>
    <n v="3.8628139785031399"/>
    <n v="3.6692824658155292"/>
    <n v="3.4535225417288609"/>
    <n v="3.2155342062431349"/>
    <n v="2.9553174593583518"/>
    <n v="2.6728723010745115"/>
    <n v="2.3681987313916144"/>
    <n v="2.0412967503096597"/>
    <n v="0"/>
    <n v="4.6784308990248045"/>
    <n v="14.035292697074414"/>
    <n v="23.392154495124025"/>
    <n v="32.749016293173632"/>
    <n v="42.105878091223239"/>
    <n v="51.462739889272846"/>
    <n v="60.819601687322461"/>
    <n v="70.176463485372068"/>
    <n v="79.533325283421675"/>
    <n v="9.3568617980496089"/>
    <n v="0"/>
    <n v="10.851304136210263"/>
    <n v="33.99757140585627"/>
    <n v="59.651214865207471"/>
    <n v="88.729120998845502"/>
    <n v="122.52361720182272"/>
    <n v="162.93672389342868"/>
    <n v="212.90976279410248"/>
    <n v="277.27042566341032"/>
    <n v="364.56352213533421"/>
    <n v="1333.4332630942181"/>
    <n v="69.555528290513578"/>
    <n v="210.44831870770963"/>
    <n v="1613.4371100924413"/>
    <n v="1613.4"/>
    <n v="210.44347826086937"/>
    <n v="69.555528290513578"/>
    <n v="1333.4009934486171"/>
    <n v="8.6897958996309246"/>
    <n v="3.7110092441253073E-2"/>
    <n v="2.3001172952307592E-5"/>
  </r>
  <r>
    <x v="2"/>
    <x v="210"/>
    <n v="442"/>
    <n v="1.0778799999999999"/>
    <n v="84.176402373034009"/>
    <n v="0"/>
    <n v="9.3529335970037781"/>
    <n v="18.705867194007556"/>
    <n v="28.058800791011336"/>
    <n v="37.411734388015113"/>
    <n v="46.764667985018889"/>
    <n v="56.117601582022665"/>
    <n v="65.470535179026442"/>
    <n v="74.823468776030225"/>
    <n v="84.176402373034009"/>
    <n v="0"/>
    <n v="9.3529335970037781"/>
    <n v="18.705867194007556"/>
    <n v="28.058800791011336"/>
    <n v="37.411734388015113"/>
    <n v="46.764667985018889"/>
    <n v="56.117601582022665"/>
    <n v="65.470535179026442"/>
    <n v="74.823468776030225"/>
    <n v="84.176402373034009"/>
    <n v="0"/>
    <n v="53.579887207851748"/>
    <n v="214.31954883140699"/>
    <n v="482.21898487066585"/>
    <n v="857.27819532562796"/>
    <n v="1339.4971801962936"/>
    <n v="1928.8759394826627"/>
    <n v="2625.414473184735"/>
    <n v="3429.1127813025118"/>
    <n v="4339.9708638359916"/>
    <n v="0"/>
    <n v="2.8219112669899335E-2"/>
    <n v="5.643822533979867E-2"/>
    <n v="8.4657338009698019E-2"/>
    <n v="0.11287645067959734"/>
    <n v="0.14109556334949666"/>
    <n v="0.16931467601939601"/>
    <n v="0.19753378868929533"/>
    <n v="0.22575290135919468"/>
    <n v="0.25397201402909403"/>
    <n v="9.6"/>
    <n v="1.21546"/>
    <n v="1"/>
    <n v="1.0005999999999999"/>
    <n v="1.0066999999999999"/>
    <n v="1"/>
    <n v="0.96608152334214603"/>
    <n v="0.93346771022787722"/>
    <n v="0.90215856065719369"/>
    <n v="0.8721540746300952"/>
    <n v="0.84345425214658187"/>
    <n v="0.81605909320665382"/>
    <n v="0.78996859781031092"/>
    <n v="0.76518276595755308"/>
    <n v="0.74170159764838051"/>
    <n v="375000"/>
    <n v="750000"/>
    <n v="724561.14250660955"/>
    <n v="700100.78267090791"/>
    <n v="676618.9204928953"/>
    <n v="654115.55597257137"/>
    <n v="632590.68910993636"/>
    <n v="612044.31990499038"/>
    <n v="592476.4483577332"/>
    <n v="573887.07446816482"/>
    <n v="556276.19823628536"/>
    <n v="750000"/>
    <n v="724561.14250660955"/>
    <n v="700100.78267090803"/>
    <n v="676618.9204928953"/>
    <n v="654115.55597257137"/>
    <n v="632590.68910993636"/>
    <n v="612044.31990499038"/>
    <n v="592476.4483577332"/>
    <n v="573887.07446816482"/>
    <n v="556276.19823628536"/>
    <n v="1708811.3762500002"/>
    <n v="64.75"/>
    <n v="9.4854355203619907"/>
    <n v="1.2999999999999999E-2"/>
    <n v="0.78300000000000003"/>
    <n v="4.2157979022656243E-2"/>
    <n v="4.8980206389306606E-2"/>
    <n v="7.4999999999999997E-2"/>
    <n v="0.1239802063893066"/>
    <n v="4.1080273886657102"/>
    <n v="3.9481165627038712"/>
    <n v="3.7659807140549102"/>
    <n v="3.5616198427188261"/>
    <n v="3.3350339486956195"/>
    <n v="3.0862230319852912"/>
    <n v="2.8151870925878413"/>
    <n v="2.5219261305032683"/>
    <n v="2.2064401457315723"/>
    <n v="1.8687291382727547"/>
    <n v="4.1080273886657102"/>
    <n v="4.0280719756847905"/>
    <n v="3.8570486383793909"/>
    <n v="3.6638002783868684"/>
    <n v="3.4483268957072228"/>
    <n v="3.2106284903404552"/>
    <n v="2.9507050622865663"/>
    <n v="2.6685566115455548"/>
    <n v="2.3641831381174203"/>
    <n v="2.0375846420021633"/>
    <n v="0"/>
    <n v="4.6764667985018891"/>
    <n v="14.029400395505668"/>
    <n v="23.382333992509444"/>
    <n v="32.735267589513228"/>
    <n v="42.088201186516997"/>
    <n v="51.441134783520781"/>
    <n v="60.79406838052455"/>
    <n v="70.147001977528333"/>
    <n v="79.499935574532117"/>
    <n v="9.3529335970037781"/>
    <n v="0"/>
    <n v="10.85846620889768"/>
    <n v="34.019807009764818"/>
    <n v="59.69032167637517"/>
    <n v="88.788213329198911"/>
    <n v="122.60781716077236"/>
    <n v="163.05442517252348"/>
    <n v="213.07506919459126"/>
    <n v="277.50821877832465"/>
    <n v="364.92109484298317"/>
    <n v="1334.5234333734315"/>
    <n v="69.555528290513578"/>
    <n v="210.61184424959166"/>
    <n v="1614.6908059135369"/>
    <n v="1614.7"/>
    <n v="210.61304347826081"/>
    <n v="69.555528290513578"/>
    <n v="1334.5314282312256"/>
    <n v="8.6939684276325586"/>
    <n v="9.1940864631396835E-3"/>
    <n v="5.6939905017276786E-6"/>
  </r>
  <r>
    <x v="2"/>
    <x v="211"/>
    <n v="442"/>
    <n v="1.0803100000000001"/>
    <n v="84.141973020348203"/>
    <n v="0"/>
    <n v="9.3491081133720222"/>
    <n v="18.698216226744044"/>
    <n v="28.047324340116067"/>
    <n v="37.396432453488089"/>
    <n v="46.745540566860114"/>
    <n v="56.09464868023214"/>
    <n v="65.443756793604166"/>
    <n v="74.792864906976192"/>
    <n v="84.141973020348217"/>
    <n v="0"/>
    <n v="9.3491081133720222"/>
    <n v="18.698216226744044"/>
    <n v="28.047324340116067"/>
    <n v="37.396432453488089"/>
    <n v="46.745540566860114"/>
    <n v="56.09464868023214"/>
    <n v="65.443756793604166"/>
    <n v="74.792864906976192"/>
    <n v="84.141973020348217"/>
    <n v="0"/>
    <n v="53.536066290755123"/>
    <n v="214.14426516302049"/>
    <n v="481.82459661679616"/>
    <n v="856.57706065208197"/>
    <n v="1338.4016572688786"/>
    <n v="1927.2983864671851"/>
    <n v="2623.267248247002"/>
    <n v="3426.3082426083297"/>
    <n v="4336.4213695511671"/>
    <n v="0"/>
    <n v="2.8207570649152396E-2"/>
    <n v="5.6415141298304793E-2"/>
    <n v="8.4622711947457185E-2"/>
    <n v="0.11283028259660959"/>
    <n v="0.14103785324576198"/>
    <n v="0.1692454238949144"/>
    <n v="0.19745299454406681"/>
    <n v="0.2256605651932192"/>
    <n v="0.25386813584237161"/>
    <n v="9.6"/>
    <n v="1.21546"/>
    <n v="1"/>
    <n v="1.0005999999999999"/>
    <n v="1.0066999999999999"/>
    <n v="1"/>
    <n v="0.9660951297803958"/>
    <n v="0.93349385607053326"/>
    <n v="0.90219617887041248"/>
    <n v="0.87220209818003325"/>
    <n v="0.84351161399939567"/>
    <n v="0.81612472632849986"/>
    <n v="0.7900414351673456"/>
    <n v="0.7652617405159331"/>
    <n v="0.74178564237426203"/>
    <n v="375000"/>
    <n v="750000"/>
    <n v="724571.3473352968"/>
    <n v="700120.39205289993"/>
    <n v="676647.13415280939"/>
    <n v="654151.57363502495"/>
    <n v="632633.71049954672"/>
    <n v="612093.54474637494"/>
    <n v="592531.07637550915"/>
    <n v="573946.3053869498"/>
    <n v="556339.23178069654"/>
    <n v="750000"/>
    <n v="724571.34733529692"/>
    <n v="700120.39205289993"/>
    <n v="676647.13415280939"/>
    <n v="654151.57363502495"/>
    <n v="632633.71049954672"/>
    <n v="612093.54474637494"/>
    <n v="592531.07637550915"/>
    <n v="573946.3053869498"/>
    <n v="556339.23178069654"/>
    <n v="1711263.0425000002"/>
    <n v="64.75"/>
    <n v="9.4854355203619907"/>
    <n v="1.2999999999999999E-2"/>
    <n v="0.78300000000000003"/>
    <n v="4.2157979022656243E-2"/>
    <n v="4.9201299766161603E-2"/>
    <n v="7.4999999999999997E-2"/>
    <n v="0.12420129976616159"/>
    <n v="4.101860969340974"/>
    <n v="3.9422257000676781"/>
    <n v="3.7603686183894083"/>
    <n v="3.5562897243061662"/>
    <n v="3.3299890178179505"/>
    <n v="3.0814664989247613"/>
    <n v="2.8107221676265999"/>
    <n v="2.5177560239234631"/>
    <n v="2.2025680678153554"/>
    <n v="1.8651582993022724"/>
    <n v="4.101860969340974"/>
    <n v="4.0220433347043265"/>
    <n v="3.851297159228543"/>
    <n v="3.6583291713477872"/>
    <n v="3.4431393710620584"/>
    <n v="3.2057277583713559"/>
    <n v="2.9460943332756804"/>
    <n v="2.6642390957750317"/>
    <n v="2.3601620458694095"/>
    <n v="2.0338631835588137"/>
    <n v="0"/>
    <n v="4.6745540566860111"/>
    <n v="14.023662170058033"/>
    <n v="23.372770283430057"/>
    <n v="32.721878396802076"/>
    <n v="42.070986510174102"/>
    <n v="51.420094623546127"/>
    <n v="60.769202736918153"/>
    <n v="70.118310850290186"/>
    <n v="79.467418963662197"/>
    <n v="9.3491081133720222"/>
    <n v="0"/>
    <n v="10.865847933727453"/>
    <n v="34.042746729920047"/>
    <n v="59.730698374605851"/>
    <n v="88.849258143724768"/>
    <n v="122.69482344304241"/>
    <n v="163.17604579241006"/>
    <n v="213.24581838462905"/>
    <n v="277.75366950488683"/>
    <n v="365.28980778437102"/>
    <n v="1335.6487160913175"/>
    <n v="69.555528290513578"/>
    <n v="210.78063665727456"/>
    <n v="1615.9848810391056"/>
    <n v="1616"/>
    <n v="210.78260869565202"/>
    <n v="69.555528290513578"/>
    <n v="1335.6618630138344"/>
    <n v="8.6980571220586249"/>
    <n v="1.5118960894369593E-2"/>
    <n v="9.3557926326544505E-6"/>
  </r>
  <r>
    <x v="2"/>
    <x v="212"/>
    <n v="442"/>
    <n v="1.08348"/>
    <n v="84.078957182421888"/>
    <n v="0"/>
    <n v="9.342106353602432"/>
    <n v="18.684212707204864"/>
    <n v="28.026319060807296"/>
    <n v="37.368425414409728"/>
    <n v="46.71053176801216"/>
    <n v="56.052638121614592"/>
    <n v="65.394744475217024"/>
    <n v="74.736850828819456"/>
    <n v="84.078957182421888"/>
    <n v="0"/>
    <n v="9.342106353602432"/>
    <n v="18.684212707204864"/>
    <n v="28.026319060807296"/>
    <n v="37.368425414409728"/>
    <n v="46.71053176801216"/>
    <n v="56.052638121614592"/>
    <n v="65.394744475217024"/>
    <n v="74.736850828819456"/>
    <n v="84.078957182421888"/>
    <n v="0"/>
    <n v="53.455907562236604"/>
    <n v="213.82363024894642"/>
    <n v="481.10316806012941"/>
    <n v="855.29452099578566"/>
    <n v="1336.3976890559147"/>
    <n v="1924.4126722405176"/>
    <n v="2619.3394705495934"/>
    <n v="3421.1780839831426"/>
    <n v="4329.9285125411643"/>
    <n v="0"/>
    <n v="2.818644535773699E-2"/>
    <n v="5.6372890715473981E-2"/>
    <n v="8.4559336073210978E-2"/>
    <n v="0.11274578143094796"/>
    <n v="0.14093222678868494"/>
    <n v="0.16911867214642196"/>
    <n v="0.19730511750415894"/>
    <n v="0.22549156286189592"/>
    <n v="0.25367800821963293"/>
    <n v="9.6"/>
    <n v="1.21546"/>
    <n v="1"/>
    <n v="1.0005999999999999"/>
    <n v="1.0066999999999999"/>
    <n v="1"/>
    <n v="0.96612003412812175"/>
    <n v="0.9335417129109842"/>
    <n v="0.90226503634858746"/>
    <n v="0.87229000444093119"/>
    <n v="0.84361661718801573"/>
    <n v="0.81624487458984085"/>
    <n v="0.79017477664640667"/>
    <n v="0.76540632335771341"/>
    <n v="0.74193951472376052"/>
    <n v="375000"/>
    <n v="750000"/>
    <n v="724590.02559609129"/>
    <n v="700156.28468323813"/>
    <n v="676698.77726144064"/>
    <n v="654217.50333069835"/>
    <n v="632712.46289101185"/>
    <n v="612183.65594238066"/>
    <n v="592631.08248480503"/>
    <n v="574054.74251828506"/>
    <n v="556454.63604282041"/>
    <n v="750000"/>
    <n v="724590.02559609129"/>
    <n v="700156.28468323813"/>
    <n v="676698.77726144064"/>
    <n v="654217.50333069835"/>
    <n v="632712.46289101185"/>
    <n v="612183.65594238066"/>
    <n v="592631.08248480503"/>
    <n v="574054.74251828506"/>
    <n v="556454.63604282041"/>
    <n v="1713714.7087500002"/>
    <n v="64.75"/>
    <n v="9.4854355203619907"/>
    <n v="1.2999999999999999E-2"/>
    <n v="0.78300000000000003"/>
    <n v="4.2157979022656243E-2"/>
    <n v="4.9490470378732894E-2"/>
    <n v="7.4999999999999997E-2"/>
    <n v="0.1244904703787329"/>
    <n v="4.0957121935622309"/>
    <n v="3.9364024615767397"/>
    <n v="3.7548748810644592"/>
    <n v="3.5511294520253909"/>
    <n v="3.325166174459532"/>
    <n v="3.0769850483668857"/>
    <n v="2.8065860737474488"/>
    <n v="2.5139692506012237"/>
    <n v="2.1991345789282102"/>
    <n v="1.8620820587284073"/>
    <n v="4.0957121935622309"/>
    <n v="4.0160573275694853"/>
    <n v="3.8456386713205992"/>
    <n v="3.6530021665449253"/>
    <n v="3.4381478132424617"/>
    <n v="3.2010756114132088"/>
    <n v="2.9417855610571673"/>
    <n v="2.6602776621743365"/>
    <n v="2.3565519147647169"/>
    <n v="2.0306083188283086"/>
    <n v="0"/>
    <n v="4.671053176801216"/>
    <n v="14.013159530403648"/>
    <n v="23.35526588400608"/>
    <n v="32.697372237608512"/>
    <n v="42.039478591210944"/>
    <n v="51.381584944813376"/>
    <n v="60.723691298415808"/>
    <n v="70.065797652018233"/>
    <n v="79.407904005620679"/>
    <n v="9.342106353602432"/>
    <n v="0"/>
    <n v="10.865750162839143"/>
    <n v="34.041790680785105"/>
    <n v="59.72823662774141"/>
    <n v="88.845025147127018"/>
    <n v="122.68916068361777"/>
    <n v="163.1703675228475"/>
    <n v="213.24359872625465"/>
    <n v="277.76266218200197"/>
    <n v="365.32751178977344"/>
    <n v="1335.6741035229879"/>
    <n v="69.555528290513578"/>
    <n v="210.7844447720251"/>
    <n v="1616.0140765855267"/>
    <n v="1616"/>
    <n v="210.78260869565202"/>
    <n v="69.555528290513578"/>
    <n v="1335.6618630138344"/>
    <n v="8.7033167816280841"/>
    <n v="1.4076585526709096E-2"/>
    <n v="8.710758370488301E-6"/>
  </r>
  <r>
    <x v="2"/>
    <x v="213"/>
    <n v="442"/>
    <n v="1.0859099999999999"/>
    <n v="84.044883977322499"/>
    <n v="0"/>
    <n v="9.3383204419247221"/>
    <n v="18.676640883849444"/>
    <n v="28.014961325774166"/>
    <n v="37.353281767698888"/>
    <n v="46.691602209623611"/>
    <n v="56.029922651548333"/>
    <n v="65.368243093473055"/>
    <n v="74.706563535397777"/>
    <n v="84.044883977322499"/>
    <n v="0"/>
    <n v="9.3383204419247221"/>
    <n v="18.676640883849444"/>
    <n v="28.014961325774166"/>
    <n v="37.353281767698888"/>
    <n v="46.691602209623611"/>
    <n v="56.029922651548333"/>
    <n v="65.368243093473055"/>
    <n v="74.706563535397777"/>
    <n v="84.044883977322499"/>
    <n v="0"/>
    <n v="53.412590064092349"/>
    <n v="213.6503602563694"/>
    <n v="480.71331057683119"/>
    <n v="854.60144102547758"/>
    <n v="1335.3147516023089"/>
    <n v="1922.8532423073248"/>
    <n v="2617.2169131405249"/>
    <n v="3418.4057641019103"/>
    <n v="4326.4197951914803"/>
    <n v="0"/>
    <n v="2.8175022731126469E-2"/>
    <n v="5.6350045462252939E-2"/>
    <n v="8.4525068193379405E-2"/>
    <n v="0.11270009092450588"/>
    <n v="0.14087511365563235"/>
    <n v="0.16905013638675881"/>
    <n v="0.19722515911788527"/>
    <n v="0.22540018184901175"/>
    <n v="0.25357520458013821"/>
    <n v="9.6"/>
    <n v="1.21546"/>
    <n v="1"/>
    <n v="1.0005999999999999"/>
    <n v="1.0066999999999999"/>
    <n v="1"/>
    <n v="0.96613350042751378"/>
    <n v="0.93356759073411311"/>
    <n v="0.90230227091979809"/>
    <n v="0.87233754098456873"/>
    <n v="0.84367340092842513"/>
    <n v="0.81630985075136697"/>
    <n v="0.79024689045339436"/>
    <n v="0.76548452003450751"/>
    <n v="0.74202273949470632"/>
    <n v="375000"/>
    <n v="750000"/>
    <n v="724600.12532063539"/>
    <n v="700175.69305058487"/>
    <n v="676726.70318984857"/>
    <n v="654253.15573842649"/>
    <n v="632755.05069631885"/>
    <n v="612232.3880635252"/>
    <n v="592685.16784004576"/>
    <n v="574113.39002588065"/>
    <n v="556517.05462102976"/>
    <n v="750000"/>
    <n v="724600.12532063539"/>
    <n v="700175.69305058499"/>
    <n v="676726.70318984846"/>
    <n v="654253.15573842649"/>
    <n v="632755.05069631885"/>
    <n v="612232.3880635252"/>
    <n v="592685.16784004576"/>
    <n v="574113.39002588065"/>
    <n v="556517.05462102976"/>
    <n v="1716166.375"/>
    <n v="64.75"/>
    <n v="9.4854355203619907"/>
    <n v="1.2999999999999999E-2"/>
    <n v="0.78300000000000003"/>
    <n v="4.2157979022656243E-2"/>
    <n v="4.9712711127144954E-2"/>
    <n v="7.4999999999999997E-2"/>
    <n v="0.12471271112714495"/>
    <n v="4.089580985714286"/>
    <n v="3.9305443761639447"/>
    <n v="3.7492927861874548"/>
    <n v="3.5458262157848139"/>
    <n v="3.3201446649560262"/>
    <n v="3.0722481337010907"/>
    <n v="2.8021366220200048"/>
    <n v="2.5098101299127711"/>
    <n v="2.1952686573793887"/>
    <n v="1.8585122044198574"/>
    <n v="4.089580985714286"/>
    <n v="4.0100626809391153"/>
    <n v="3.8399185811756995"/>
    <n v="3.6475595009861346"/>
    <n v="3.4329854403704201"/>
    <n v="3.1961963993285583"/>
    <n v="2.9371923778605478"/>
    <n v="2.6559733759663882"/>
    <n v="2.3525393936460799"/>
    <n v="2.026890430899623"/>
    <n v="0"/>
    <n v="4.6691602209623611"/>
    <n v="14.007480662887083"/>
    <n v="23.345801104811805"/>
    <n v="32.684121546736527"/>
    <n v="42.022441988661249"/>
    <n v="51.360762430585972"/>
    <n v="60.699082872510694"/>
    <n v="70.037403314435409"/>
    <n v="79.375723756360145"/>
    <n v="9.3383204419247221"/>
    <n v="0"/>
    <n v="10.873175261146642"/>
    <n v="34.064874097943409"/>
    <n v="59.768887013695782"/>
    <n v="88.906523394200363"/>
    <n v="122.77688227317591"/>
    <n v="163.29310307816408"/>
    <n v="213.41610255720525"/>
    <n v="278.01095141572455"/>
    <n v="365.70104256577633"/>
    <n v="1336.8115416570322"/>
    <n v="69.555528290513578"/>
    <n v="210.95506049213174"/>
    <n v="1617.3221304396775"/>
    <n v="1617.3"/>
    <n v="210.95217391304345"/>
    <n v="69.555528290513578"/>
    <n v="1336.7922977964429"/>
    <n v="8.7072920649837506"/>
    <n v="2.2130439677539471E-2"/>
    <n v="1.3683571185024096E-5"/>
  </r>
  <r>
    <x v="2"/>
    <x v="214"/>
    <n v="442"/>
    <n v="1.08836"/>
    <n v="84.010177292080385"/>
    <n v="0"/>
    <n v="9.3344641435644871"/>
    <n v="18.668928287128974"/>
    <n v="28.003392430693459"/>
    <n v="37.337856574257948"/>
    <n v="46.672320717822437"/>
    <n v="56.006784861386926"/>
    <n v="65.341249004951408"/>
    <n v="74.675713148515896"/>
    <n v="84.010177292080385"/>
    <n v="0"/>
    <n v="9.3344641435644871"/>
    <n v="18.668928287128974"/>
    <n v="28.003392430693459"/>
    <n v="37.337856574257948"/>
    <n v="46.672320717822437"/>
    <n v="56.006784861386926"/>
    <n v="65.341249004951408"/>
    <n v="74.675713148515896"/>
    <n v="84.010177292080385"/>
    <n v="0"/>
    <n v="53.368485269088303"/>
    <n v="213.47394107635321"/>
    <n v="480.31636742179467"/>
    <n v="853.89576430541285"/>
    <n v="1334.2121317272076"/>
    <n v="1921.2654696871789"/>
    <n v="2615.0557781853267"/>
    <n v="3415.5830572216514"/>
    <n v="4322.8473067961522"/>
    <n v="0"/>
    <n v="2.8163387738021087E-2"/>
    <n v="5.6326775476042173E-2"/>
    <n v="8.449016321406326E-2"/>
    <n v="0.11265355095208435"/>
    <n v="0.14081693869010545"/>
    <n v="0.16898032642812655"/>
    <n v="0.19714371416614762"/>
    <n v="0.22530710190416869"/>
    <n v="0.25347048964218982"/>
    <n v="9.6"/>
    <n v="1.21546"/>
    <n v="1"/>
    <n v="1.0005999999999999"/>
    <n v="1.0066999999999999"/>
    <n v="1"/>
    <n v="0.96614721730859898"/>
    <n v="0.93359395055004857"/>
    <n v="0.90234019972434876"/>
    <n v="0.87238596483149955"/>
    <n v="0.84373124587150106"/>
    <n v="0.81637604284435294"/>
    <n v="0.79032035575005566"/>
    <n v="0.76556418458860886"/>
    <n v="0.74210752936001267"/>
    <n v="375000"/>
    <n v="750000"/>
    <n v="724610.41298144928"/>
    <n v="700195.46291253646"/>
    <n v="676755.14979326155"/>
    <n v="654289.47362362465"/>
    <n v="632798.43440362578"/>
    <n v="612282.0321332647"/>
    <n v="592740.26681254175"/>
    <n v="574173.1384414566"/>
    <n v="556580.64702000946"/>
    <n v="750000"/>
    <n v="724610.41298144916"/>
    <n v="700195.46291253646"/>
    <n v="676755.14979326155"/>
    <n v="654289.47362362465"/>
    <n v="632798.43440362578"/>
    <n v="612282.0321332647"/>
    <n v="592740.26681254175"/>
    <n v="574173.1384414566"/>
    <n v="556580.64702000946"/>
    <n v="1718618.04125"/>
    <n v="64.75"/>
    <n v="9.4854355203619907"/>
    <n v="1.2999999999999999E-2"/>
    <n v="0.78300000000000003"/>
    <n v="4.2157979022656243E-2"/>
    <n v="4.9937285058316461E-2"/>
    <n v="7.4999999999999997E-2"/>
    <n v="0.12493728505831646"/>
    <n v="4.0834672706134096"/>
    <n v="3.9247040592392355"/>
    <n v="3.7437286104904053"/>
    <n v="3.5405409243669177"/>
    <n v="3.3151410008687745"/>
    <n v="3.0675288399959757"/>
    <n v="2.7977044417485191"/>
    <n v="2.5056678061264068"/>
    <n v="2.1914189331296376"/>
    <n v="1.8549578227582122"/>
    <n v="4.0834672706134096"/>
    <n v="4.0040856649263228"/>
    <n v="3.8342163348648204"/>
    <n v="3.6421347674286615"/>
    <n v="3.4278409626178461"/>
    <n v="3.1913349204323751"/>
    <n v="2.9326166408722472"/>
    <n v="2.6516861239374627"/>
    <n v="2.3485433696280222"/>
    <n v="2.0231883779439248"/>
    <n v="0"/>
    <n v="4.6672320717822435"/>
    <n v="14.00169621534673"/>
    <n v="23.336160358911215"/>
    <n v="32.670624502475704"/>
    <n v="42.005088646040193"/>
    <n v="51.339552789604681"/>
    <n v="60.67401693316917"/>
    <n v="70.008481076733659"/>
    <n v="79.342945220298134"/>
    <n v="9.3344641435644871"/>
    <n v="0"/>
    <n v="10.880414174292444"/>
    <n v="34.087364889348258"/>
    <n v="59.808482120642545"/>
    <n v="88.966429975012147"/>
    <n v="122.86237690169709"/>
    <n v="163.41284025404175"/>
    <n v="213.58464352021824"/>
    <n v="278.25402962845334"/>
    <n v="366.06768073486904"/>
    <n v="1337.924262198575"/>
    <n v="69.555528290513578"/>
    <n v="211.12196857336318"/>
    <n v="1618.6017590624517"/>
    <n v="1618.6"/>
    <n v="211.12173913043466"/>
    <n v="69.555528290513578"/>
    <n v="1337.9227325790516"/>
    <n v="8.7112506045892601"/>
    <n v="1.7590624518106779E-3"/>
    <n v="1.0867802124123798E-6"/>
  </r>
  <r>
    <x v="2"/>
    <x v="215"/>
    <n v="442"/>
    <n v="1.09158"/>
    <n v="83.945988861289123"/>
    <n v="0"/>
    <n v="9.3273320956987913"/>
    <n v="18.654664191397583"/>
    <n v="27.981996287096372"/>
    <n v="37.309328382795165"/>
    <n v="46.636660478493958"/>
    <n v="55.963992574192751"/>
    <n v="65.291324669891537"/>
    <n v="74.61865676559033"/>
    <n v="83.945988861289123"/>
    <n v="0"/>
    <n v="9.3273320956987913"/>
    <n v="18.654664191397583"/>
    <n v="27.981996287096372"/>
    <n v="37.309328382795165"/>
    <n v="46.636660478493958"/>
    <n v="55.963992574192751"/>
    <n v="65.291324669891537"/>
    <n v="74.61865676559033"/>
    <n v="83.945988861289123"/>
    <n v="0"/>
    <n v="53.286963464364845"/>
    <n v="213.14785385745938"/>
    <n v="479.58267117928358"/>
    <n v="852.59141542983753"/>
    <n v="1332.1740866091211"/>
    <n v="1918.3306847171345"/>
    <n v="2611.0612097538774"/>
    <n v="3410.3656617193501"/>
    <n v="4316.2440406135529"/>
    <n v="0"/>
    <n v="2.8141869349143221E-2"/>
    <n v="5.6283738698286442E-2"/>
    <n v="8.4425608047429657E-2"/>
    <n v="0.11256747739657288"/>
    <n v="0.14070934674571611"/>
    <n v="0.16885121609485934"/>
    <n v="0.19699308544400254"/>
    <n v="0.22513495479314577"/>
    <n v="0.25327682414228903"/>
    <n v="9.6"/>
    <n v="1.21546"/>
    <n v="1"/>
    <n v="1.0005999999999999"/>
    <n v="1.0066999999999999"/>
    <n v="1"/>
    <n v="0.96617258663871752"/>
    <n v="0.93364270416454975"/>
    <n v="0.90241035257749669"/>
    <n v="0.87247553187755844"/>
    <n v="0.84383824206473479"/>
    <n v="0.81649848313902595"/>
    <n v="0.79045625510043194"/>
    <n v="0.76571155794895263"/>
    <n v="0.74226439168458813"/>
    <n v="375000"/>
    <n v="750000"/>
    <n v="724629.43997903808"/>
    <n v="700232.02812341228"/>
    <n v="676807.76443312247"/>
    <n v="654356.64890816878"/>
    <n v="632878.68154855107"/>
    <n v="612373.86235426948"/>
    <n v="592842.19132532401"/>
    <n v="574283.66846171452"/>
    <n v="556698.29376344115"/>
    <n v="750000"/>
    <n v="724629.43997903808"/>
    <n v="700232.02812341228"/>
    <n v="676807.76443312247"/>
    <n v="654356.64890816878"/>
    <n v="632878.68154855107"/>
    <n v="612373.86235426948"/>
    <n v="592842.19132532401"/>
    <n v="574283.66846171452"/>
    <n v="556698.29376344115"/>
    <n v="1721069.7075"/>
    <n v="64.75"/>
    <n v="9.4854355203619907"/>
    <n v="1.2999999999999999E-2"/>
    <n v="0.78300000000000003"/>
    <n v="4.2157979022656243E-2"/>
    <n v="5.0233209062942354E-2"/>
    <n v="7.4999999999999997E-2"/>
    <n v="0.12523320906294236"/>
    <n v="4.0773709735042738"/>
    <n v="3.9189324472776095"/>
    <n v="3.7382850635107769"/>
    <n v="3.5354288222037771"/>
    <n v="3.3103637233566094"/>
    <n v="3.0630897669692736"/>
    <n v="2.79360695304177"/>
    <n v="2.5019152815740995"/>
    <n v="2.1880147525662608"/>
    <n v="1.8519053660182541"/>
    <n v="4.0773709735042738"/>
    <n v="3.9981517103909416"/>
    <n v="3.8286087553941934"/>
    <n v="3.636856942857277"/>
    <n v="3.4228962727801933"/>
    <n v="3.1867267451629413"/>
    <n v="2.928348360005522"/>
    <n v="2.647761117307935"/>
    <n v="2.3449650170701801"/>
    <n v="2.0199600592922575"/>
    <n v="0"/>
    <n v="4.6636660478493956"/>
    <n v="13.990998143548186"/>
    <n v="23.318330239246976"/>
    <n v="32.645662334945769"/>
    <n v="41.972994430644562"/>
    <n v="51.300326526343355"/>
    <n v="60.627658622042148"/>
    <n v="69.954990717740941"/>
    <n v="79.28232281343972"/>
    <n v="9.3273320956987913"/>
    <n v="0"/>
    <n v="10.879917812691753"/>
    <n v="34.085145381156359"/>
    <n v="59.803784827388895"/>
    <n v="88.958855254694001"/>
    <n v="122.85209539844621"/>
    <n v="163.40104499318795"/>
    <n v="213.57451865876774"/>
    <n v="278.252948519943"/>
    <n v="366.09266148482567"/>
    <n v="1337.9009723311015"/>
    <n v="69.555528290513578"/>
    <n v="211.11847509324213"/>
    <n v="1618.5749757148571"/>
    <n v="1618.6"/>
    <n v="211.12173913043466"/>
    <n v="69.555528290513578"/>
    <n v="1337.9227325790516"/>
    <n v="8.7163780930613264"/>
    <n v="2.5024285142762892E-2"/>
    <n v="1.5460450477426721E-5"/>
  </r>
  <r>
    <x v="2"/>
    <x v="216"/>
    <n v="442"/>
    <n v="1.09402"/>
    <n v="83.912026584707547"/>
    <n v="0"/>
    <n v="9.3235585094119493"/>
    <n v="18.647117018823899"/>
    <n v="27.970675528235848"/>
    <n v="37.294234037647797"/>
    <n v="46.61779254705975"/>
    <n v="55.941351056471703"/>
    <n v="65.264909565883656"/>
    <n v="74.588468075295609"/>
    <n v="83.912026584707561"/>
    <n v="0"/>
    <n v="9.3235585094119493"/>
    <n v="18.647117018823899"/>
    <n v="27.970675528235848"/>
    <n v="37.294234037647797"/>
    <n v="46.61779254705975"/>
    <n v="55.941351056471703"/>
    <n v="65.264909565883656"/>
    <n v="74.588468075295609"/>
    <n v="83.912026584707561"/>
    <n v="0"/>
    <n v="53.243855258037136"/>
    <n v="212.97542103214855"/>
    <n v="479.19469732233426"/>
    <n v="851.90168412859418"/>
    <n v="1331.0963814509287"/>
    <n v="1916.7787892893373"/>
    <n v="2608.9489076438203"/>
    <n v="3407.6067365143781"/>
    <n v="4312.7522759010099"/>
    <n v="0"/>
    <n v="2.8130483909965927E-2"/>
    <n v="5.6260967819931854E-2"/>
    <n v="8.4391451729897773E-2"/>
    <n v="0.11252193563986371"/>
    <n v="0.14065241954982963"/>
    <n v="0.16878290345979557"/>
    <n v="0.19691338736976152"/>
    <n v="0.22504387127972744"/>
    <n v="0.25317435518969339"/>
    <n v="9.6"/>
    <n v="1.21546"/>
    <n v="1"/>
    <n v="1.0005999999999999"/>
    <n v="1.0066999999999999"/>
    <n v="1"/>
    <n v="0.96618600992846182"/>
    <n v="0.93366850106461297"/>
    <n v="0.9024474734084531"/>
    <n v="0.87252292695998268"/>
    <n v="0.84389486171920125"/>
    <n v="0.81656327768610915"/>
    <n v="0.79052817486070615"/>
    <n v="0.76578955324299236"/>
    <n v="0.74234741283296779"/>
    <n v="375000"/>
    <n v="750000"/>
    <n v="724639.50744634634"/>
    <n v="700251.37579845975"/>
    <n v="676835.60505633987"/>
    <n v="654392.19521998696"/>
    <n v="632921.14628940099"/>
    <n v="612422.45826458186"/>
    <n v="592896.13114552957"/>
    <n v="574342.16493224422"/>
    <n v="556760.55962472584"/>
    <n v="750000"/>
    <n v="724639.50744634634"/>
    <n v="700251.37579845975"/>
    <n v="676835.60505633976"/>
    <n v="654392.19521998696"/>
    <n v="632921.14628940099"/>
    <n v="612422.45826458186"/>
    <n v="592896.13114552957"/>
    <n v="574342.16493224422"/>
    <n v="556760.55962472584"/>
    <n v="1723521.37375"/>
    <n v="64.75"/>
    <n v="9.4854355203619907"/>
    <n v="1.2999999999999999E-2"/>
    <n v="0.78300000000000003"/>
    <n v="4.2157979022656243E-2"/>
    <n v="5.0458031831585023E-2"/>
    <n v="7.4999999999999997E-2"/>
    <n v="0.12545803183158502"/>
    <n v="4.0712920200568989"/>
    <n v="3.9131237914884722"/>
    <n v="3.7327490973227331"/>
    <n v="3.5301679375596797"/>
    <n v="3.3053803121993144"/>
    <n v="3.0583862212416357"/>
    <n v="2.7891856646866438"/>
    <n v="2.497778642534338"/>
    <n v="2.1841651547847198"/>
    <n v="1.8483452014377881"/>
    <n v="4.0712920200568989"/>
    <n v="3.9922079057726858"/>
    <n v="3.8229364444056024"/>
    <n v="3.6314585174412066"/>
    <n v="3.4177741248794971"/>
    <n v="3.1818832667204751"/>
    <n v="2.9237859429641397"/>
    <n v="2.6434821536104911"/>
    <n v="2.3409718986595287"/>
    <n v="2.0162551781112539"/>
    <n v="0"/>
    <n v="4.6617792547059747"/>
    <n v="13.985337764117924"/>
    <n v="23.308896273529875"/>
    <n v="32.632454782941821"/>
    <n v="41.956013292353774"/>
    <n v="51.279571801765726"/>
    <n v="60.603130311177679"/>
    <n v="69.926688820589632"/>
    <n v="79.250247330001585"/>
    <n v="9.3235585094119493"/>
    <n v="0"/>
    <n v="10.887301629848739"/>
    <n v="34.108104284196578"/>
    <n v="59.84423535400839"/>
    <n v="89.020102077466888"/>
    <n v="122.93956501933815"/>
    <n v="163.52362907479028"/>
    <n v="213.74717076793939"/>
    <n v="278.50209349438751"/>
    <n v="366.46865232544832"/>
    <n v="1339.0408540274243"/>
    <n v="69.555528290513578"/>
    <n v="211.28945734769056"/>
    <n v="1619.8858396656285"/>
    <n v="1619.9"/>
    <n v="211.2913043478261"/>
    <n v="69.555528290513578"/>
    <n v="1339.0531673616604"/>
    <n v="8.7202069411435801"/>
    <n v="1.4160334371581484E-2"/>
    <n v="8.7414867408985019E-6"/>
  </r>
  <r>
    <x v="2"/>
    <x v="217"/>
    <n v="442"/>
    <n v="1.0964799999999999"/>
    <n v="83.877436823404736"/>
    <n v="0"/>
    <n v="9.319715202600527"/>
    <n v="18.639430405201054"/>
    <n v="27.959145607801581"/>
    <n v="37.278860810402108"/>
    <n v="46.598576013002635"/>
    <n v="55.918291215603162"/>
    <n v="65.238006418203696"/>
    <n v="74.557721620804216"/>
    <n v="83.877436823404736"/>
    <n v="0"/>
    <n v="9.319715202600527"/>
    <n v="18.639430405201054"/>
    <n v="27.959145607801581"/>
    <n v="37.278860810402108"/>
    <n v="46.598576013002635"/>
    <n v="55.918291215603162"/>
    <n v="65.238006418203696"/>
    <n v="74.557721620804216"/>
    <n v="83.877436823404736"/>
    <n v="0"/>
    <n v="53.199968517769825"/>
    <n v="212.7998740710793"/>
    <n v="478.79971665992838"/>
    <n v="851.19949628431721"/>
    <n v="1329.9992129442455"/>
    <n v="1915.1988666397135"/>
    <n v="2606.7984573707222"/>
    <n v="3404.7979851372688"/>
    <n v="4309.1974499393555"/>
    <n v="0"/>
    <n v="2.8118888114185735E-2"/>
    <n v="5.6237776228371471E-2"/>
    <n v="8.4356664342557217E-2"/>
    <n v="0.11247555245674294"/>
    <n v="0.14059444057092868"/>
    <n v="0.16871332868511443"/>
    <n v="0.19683221679930019"/>
    <n v="0.22495110491348588"/>
    <n v="0.25306999302767164"/>
    <n v="9.6"/>
    <n v="1.21546"/>
    <n v="1"/>
    <n v="1.0005999999999999"/>
    <n v="1.0066999999999999"/>
    <n v="1"/>
    <n v="0.96619968144429924"/>
    <n v="0.93369477545965807"/>
    <n v="0.9024852820460767"/>
    <n v="0.87257120120355491"/>
    <n v="0.84395253293209305"/>
    <n v="0.81662927723169076"/>
    <n v="0.79060143410234818"/>
    <n v="0.7658690035440654"/>
    <n v="0.74243198555684242"/>
    <n v="375000"/>
    <n v="750000"/>
    <n v="724649.76108322444"/>
    <n v="700271.08159474353"/>
    <n v="676863.96153455751"/>
    <n v="654428.40090266615"/>
    <n v="632964.39969906979"/>
    <n v="612471.95792376809"/>
    <n v="592951.07557676116"/>
    <n v="574401.75265804899"/>
    <n v="556823.98916763184"/>
    <n v="750000"/>
    <n v="724649.76108322444"/>
    <n v="700271.08159474353"/>
    <n v="676863.96153455751"/>
    <n v="654428.40090266615"/>
    <n v="632964.39969906979"/>
    <n v="612471.95792376809"/>
    <n v="592951.07557676116"/>
    <n v="574401.75265804899"/>
    <n v="556823.98916763184"/>
    <n v="1725973.04"/>
    <n v="64.75"/>
    <n v="9.4854355203619907"/>
    <n v="1.2999999999999999E-2"/>
    <n v="0.78300000000000003"/>
    <n v="4.2157979022656243E-2"/>
    <n v="5.0685205582085877E-2"/>
    <n v="7.4999999999999997E-2"/>
    <n v="0.12568520558208587"/>
    <n v="4.0652303363636371"/>
    <n v="3.9073326756539744"/>
    <n v="3.727230814330929"/>
    <n v="3.5249247523945018"/>
    <n v="3.3004144898446919"/>
    <n v="3.0537000266815006"/>
    <n v="2.7847813629049272"/>
    <n v="2.4936584985149706"/>
    <n v="2.1803314335116322"/>
    <n v="1.8448001678949129"/>
    <n v="4.0652303363636371"/>
    <n v="3.9862815060088055"/>
    <n v="3.8172817449924517"/>
    <n v="3.6260777833627156"/>
    <n v="3.4126696211195968"/>
    <n v="3.1770572582630963"/>
    <n v="2.9192406947932139"/>
    <n v="2.6392199307099489"/>
    <n v="2.3369949660133011"/>
    <n v="2.0125658007032725"/>
    <n v="0"/>
    <n v="4.6598576013002635"/>
    <n v="13.97957280390079"/>
    <n v="23.299288006501317"/>
    <n v="32.619003209101848"/>
    <n v="41.938718411702368"/>
    <n v="51.258433614302902"/>
    <n v="60.578148816903429"/>
    <n v="69.897864019503956"/>
    <n v="79.217579222104476"/>
    <n v="9.319715202600527"/>
    <n v="0"/>
    <n v="10.894500466996311"/>
    <n v="34.13047448155617"/>
    <n v="59.883637808394397"/>
    <n v="89.079768583578399"/>
    <n v="123.02482447949568"/>
    <n v="163.64323910281328"/>
    <n v="213.91589533897721"/>
    <n v="278.74608007528235"/>
    <n v="366.8378331438762"/>
    <n v="1340.15625348097"/>
    <n v="69.555528290513578"/>
    <n v="211.45676726572242"/>
    <n v="1621.168549037206"/>
    <n v="1621.2"/>
    <n v="211.46086956521731"/>
    <n v="69.555528290513578"/>
    <n v="1340.1836021442691"/>
    <n v="8.7240180331636665"/>
    <n v="3.145096279399695E-2"/>
    <n v="1.9399804338759529E-5"/>
  </r>
  <r>
    <x v="2"/>
    <x v="218"/>
    <n v="442"/>
    <n v="1.09968"/>
    <n v="83.814773061297657"/>
    <n v="0"/>
    <n v="9.3127525623664056"/>
    <n v="18.625505124732811"/>
    <n v="27.938257687099217"/>
    <n v="37.251010249465622"/>
    <n v="46.563762811832028"/>
    <n v="55.876515374198434"/>
    <n v="65.189267936564846"/>
    <n v="74.502020498931245"/>
    <n v="83.814773061297643"/>
    <n v="0"/>
    <n v="9.3127525623664056"/>
    <n v="18.625505124732811"/>
    <n v="27.938257687099217"/>
    <n v="37.251010249465622"/>
    <n v="46.563762811832028"/>
    <n v="55.876515374198434"/>
    <n v="65.189267936564846"/>
    <n v="74.502020498931245"/>
    <n v="83.814773061297643"/>
    <n v="0"/>
    <n v="53.120508176315511"/>
    <n v="212.48203270526204"/>
    <n v="478.08457358683955"/>
    <n v="849.92813082104817"/>
    <n v="1328.0127044078877"/>
    <n v="1912.3382943473582"/>
    <n v="2602.9049006394603"/>
    <n v="3399.7125232841927"/>
    <n v="4302.7611622815557"/>
    <n v="0"/>
    <n v="2.8097880851896437E-2"/>
    <n v="5.6195761703792875E-2"/>
    <n v="8.4293642555689316E-2"/>
    <n v="0.11239152340758575"/>
    <n v="0.1404894042594822"/>
    <n v="0.16858728511137863"/>
    <n v="0.19668516596327509"/>
    <n v="0.2247830468151715"/>
    <n v="0.25288092766706793"/>
    <n v="9.6"/>
    <n v="1.21546"/>
    <n v="1"/>
    <n v="1.0005999999999999"/>
    <n v="1.0066999999999999"/>
    <n v="1"/>
    <n v="0.96622444969914545"/>
    <n v="0.93374237711998698"/>
    <n v="0.90255378226252503"/>
    <n v="0.87265866512675916"/>
    <n v="0.84405702571268981"/>
    <n v="0.81674886402031666"/>
    <n v="0.7907341800496398"/>
    <n v="0.76601297380065925"/>
    <n v="0.74258524527337511"/>
    <n v="375000"/>
    <n v="750000"/>
    <n v="724668.33727435907"/>
    <n v="700306.78283999022"/>
    <n v="676915.33669689379"/>
    <n v="654493.99884506932"/>
    <n v="633042.76928451739"/>
    <n v="612561.64801523753"/>
    <n v="593050.63503722986"/>
    <n v="574509.73035049438"/>
    <n v="556938.93395503133"/>
    <n v="750000"/>
    <n v="724668.33727435907"/>
    <n v="700306.78283999022"/>
    <n v="676915.33669689368"/>
    <n v="654493.99884506932"/>
    <n v="633042.76928451739"/>
    <n v="612561.64801523753"/>
    <n v="593050.63503722986"/>
    <n v="574509.73035049438"/>
    <n v="556938.93395503133"/>
    <n v="1728424.70625"/>
    <n v="64.75"/>
    <n v="9.4854355203619907"/>
    <n v="1.2999999999999999E-2"/>
    <n v="0.78300000000000003"/>
    <n v="4.2157979022656243E-2"/>
    <n v="5.0981479717159155E-2"/>
    <n v="7.4999999999999997E-2"/>
    <n v="0.12598147971715914"/>
    <n v="4.0591858489361705"/>
    <n v="3.901607286268586"/>
    <n v="3.7218272507058545"/>
    <n v="3.5198457422479779"/>
    <n v="3.2956627608949542"/>
    <n v="3.0492783066467859"/>
    <n v="2.7806923795034715"/>
    <n v="2.4899049794650101"/>
    <n v="2.1769161065314027"/>
    <n v="1.8417257607026503"/>
    <n v="4.0591858489361705"/>
    <n v="3.9803965676023783"/>
    <n v="3.8117172684872203"/>
    <n v="3.6208364964769162"/>
    <n v="3.4077542515714661"/>
    <n v="3.1724705337708698"/>
    <n v="2.9149853430751289"/>
    <n v="2.635298679484241"/>
    <n v="2.3334105429982062"/>
    <n v="2.0093209336170266"/>
    <n v="0"/>
    <n v="4.6563762811832028"/>
    <n v="13.969128843549608"/>
    <n v="23.281881405916014"/>
    <n v="32.594633968282423"/>
    <n v="41.907386530648822"/>
    <n v="51.220139093015234"/>
    <n v="60.53289165538164"/>
    <n v="69.845644217748045"/>
    <n v="79.158396780114444"/>
    <n v="9.3127525623664056"/>
    <n v="0"/>
    <n v="10.894311510787848"/>
    <n v="34.12924707383219"/>
    <n v="59.880748807801737"/>
    <n v="89.075014980184932"/>
    <n v="123.01867492256636"/>
    <n v="163.63735163074108"/>
    <n v="213.91421255575915"/>
    <n v="278.75729117225706"/>
    <n v="366.88144243827065"/>
    <n v="1340.1882950922009"/>
    <n v="69.555528290513578"/>
    <n v="211.46157350740705"/>
    <n v="1621.2053968901216"/>
    <n v="1621.2"/>
    <n v="211.46086956521731"/>
    <n v="69.555528290513578"/>
    <n v="1340.1836021442691"/>
    <n v="8.7289020772647703"/>
    <n v="5.3968901215739606E-3"/>
    <n v="3.3289477680569707E-6"/>
  </r>
  <r>
    <x v="2"/>
    <x v="219"/>
    <n v="442"/>
    <n v="1.10216"/>
    <n v="83.779778159670087"/>
    <n v="0"/>
    <n v="9.3088642399633432"/>
    <n v="18.617728479926686"/>
    <n v="27.926592719890031"/>
    <n v="37.235456959853373"/>
    <n v="46.544321199816714"/>
    <n v="55.853185439780056"/>
    <n v="65.162049679743404"/>
    <n v="74.470913919706746"/>
    <n v="83.779778159670087"/>
    <n v="0"/>
    <n v="9.3088642399633432"/>
    <n v="18.617728479926686"/>
    <n v="27.926592719890031"/>
    <n v="37.235456959853373"/>
    <n v="46.544321199816714"/>
    <n v="55.853185439780056"/>
    <n v="65.162049679743404"/>
    <n v="74.470913919706746"/>
    <n v="83.779778159670087"/>
    <n v="0"/>
    <n v="53.076158980816849"/>
    <n v="212.3046359232674"/>
    <n v="477.68543082735164"/>
    <n v="849.21854369306959"/>
    <n v="1326.9039745204209"/>
    <n v="1910.7417233094061"/>
    <n v="2600.7317900600256"/>
    <n v="3396.8741747722784"/>
    <n v="4299.1688774461645"/>
    <n v="0"/>
    <n v="2.8086149237761589E-2"/>
    <n v="5.6172298475523179E-2"/>
    <n v="8.4258447713284779E-2"/>
    <n v="0.11234459695104636"/>
    <n v="0.14043074618880794"/>
    <n v="0.16851689542656953"/>
    <n v="0.19660304466433115"/>
    <n v="0.22468919390209272"/>
    <n v="0.25277534313985428"/>
    <n v="9.6"/>
    <n v="1.21546"/>
    <n v="1"/>
    <n v="1.0005999999999999"/>
    <n v="1.0066999999999999"/>
    <n v="1"/>
    <n v="0.96623828197363271"/>
    <n v="0.93376896177160529"/>
    <n v="0.90259203939391774"/>
    <n v="0.87270751484056996"/>
    <n v="0.84411538811156206"/>
    <n v="0.81681565920689414"/>
    <n v="0.79080832812656587"/>
    <n v="0.7660933948705777"/>
    <n v="0.7426708594389293"/>
    <n v="375000"/>
    <n v="750000"/>
    <n v="724678.71148022451"/>
    <n v="700326.72132870392"/>
    <n v="676944.02954543836"/>
    <n v="654530.63613042748"/>
    <n v="633086.5410836715"/>
    <n v="612611.74440517055"/>
    <n v="593106.2460949244"/>
    <n v="574570.04615293327"/>
    <n v="557003.14457919693"/>
    <n v="750000"/>
    <n v="724678.71148022439"/>
    <n v="700326.72132870392"/>
    <n v="676944.02954543824"/>
    <n v="654530.63613042748"/>
    <n v="633086.5410836715"/>
    <n v="612611.74440517055"/>
    <n v="593106.2460949244"/>
    <n v="574570.04615293327"/>
    <n v="557003.14457919693"/>
    <n v="1730876.3725000001"/>
    <n v="64.75"/>
    <n v="9.4854355203619907"/>
    <n v="1.2999999999999999E-2"/>
    <n v="0.78300000000000003"/>
    <n v="4.2157979022656243E-2"/>
    <n v="5.1211686025996656E-2"/>
    <n v="7.4999999999999997E-2"/>
    <n v="0.12621168602599664"/>
    <n v="4.0531584847025499"/>
    <n v="3.8958494420902392"/>
    <n v="3.7163408718046185"/>
    <n v="3.5146327738456851"/>
    <n v="3.2907251482134403"/>
    <n v="3.0446179949078833"/>
    <n v="2.7763113139290154"/>
    <n v="2.4858051052768348"/>
    <n v="2.1730993689513438"/>
    <n v="1.838194104952541"/>
    <n v="4.0531584847025499"/>
    <n v="3.9745039633963946"/>
    <n v="3.8060951569474288"/>
    <n v="3.6154868228251518"/>
    <n v="3.4026789610295625"/>
    <n v="3.1676715715606618"/>
    <n v="2.9104646544184494"/>
    <n v="2.6310582096029251"/>
    <n v="2.3294522371140891"/>
    <n v="2.0056467369519426"/>
    <n v="0"/>
    <n v="4.6544321199816716"/>
    <n v="13.963296359945016"/>
    <n v="23.272160599908361"/>
    <n v="32.581024839871702"/>
    <n v="41.889889079835044"/>
    <n v="51.198753319798385"/>
    <n v="60.507617559761727"/>
    <n v="69.816481799725068"/>
    <n v="79.125346039688424"/>
    <n v="9.3088642399633432"/>
    <n v="0"/>
    <n v="10.901354513182786"/>
    <n v="34.151124655893049"/>
    <n v="59.91928451446816"/>
    <n v="89.13339768658949"/>
    <n v="123.10218457375822"/>
    <n v="163.75469229142979"/>
    <n v="214.08009723678813"/>
    <n v="278.99784354053776"/>
    <n v="367.24667941422706"/>
    <n v="1341.2866584268745"/>
    <n v="69.555528290513578"/>
    <n v="211.62632800760809"/>
    <n v="1622.4685147249961"/>
    <n v="1622.5"/>
    <n v="211.63043478260852"/>
    <n v="69.555528290513578"/>
    <n v="1341.3140369268779"/>
    <n v="8.7326303506711813"/>
    <n v="3.1485275003888091E-2"/>
    <n v="1.9405408322889424E-5"/>
  </r>
  <r>
    <x v="2"/>
    <x v="220"/>
    <n v="442"/>
    <n v="1.10466"/>
    <n v="83.744167755951011"/>
    <n v="0"/>
    <n v="9.304907528439001"/>
    <n v="18.609815056878002"/>
    <n v="27.914722585317001"/>
    <n v="37.219630113756004"/>
    <n v="46.524537642195007"/>
    <n v="55.82944517063401"/>
    <n v="65.134352699073006"/>
    <n v="74.439260227512008"/>
    <n v="83.744167755951011"/>
    <n v="0"/>
    <n v="9.304907528439001"/>
    <n v="18.609815056878002"/>
    <n v="27.914722585317001"/>
    <n v="37.219630113756004"/>
    <n v="46.524537642195007"/>
    <n v="55.82944517063401"/>
    <n v="65.134352699073006"/>
    <n v="74.439260227512008"/>
    <n v="83.744167755951011"/>
    <n v="0"/>
    <n v="53.031048769090489"/>
    <n v="212.12419507636196"/>
    <n v="477.27943892181435"/>
    <n v="848.49678030544783"/>
    <n v="1325.7762192272626"/>
    <n v="1909.1177556872581"/>
    <n v="2598.5213896854343"/>
    <n v="3393.9871212217913"/>
    <n v="4295.5149502963304"/>
    <n v="0"/>
    <n v="2.8074211284054372E-2"/>
    <n v="5.6148422568108744E-2"/>
    <n v="8.4222633852163109E-2"/>
    <n v="0.11229684513621749"/>
    <n v="0.14037105642027187"/>
    <n v="0.16844526770432625"/>
    <n v="0.1965194789883806"/>
    <n v="0.22459369027243498"/>
    <n v="0.25266790155648938"/>
    <n v="9.6"/>
    <n v="1.21546"/>
    <n v="1"/>
    <n v="1.0005999999999999"/>
    <n v="1.0066999999999999"/>
    <n v="1"/>
    <n v="0.96625235776628671"/>
    <n v="0.93379601492890685"/>
    <n v="0.90263097148786064"/>
    <n v="0.8727572274431481"/>
    <n v="0.84417478279476887"/>
    <n v="0.81688363754272342"/>
    <n v="0.79088379168701151"/>
    <n v="0.76617524522763314"/>
    <n v="0.74275799816458821"/>
    <n v="375000"/>
    <n v="750000"/>
    <n v="724689.26832471509"/>
    <n v="700347.01119668013"/>
    <n v="676973.2286158955"/>
    <n v="654567.92058236105"/>
    <n v="633131.08709607669"/>
    <n v="612662.72815704253"/>
    <n v="593162.84376525867"/>
    <n v="574631.4339207249"/>
    <n v="557068.49862344121"/>
    <n v="750000"/>
    <n v="724689.26832471509"/>
    <n v="700347.01119668002"/>
    <n v="676973.2286158955"/>
    <n v="654567.92058236105"/>
    <n v="633131.08709607669"/>
    <n v="612662.72815704253"/>
    <n v="593162.84376525867"/>
    <n v="574631.4339207249"/>
    <n v="557068.49862344121"/>
    <n v="1733328.0387500001"/>
    <n v="64.75"/>
    <n v="9.4854355203619907"/>
    <n v="1.2999999999999999E-2"/>
    <n v="0.78300000000000003"/>
    <n v="4.2157979022656243E-2"/>
    <n v="5.1444273704163587E-2"/>
    <n v="7.4999999999999997E-2"/>
    <n v="0.12644427370416358"/>
    <n v="4.0471481710042436"/>
    <n v="3.8901088952154126"/>
    <n v="3.7108719046116909"/>
    <n v="3.5094371991930826"/>
    <n v="3.2858047789595846"/>
    <n v="3.0399746439111968"/>
    <n v="2.7719467940479201"/>
    <n v="2.4817212293697555"/>
    <n v="2.1692979498767015"/>
    <n v="1.834676955568757"/>
    <n v="4.0471481710042436"/>
    <n v="3.9686285331098281"/>
    <n v="3.800490399913552"/>
    <n v="3.6101545519023865"/>
    <n v="3.3976209890763336"/>
    <n v="3.1628897114353904"/>
    <n v="2.9059607189795584"/>
    <n v="2.626834011708838"/>
    <n v="2.3255095896232287"/>
    <n v="2.0019874527227293"/>
    <n v="0"/>
    <n v="4.6524537642195005"/>
    <n v="13.957361292658501"/>
    <n v="23.2622688210975"/>
    <n v="32.567176349536503"/>
    <n v="41.872083877975506"/>
    <n v="51.176991406414508"/>
    <n v="60.481898934853504"/>
    <n v="69.786806463292507"/>
    <n v="79.09171399173151"/>
    <n v="9.304907528439001"/>
    <n v="0"/>
    <n v="10.908214688079592"/>
    <n v="34.172420530822897"/>
    <n v="59.956784999118938"/>
    <n v="89.190220265617313"/>
    <n v="123.1835138288104"/>
    <n v="163.86910170885699"/>
    <n v="214.24211587967832"/>
    <n v="279.2333275010115"/>
    <n v="367.60524345840292"/>
    <n v="1342.3609428603991"/>
    <n v="69.555528290513578"/>
    <n v="211.78747067263677"/>
    <n v="1623.7039418235495"/>
    <n v="1623.7"/>
    <n v="211.78695652173906"/>
    <n v="69.555528290513578"/>
    <n v="1342.3575151877474"/>
    <n v="8.7363386861197618"/>
    <n v="3.9418235494395049E-3"/>
    <n v="2.4276797126559738E-6"/>
  </r>
  <r>
    <x v="2"/>
    <x v="221"/>
    <n v="442"/>
    <n v="1.10792"/>
    <n v="83.679987365047978"/>
    <n v="0"/>
    <n v="9.2977763738942194"/>
    <n v="18.595552747788439"/>
    <n v="27.893329121682658"/>
    <n v="37.191105495576878"/>
    <n v="46.488881869471101"/>
    <n v="55.786658243365324"/>
    <n v="65.084434617259546"/>
    <n v="74.382210991153769"/>
    <n v="83.679987365047992"/>
    <n v="0"/>
    <n v="9.2977763738942194"/>
    <n v="18.595552747788439"/>
    <n v="27.893329121682658"/>
    <n v="37.191105495576878"/>
    <n v="46.488881869471101"/>
    <n v="55.786658243365324"/>
    <n v="65.084434617259546"/>
    <n v="74.382210991153769"/>
    <n v="83.679987365047992"/>
    <n v="0"/>
    <n v="52.949795368104148"/>
    <n v="211.79918147241659"/>
    <n v="476.54815831293735"/>
    <n v="847.19672588966637"/>
    <n v="1323.7448842026038"/>
    <n v="1906.1926332517498"/>
    <n v="2594.5399730371041"/>
    <n v="3388.7869035586664"/>
    <n v="4288.9334248164378"/>
    <n v="0"/>
    <n v="2.805269559045102E-2"/>
    <n v="5.6105391180902041E-2"/>
    <n v="8.4158086771353058E-2"/>
    <n v="0.11221078236180408"/>
    <n v="0.14026347795225511"/>
    <n v="0.16831617354270614"/>
    <n v="0.19636886913315715"/>
    <n v="0.22442156472360819"/>
    <n v="0.25247426031405923"/>
    <n v="9.6"/>
    <n v="1.21546"/>
    <n v="1"/>
    <n v="1.0005999999999999"/>
    <n v="1.0066999999999999"/>
    <n v="1"/>
    <n v="0.96627772706226378"/>
    <n v="0.93384477501072261"/>
    <n v="0.90270114384537659"/>
    <n v="0.87284683356622561"/>
    <n v="0.84428184417326968"/>
    <n v="0.81700617566650902"/>
    <n v="0.79101982804594329"/>
    <n v="0.76632280131157271"/>
    <n v="0.74291509546339729"/>
    <n v="375000"/>
    <n v="750000"/>
    <n v="724708.29529669788"/>
    <n v="700383.5812580419"/>
    <n v="677025.85788403242"/>
    <n v="654635.1251746692"/>
    <n v="633211.38312995224"/>
    <n v="612754.63174988178"/>
    <n v="593264.87103445746"/>
    <n v="574742.10098367953"/>
    <n v="557186.32159754797"/>
    <n v="750000"/>
    <n v="724708.29529669788"/>
    <n v="700383.5812580419"/>
    <n v="677025.85788403242"/>
    <n v="654635.1251746692"/>
    <n v="633211.38312995224"/>
    <n v="612754.63174988178"/>
    <n v="593264.87103445746"/>
    <n v="574742.10098367953"/>
    <n v="557186.32159754797"/>
    <n v="1735779.7050000001"/>
    <n v="64.75"/>
    <n v="9.4854355203619907"/>
    <n v="1.2999999999999999E-2"/>
    <n v="0.78300000000000003"/>
    <n v="4.2157979022656243E-2"/>
    <n v="5.1748359662160182E-2"/>
    <n v="7.4999999999999997E-2"/>
    <n v="0.12674835966216019"/>
    <n v="4.0411548355932201"/>
    <n v="3.8844344502804513"/>
    <n v="3.7055184924848019"/>
    <n v="3.5044069622062741"/>
    <n v="3.281099859444867"/>
    <n v="3.0355971842005798"/>
    <n v="2.7678989364734137"/>
    <n v="2.4780051162633683"/>
    <n v="2.1659157235704427"/>
    <n v="1.8316307583946392"/>
    <n v="4.0411548355932201"/>
    <n v="3.9627946429368359"/>
    <n v="3.7949764713826264"/>
    <n v="3.604962727345538"/>
    <n v="3.3927534108255708"/>
    <n v="3.1583485218227234"/>
    <n v="2.9017480603369967"/>
    <n v="2.6229520263683908"/>
    <n v="2.3219604199169055"/>
    <n v="1.9987732409825409"/>
    <n v="0"/>
    <n v="4.6488881869471097"/>
    <n v="13.946664560841329"/>
    <n v="23.24444093473555"/>
    <n v="32.542217308629766"/>
    <n v="41.839993682523989"/>
    <n v="51.137770056418212"/>
    <n v="60.435546430312435"/>
    <n v="69.733322804206665"/>
    <n v="79.031099178100874"/>
    <n v="9.2977763738942194"/>
    <n v="0"/>
    <n v="10.907535374439471"/>
    <n v="34.169636946701402"/>
    <n v="59.95113683366759"/>
    <n v="89.181329324103132"/>
    <n v="123.17162024941666"/>
    <n v="163.85555891057675"/>
    <n v="214.23045106972367"/>
    <n v="279.23165084153089"/>
    <n v="367.6322414541749"/>
    <n v="1342.3311610043345"/>
    <n v="69.555528290513578"/>
    <n v="211.78300339422708"/>
    <n v="1623.6696926890752"/>
    <n v="1623.7"/>
    <n v="211.78695652173906"/>
    <n v="69.555528290513578"/>
    <n v="1342.3575151877474"/>
    <n v="8.7410993164179107"/>
    <n v="3.0307310924854391E-2"/>
    <n v="1.866558534510956E-5"/>
  </r>
  <r>
    <x v="2"/>
    <x v="222"/>
    <n v="442"/>
    <n v="1.11036"/>
    <n v="83.647004258922564"/>
    <n v="0"/>
    <n v="9.2941115843247299"/>
    <n v="18.58822316864946"/>
    <n v="27.882334752974188"/>
    <n v="37.17644633729892"/>
    <n v="46.470557921623652"/>
    <n v="55.764669505948383"/>
    <n v="65.058781090273115"/>
    <n v="74.35289267459784"/>
    <n v="83.647004258922564"/>
    <n v="0"/>
    <n v="9.2941115843247299"/>
    <n v="18.58822316864946"/>
    <n v="27.882334752974188"/>
    <n v="37.17644633729892"/>
    <n v="46.470557921623652"/>
    <n v="55.764669505948383"/>
    <n v="65.058781090273115"/>
    <n v="74.35289267459784"/>
    <n v="83.647004258922564"/>
    <n v="0"/>
    <n v="52.908062461900975"/>
    <n v="211.6322498476039"/>
    <n v="476.17256215710876"/>
    <n v="846.52899939041561"/>
    <n v="1322.7015615475245"/>
    <n v="1904.6902486284353"/>
    <n v="2592.4950606331486"/>
    <n v="3386.1159975616624"/>
    <n v="4285.5530594139791"/>
    <n v="0"/>
    <n v="2.8041638406231726E-2"/>
    <n v="5.6083276812463452E-2"/>
    <n v="8.4124915218695168E-2"/>
    <n v="0.1121665536249269"/>
    <n v="0.14020819203115864"/>
    <n v="0.16824983043739036"/>
    <n v="0.19629146884362209"/>
    <n v="0.22433310724985381"/>
    <n v="0.25237474565608553"/>
    <n v="9.6"/>
    <n v="1.21546"/>
    <n v="1"/>
    <n v="1.0005999999999999"/>
    <n v="1.0066999999999999"/>
    <n v="1"/>
    <n v="0.96629076495601318"/>
    <n v="0.93386983460718176"/>
    <n v="0.90273720895350573"/>
    <n v="0.87289288799498499"/>
    <n v="0.84433687173161953"/>
    <n v="0.81706916016340958"/>
    <n v="0.79108975329035491"/>
    <n v="0.76639865111245553"/>
    <n v="0.74299585362971154"/>
    <n v="375000"/>
    <n v="750000"/>
    <n v="724718.07371700986"/>
    <n v="700402.37595538632"/>
    <n v="677052.90671512927"/>
    <n v="654669.66599623871"/>
    <n v="633252.65379871463"/>
    <n v="612801.87012255716"/>
    <n v="593317.31496776617"/>
    <n v="574798.98833434167"/>
    <n v="557246.89022228366"/>
    <n v="750000"/>
    <n v="724718.07371700986"/>
    <n v="700402.37595538632"/>
    <n v="677052.90671512927"/>
    <n v="654669.66599623871"/>
    <n v="633252.65379871463"/>
    <n v="612801.87012255716"/>
    <n v="593317.31496776617"/>
    <n v="574798.98833434167"/>
    <n v="557246.89022228366"/>
    <n v="1738231.3712500001"/>
    <n v="64.75"/>
    <n v="9.4854355203619907"/>
    <n v="1.2999999999999999E-2"/>
    <n v="0.78300000000000003"/>
    <n v="4.2157979022656243E-2"/>
    <n v="5.1976544074323741E-2"/>
    <n v="7.4999999999999997E-2"/>
    <n v="0.12697654407432374"/>
    <n v="4.035178406629055"/>
    <n v="3.878721450413785"/>
    <n v="3.7000703622325548"/>
    <n v="3.4992251420853639"/>
    <n v="3.276185789972212"/>
    <n v="3.0309523058930998"/>
    <n v="2.7635246898480279"/>
    <n v="2.4739029418369944"/>
    <n v="2.1620870618600012"/>
    <n v="1.8280770499170462"/>
    <n v="4.035178406629055"/>
    <n v="3.95694992852142"/>
    <n v="3.7893959063231701"/>
    <n v="3.5996477521589592"/>
    <n v="3.387705466028788"/>
    <n v="3.1535690479326561"/>
    <n v="2.8972384978705641"/>
    <n v="2.6187138158425114"/>
    <n v="2.317995001848498"/>
    <n v="1.9950820558885236"/>
    <n v="0"/>
    <n v="4.647055792162365"/>
    <n v="13.941167376487094"/>
    <n v="23.235278960811826"/>
    <n v="32.52939054513655"/>
    <n v="41.823502129461289"/>
    <n v="51.117613713786014"/>
    <n v="60.411725298110753"/>
    <n v="69.705836882435477"/>
    <n v="78.999948466760202"/>
    <n v="9.2941115843247299"/>
    <n v="0"/>
    <n v="10.915037049022839"/>
    <n v="34.19298706598871"/>
    <n v="59.992335423702734"/>
    <n v="89.243822560224842"/>
    <n v="123.26107014948006"/>
    <n v="163.98125529863103"/>
    <n v="214.40804738778732"/>
    <n v="279.48887963410573"/>
    <n v="368.02212422234248"/>
    <n v="1343.5055587912857"/>
    <n v="69.555528290513578"/>
    <n v="211.95916306226977"/>
    <n v="1625.020250144069"/>
    <n v="1625"/>
    <n v="211.95652173913027"/>
    <n v="69.555528290513578"/>
    <n v="1343.4879499703561"/>
    <n v="8.7446071878446165"/>
    <n v="2.0250144068995724E-2"/>
    <n v="1.2461627119381984E-5"/>
  </r>
  <r>
    <x v="2"/>
    <x v="223"/>
    <n v="442"/>
    <n v="1.11286"/>
    <n v="83.611898804765033"/>
    <n v="0"/>
    <n v="9.2902109783072255"/>
    <n v="18.580421956614451"/>
    <n v="27.870632934921677"/>
    <n v="37.160843913228902"/>
    <n v="46.451054891536131"/>
    <n v="55.74126586984336"/>
    <n v="65.031476848150589"/>
    <n v="74.321687826457818"/>
    <n v="83.611898804765048"/>
    <n v="0"/>
    <n v="9.2902109783072255"/>
    <n v="18.580421956614451"/>
    <n v="27.870632934921677"/>
    <n v="37.160843913228902"/>
    <n v="46.451054891536131"/>
    <n v="55.74126586984336"/>
    <n v="65.031476848150589"/>
    <n v="74.321687826457818"/>
    <n v="83.611898804765048"/>
    <n v="0"/>
    <n v="52.863662263144313"/>
    <n v="211.45464905257725"/>
    <n v="475.77296036829887"/>
    <n v="845.81859621030901"/>
    <n v="1321.5915565786079"/>
    <n v="1903.0918414731957"/>
    <n v="2590.3194508940724"/>
    <n v="3383.274384841237"/>
    <n v="4281.9566433146911"/>
    <n v="0"/>
    <n v="2.8029869730708989E-2"/>
    <n v="5.6059739461417978E-2"/>
    <n v="8.4089609192126963E-2"/>
    <n v="0.11211947892283596"/>
    <n v="0.14014934865354495"/>
    <n v="0.16817921838425395"/>
    <n v="0.19620908811496293"/>
    <n v="0.22423895784567194"/>
    <n v="0.25226882757638092"/>
    <n v="9.6"/>
    <n v="1.21546"/>
    <n v="1"/>
    <n v="1.0005999999999999"/>
    <n v="1.0066999999999999"/>
    <n v="1"/>
    <n v="0.96630464201288524"/>
    <n v="0.93389650758164655"/>
    <n v="0.9027755967062836"/>
    <n v="0.87294190938679683"/>
    <n v="0.84439544562318591"/>
    <n v="0.81713620541545096"/>
    <n v="0.79116418876359196"/>
    <n v="0.76647939566760892"/>
    <n v="0.74308182612750184"/>
    <n v="375000"/>
    <n v="750000"/>
    <n v="724728.48150966398"/>
    <n v="700422.38068623492"/>
    <n v="677081.69752971269"/>
    <n v="654706.43204009766"/>
    <n v="633296.58421738946"/>
    <n v="612852.15406158823"/>
    <n v="593373.14157269394"/>
    <n v="574859.54675070674"/>
    <n v="557311.36959562637"/>
    <n v="750000"/>
    <n v="724728.48150966386"/>
    <n v="700422.38068623503"/>
    <n v="677081.69752971258"/>
    <n v="654706.43204009766"/>
    <n v="633296.58421738946"/>
    <n v="612852.15406158823"/>
    <n v="593373.14157269394"/>
    <n v="574859.54675070674"/>
    <n v="557311.36959562637"/>
    <n v="1740683.0375000001"/>
    <n v="64.75"/>
    <n v="9.4854355203619907"/>
    <n v="1.2999999999999999E-2"/>
    <n v="0.78300000000000003"/>
    <n v="4.2157979022656243E-2"/>
    <n v="5.2210860229630618E-2"/>
    <n v="7.4999999999999997E-2"/>
    <n v="0.12721086022963063"/>
    <n v="4.0292188126760564"/>
    <n v="3.873028174405623"/>
    <n v="3.6946447364820969"/>
    <n v="3.4940684989054707"/>
    <n v="3.2712994616757527"/>
    <n v="3.0263376247929381"/>
    <n v="2.7591829882570273"/>
    <n v="2.4698355520680209"/>
    <n v="2.1582953162259195"/>
    <n v="1.824562280730722"/>
    <n v="4.0292188126760564"/>
    <n v="3.9511234935408397"/>
    <n v="3.7838364554438599"/>
    <n v="3.5943566176937836"/>
    <n v="3.3826839802906115"/>
    <n v="3.1488185432343454"/>
    <n v="2.8927603065249827"/>
    <n v="2.6145092701625243"/>
    <n v="2.3140654341469702"/>
    <n v="1.9914287984783208"/>
    <n v="0"/>
    <n v="4.6451054891536128"/>
    <n v="13.935316467460838"/>
    <n v="23.225527445768066"/>
    <n v="32.515738424075288"/>
    <n v="41.805949402382517"/>
    <n v="51.096160380689746"/>
    <n v="60.386371358996975"/>
    <n v="69.676582337304211"/>
    <n v="78.966793315611426"/>
    <n v="9.2902109783072255"/>
    <n v="0"/>
    <n v="10.92195930632812"/>
    <n v="34.214488801684666"/>
    <n v="60.030228773485746"/>
    <n v="89.30129797379368"/>
    <n v="123.34343334298177"/>
    <n v="164.09728419160712"/>
    <n v="214.5726299546138"/>
    <n v="279.72854207537466"/>
    <n v="368.38784833431106"/>
    <n v="1344.5977127541805"/>
    <n v="69.555528290513578"/>
    <n v="212.122986156704"/>
    <n v="1626.2762272013981"/>
    <n v="1626.3"/>
    <n v="212.1260869565217"/>
    <n v="69.555528290513578"/>
    <n v="1344.6183847529646"/>
    <n v="8.7481524611275816"/>
    <n v="2.3772798601839895E-2"/>
    <n v="1.4617720347930821E-5"/>
  </r>
  <r>
    <x v="2"/>
    <x v="224"/>
    <n v="442"/>
    <n v="1.1153299999999999"/>
    <n v="83.578060089926552"/>
    <n v="0"/>
    <n v="9.2864511211029495"/>
    <n v="18.572902242205899"/>
    <n v="27.859353363308848"/>
    <n v="37.145804484411798"/>
    <n v="46.432255605514747"/>
    <n v="55.718706726617697"/>
    <n v="65.005157847720653"/>
    <n v="74.291608968823596"/>
    <n v="83.578060089926538"/>
    <n v="0"/>
    <n v="9.2864511211029495"/>
    <n v="18.572902242205899"/>
    <n v="27.859353363308848"/>
    <n v="37.145804484411798"/>
    <n v="46.432255605514747"/>
    <n v="55.718706726617697"/>
    <n v="65.005157847720653"/>
    <n v="74.291608968823596"/>
    <n v="83.578060089926538"/>
    <n v="0"/>
    <n v="52.820881835088464"/>
    <n v="211.28352734035386"/>
    <n v="475.38793651579624"/>
    <n v="845.13410936141543"/>
    <n v="1320.5220458772119"/>
    <n v="1901.551746063185"/>
    <n v="2588.2232099193352"/>
    <n v="3380.5364374456617"/>
    <n v="4278.4914286421654"/>
    <n v="0"/>
    <n v="2.8018525714099678E-2"/>
    <n v="5.6037051428199355E-2"/>
    <n v="8.4055577142299026E-2"/>
    <n v="0.11207410285639871"/>
    <n v="0.14009262857049837"/>
    <n v="0.16811115428459805"/>
    <n v="0.19612967999869776"/>
    <n v="0.22414820571279742"/>
    <n v="0.25216673142689705"/>
    <n v="9.6"/>
    <n v="1.21546"/>
    <n v="1"/>
    <n v="1.0005999999999999"/>
    <n v="1.0066999999999999"/>
    <n v="1"/>
    <n v="0.96631801854714761"/>
    <n v="0.93392221895210548"/>
    <n v="0.90281260121487372"/>
    <n v="0.87298916533545212"/>
    <n v="0.8444519113138409"/>
    <n v="0.81720083915003994"/>
    <n v="0.79123594884404913"/>
    <n v="0.7665572403958687"/>
    <n v="0.74316471380549864"/>
    <n v="375000"/>
    <n v="750000"/>
    <n v="724738.51391036075"/>
    <n v="700441.66421407915"/>
    <n v="677109.45091115532"/>
    <n v="654741.87400158914"/>
    <n v="633338.93348538072"/>
    <n v="612900.62936252996"/>
    <n v="593426.96163303684"/>
    <n v="574917.9302969015"/>
    <n v="557373.53535412403"/>
    <n v="750000"/>
    <n v="724738.51391036075"/>
    <n v="700441.66421407904"/>
    <n v="677109.45091115532"/>
    <n v="654741.87400158914"/>
    <n v="633338.93348538072"/>
    <n v="612900.62936252996"/>
    <n v="593426.96163303684"/>
    <n v="574917.9302969015"/>
    <n v="557373.53535412403"/>
    <n v="1743134.7037500001"/>
    <n v="64.75"/>
    <n v="9.4854355203619907"/>
    <n v="1.2999999999999999E-2"/>
    <n v="0.78300000000000003"/>
    <n v="4.2157979022656243E-2"/>
    <n v="5.2442882118208495E-2"/>
    <n v="7.4999999999999997E-2"/>
    <n v="0.12744288211820848"/>
    <n v="4.0232759827004223"/>
    <n v="3.867348641091306"/>
    <n v="3.6892296743378594"/>
    <n v="3.488919082440086"/>
    <n v="3.2664168653979821"/>
    <n v="3.0217230232115488"/>
    <n v="2.7548375558807865"/>
    <n v="2.4657604634056942"/>
    <n v="2.1544917457862738"/>
    <n v="1.8210314030225241"/>
    <n v="4.0232759827004223"/>
    <n v="3.9453123118958642"/>
    <n v="3.7782891577145827"/>
    <n v="3.5890743783889727"/>
    <n v="3.3776679739190341"/>
    <n v="3.1440699443047655"/>
    <n v="2.8882802895461674"/>
    <n v="2.6102990096432404"/>
    <n v="2.3101261045959838"/>
    <n v="1.987761574404399"/>
    <n v="0"/>
    <n v="4.6432255605514747"/>
    <n v="13.929676681654424"/>
    <n v="23.216127802757374"/>
    <n v="32.502578923860327"/>
    <n v="41.789030044963269"/>
    <n v="51.075481166066226"/>
    <n v="60.361932287169175"/>
    <n v="69.648383408272124"/>
    <n v="78.934834529375067"/>
    <n v="9.2864511211029495"/>
    <n v="0"/>
    <n v="10.929194903608744"/>
    <n v="34.236993580236501"/>
    <n v="60.069927042960821"/>
    <n v="89.361539623448806"/>
    <n v="123.42975563053722"/>
    <n v="164.21881250659925"/>
    <n v="214.7447980822453"/>
    <n v="279.9787885596283"/>
    <n v="368.76881616399589"/>
    <n v="1345.7386260932608"/>
    <n v="69.555528290513578"/>
    <n v="212.29412315756605"/>
    <n v="1627.5882775413404"/>
    <n v="1627.6"/>
    <n v="212.29565217391291"/>
    <n v="69.555528290513578"/>
    <n v="1345.7488195355734"/>
    <n v="8.7516068489842045"/>
    <n v="1.1722458659505719E-2"/>
    <n v="7.2022970382807322E-6"/>
  </r>
  <r>
    <x v="2"/>
    <x v="225"/>
    <n v="442"/>
    <n v="1.11859"/>
    <n v="83.514850651014072"/>
    <n v="0"/>
    <n v="9.2794278501126755"/>
    <n v="18.558855700225351"/>
    <n v="27.838283550338026"/>
    <n v="37.117711400450702"/>
    <n v="46.397139250563377"/>
    <n v="55.676567100676053"/>
    <n v="64.955994950788721"/>
    <n v="74.235422800901404"/>
    <n v="83.514850651014086"/>
    <n v="0"/>
    <n v="9.2794278501126755"/>
    <n v="18.558855700225351"/>
    <n v="27.838283550338026"/>
    <n v="37.117711400450702"/>
    <n v="46.397139250563377"/>
    <n v="55.676567100676053"/>
    <n v="64.955994950788721"/>
    <n v="74.235422800901404"/>
    <n v="83.514850651014086"/>
    <n v="0"/>
    <n v="52.741016000586136"/>
    <n v="210.96406400234454"/>
    <n v="474.66914400527526"/>
    <n v="843.85625600937817"/>
    <n v="1318.5254000146533"/>
    <n v="1898.676576021101"/>
    <n v="2584.3097840287205"/>
    <n v="3375.4250240375127"/>
    <n v="4272.0222960474784"/>
    <n v="0"/>
    <n v="2.7997335520313926E-2"/>
    <n v="5.5994671040627851E-2"/>
    <n v="8.3992006560941773E-2"/>
    <n v="0.1119893420812557"/>
    <n v="0.13998667760156963"/>
    <n v="0.16798401312188355"/>
    <n v="0.19598134864219746"/>
    <n v="0.2239786841625114"/>
    <n v="0.25197601968282535"/>
    <n v="9.6"/>
    <n v="1.21546"/>
    <n v="1"/>
    <n v="1.0005999999999999"/>
    <n v="1.0066999999999999"/>
    <n v="1"/>
    <n v="0.96634300597175282"/>
    <n v="0.93397024907824755"/>
    <n v="0.90288172931948429"/>
    <n v="0.87307744669546283"/>
    <n v="0.84455740120618339"/>
    <n v="0.81732159285164585"/>
    <n v="0.79137002163185022"/>
    <n v="0.76670268754679649"/>
    <n v="0.74331959059648467"/>
    <n v="375000"/>
    <n v="750000"/>
    <n v="724757.25447881466"/>
    <n v="700477.68680868566"/>
    <n v="677161.29698961321"/>
    <n v="654808.0850215971"/>
    <n v="633418.05090463755"/>
    <n v="612991.19463873433"/>
    <n v="593527.51622388768"/>
    <n v="575027.01566009736"/>
    <n v="557489.69294736348"/>
    <n v="750000"/>
    <n v="724757.25447881455"/>
    <n v="700477.68680868566"/>
    <n v="677161.29698961321"/>
    <n v="654808.0850215971"/>
    <n v="633418.05090463755"/>
    <n v="612991.19463873433"/>
    <n v="593527.51622388768"/>
    <n v="575027.01566009736"/>
    <n v="557489.69294736348"/>
    <n v="1745586.37"/>
    <n v="64.75"/>
    <n v="9.4854355203619907"/>
    <n v="1.2999999999999999E-2"/>
    <n v="0.78300000000000003"/>
    <n v="4.2157979022656243E-2"/>
    <n v="5.2749900939352924E-2"/>
    <n v="7.4999999999999997E-2"/>
    <n v="0.12774990093935293"/>
    <n v="4.0173498460674164"/>
    <n v="3.8617359686246489"/>
    <n v="3.6839318019897584"/>
    <n v="3.4839373461627456"/>
    <n v="3.2617526011436087"/>
    <n v="3.0173775669323497"/>
    <n v="2.7508122435289666"/>
    <n v="2.4620566309334611"/>
    <n v="2.1511107291458318"/>
    <n v="1.8179745381660792"/>
    <n v="4.0173498460674164"/>
    <n v="3.9395429073460324"/>
    <n v="3.7728338853072039"/>
    <n v="3.583934574076252"/>
    <n v="3.3728449736531774"/>
    <n v="3.1395650840379794"/>
    <n v="2.8840949052306581"/>
    <n v="2.606434437231214"/>
    <n v="2.3065836800396466"/>
    <n v="1.9845426336559555"/>
    <n v="0"/>
    <n v="4.6397139250563377"/>
    <n v="13.919141775169013"/>
    <n v="23.198569625281689"/>
    <n v="32.477997475394361"/>
    <n v="41.757425325507043"/>
    <n v="51.036853175619711"/>
    <n v="60.316281025732387"/>
    <n v="69.595708875845062"/>
    <n v="78.875136725957745"/>
    <n v="9.2794278501126755"/>
    <n v="0"/>
    <n v="10.928651273842238"/>
    <n v="34.234656431912612"/>
    <n v="60.065117990916981"/>
    <n v="89.35401319754034"/>
    <n v="123.41996586869386"/>
    <n v="164.20846480503769"/>
    <n v="214.73802293679307"/>
    <n v="279.98479516674206"/>
    <n v="368.80847405527891"/>
    <n v="1345.7421617267578"/>
    <n v="69.555528290513578"/>
    <n v="212.29465350259059"/>
    <n v="1627.592343519862"/>
    <n v="1627.6"/>
    <n v="212.29565217391291"/>
    <n v="69.555528290513578"/>
    <n v="1345.7488195355734"/>
    <n v="8.756092895375561"/>
    <n v="7.6564801379390701E-3"/>
    <n v="4.70415343938257E-6"/>
  </r>
  <r>
    <x v="2"/>
    <x v="226"/>
    <n v="442"/>
    <n v="1.1210899999999999"/>
    <n v="83.480242851135273"/>
    <n v="0"/>
    <n v="9.2755825390150299"/>
    <n v="18.55116507803006"/>
    <n v="27.82674761704509"/>
    <n v="37.10233015606012"/>
    <n v="46.377912695075153"/>
    <n v="55.653495234090187"/>
    <n v="64.92907777310522"/>
    <n v="74.204660312120254"/>
    <n v="83.480242851135287"/>
    <n v="0"/>
    <n v="9.2755825390150299"/>
    <n v="18.55116507803006"/>
    <n v="27.82674761704509"/>
    <n v="37.10233015606012"/>
    <n v="46.377912695075153"/>
    <n v="55.653495234090187"/>
    <n v="64.92907777310522"/>
    <n v="74.204660312120254"/>
    <n v="83.480242851135287"/>
    <n v="0"/>
    <n v="52.697314255824317"/>
    <n v="210.78925702329727"/>
    <n v="474.27582830241886"/>
    <n v="843.15702809318907"/>
    <n v="1317.432856395608"/>
    <n v="1897.1033132096757"/>
    <n v="2582.168398535392"/>
    <n v="3372.6281123727576"/>
    <n v="4268.4824547217713"/>
    <n v="0"/>
    <n v="2.7985733677321045E-2"/>
    <n v="5.597146735464209E-2"/>
    <n v="8.3957201031963136E-2"/>
    <n v="0.11194293470928418"/>
    <n v="0.13992866838660523"/>
    <n v="0.1679144020639263"/>
    <n v="0.19590013574124734"/>
    <n v="0.22388586941856839"/>
    <n v="0.25187160309588946"/>
    <n v="9.6"/>
    <n v="1.21546"/>
    <n v="1"/>
    <n v="1.0005999999999999"/>
    <n v="1.0066999999999999"/>
    <n v="1"/>
    <n v="0.96635668714824774"/>
    <n v="0.93399654729922521"/>
    <n v="0.90291958045293264"/>
    <n v="0.87312578660936979"/>
    <n v="0.8446151657685369"/>
    <n v="0.81738771793043363"/>
    <n v="0.79144344309506043"/>
    <n v="0.76678234126241696"/>
    <n v="0.74340441243250333"/>
    <n v="375000"/>
    <n v="750000"/>
    <n v="724767.51536118577"/>
    <n v="700497.4104744189"/>
    <n v="677189.6853396995"/>
    <n v="654844.33995702735"/>
    <n v="633461.37432640267"/>
    <n v="613040.78844782524"/>
    <n v="593582.58232129528"/>
    <n v="575086.75594681269"/>
    <n v="557553.30932437745"/>
    <n v="750000"/>
    <n v="724767.51536118577"/>
    <n v="700497.4104744189"/>
    <n v="677189.6853396995"/>
    <n v="654844.33995702735"/>
    <n v="633461.37432640267"/>
    <n v="613040.78844782524"/>
    <n v="593582.58232129528"/>
    <n v="575086.75594681269"/>
    <n v="557553.30932437745"/>
    <n v="1748038.0362500001"/>
    <n v="64.75"/>
    <n v="9.4854355203619907"/>
    <n v="1.2999999999999999E-2"/>
    <n v="0.78300000000000003"/>
    <n v="4.2157979022656243E-2"/>
    <n v="5.2985951895496576E-2"/>
    <n v="7.4999999999999997E-2"/>
    <n v="0.12798595189549658"/>
    <n v="4.0114403325385695"/>
    <n v="3.856089379722381"/>
    <n v="3.6785489982986475"/>
    <n v="3.4788191882673676"/>
    <n v="3.2568999496285396"/>
    <n v="3.0127912823821665"/>
    <n v="2.7464931865282467"/>
    <n v="2.4580056620667809"/>
    <n v="2.1473287089977684"/>
    <n v="1.8144623273212088"/>
    <n v="4.0114403325385695"/>
    <n v="3.933764856130475"/>
    <n v="3.7673191890105144"/>
    <n v="3.5786840932830075"/>
    <n v="3.3678595689479538"/>
    <n v="3.1348456160053528"/>
    <n v="2.8796422344552068"/>
    <n v="2.602249424297514"/>
    <n v="2.3026671855322745"/>
    <n v="1.9808955181594885"/>
    <n v="0"/>
    <n v="4.637791269507515"/>
    <n v="13.913373808522545"/>
    <n v="23.188956347537577"/>
    <n v="32.464538886552603"/>
    <n v="41.740121425567636"/>
    <n v="51.01570396458267"/>
    <n v="60.291286503597703"/>
    <n v="69.566869042612737"/>
    <n v="78.84245158162777"/>
    <n v="9.2755825390150299"/>
    <n v="0"/>
    <n v="10.935634765255381"/>
    <n v="34.256361269727435"/>
    <n v="60.103399179300389"/>
    <n v="89.41213369159199"/>
    <n v="123.50335196561119"/>
    <n v="164.32609830747487"/>
    <n v="214.90515056929689"/>
    <n v="280.22861481671106"/>
    <n v="369.18134274096752"/>
    <n v="1346.8520873059367"/>
    <n v="69.555528290513578"/>
    <n v="212.46114233946741"/>
    <n v="1628.8687579359178"/>
    <n v="1628.9"/>
    <n v="212.46521739130435"/>
    <n v="69.555528290513578"/>
    <n v="1346.8792543181821"/>
    <n v="8.7594769847506022"/>
    <n v="3.1242064082334764E-2"/>
    <n v="1.9179853939673866E-5"/>
  </r>
  <r>
    <x v="2"/>
    <x v="227"/>
    <n v="442"/>
    <n v="1.12357"/>
    <n v="83.446517480305019"/>
    <n v="0"/>
    <n v="9.2718352755894458"/>
    <n v="18.543670551178892"/>
    <n v="27.815505826768337"/>
    <n v="37.087341102357783"/>
    <n v="46.359176377947229"/>
    <n v="55.631011653536675"/>
    <n v="64.902846929126127"/>
    <n v="74.174682204715566"/>
    <n v="83.446517480305005"/>
    <n v="0"/>
    <n v="9.2718352755894458"/>
    <n v="18.543670551178892"/>
    <n v="27.815505826768337"/>
    <n v="37.087341102357783"/>
    <n v="46.359176377947229"/>
    <n v="55.631011653536675"/>
    <n v="64.902846929126127"/>
    <n v="74.174682204715566"/>
    <n v="83.446517480305005"/>
    <n v="0"/>
    <n v="52.6547442438197"/>
    <n v="210.6189769752788"/>
    <n v="473.89269819437737"/>
    <n v="842.47590790111519"/>
    <n v="1316.3686060954926"/>
    <n v="1895.5707927775095"/>
    <n v="2580.0824679471662"/>
    <n v="3369.9036316044608"/>
    <n v="4265.0342837493954"/>
    <n v="0"/>
    <n v="2.7974427657908672E-2"/>
    <n v="5.5948855315817343E-2"/>
    <n v="8.3923282973726018E-2"/>
    <n v="0.11189771063163469"/>
    <n v="0.13987213828954337"/>
    <n v="0.16784656594745204"/>
    <n v="0.19582099360536073"/>
    <n v="0.22379542126326937"/>
    <n v="0.25176984892117804"/>
    <n v="9.6"/>
    <n v="1.21546"/>
    <n v="1"/>
    <n v="1.0005999999999999"/>
    <n v="1.0066999999999999"/>
    <n v="1"/>
    <n v="0.96637001969452063"/>
    <n v="0.93402217581730995"/>
    <n v="0.90295646836836774"/>
    <n v="0.87317289734769432"/>
    <n v="0.84467146275528959"/>
    <n v="0.81745216459115344"/>
    <n v="0.79151500285528598"/>
    <n v="0.7668599775476872"/>
    <n v="0.74348708866835711"/>
    <n v="375000"/>
    <n v="750000"/>
    <n v="724777.51477089047"/>
    <n v="700516.63186298241"/>
    <n v="677217.35127627582"/>
    <n v="654879.6730107707"/>
    <n v="633503.59706646716"/>
    <n v="613089.1234433651"/>
    <n v="593636.2521414645"/>
    <n v="575144.98316076538"/>
    <n v="557615.31650126784"/>
    <n v="750000"/>
    <n v="724777.51477089047"/>
    <n v="700516.63186298241"/>
    <n v="677217.35127627582"/>
    <n v="654879.6730107707"/>
    <n v="633503.59706646716"/>
    <n v="613089.1234433651"/>
    <n v="593636.2521414645"/>
    <n v="575144.98316076538"/>
    <n v="557615.31650126784"/>
    <n v="1750489.7025000001"/>
    <n v="64.75"/>
    <n v="9.4854355203619907"/>
    <n v="1.2999999999999999E-2"/>
    <n v="0.78300000000000003"/>
    <n v="4.2157979022656243E-2"/>
    <n v="5.3220635111895211E-2"/>
    <n v="7.4999999999999997E-2"/>
    <n v="0.12822063511189521"/>
    <n v="4.0055473722689072"/>
    <n v="3.8504570128535711"/>
    <n v="3.6731779389740633"/>
    <n v="3.4737101506303851"/>
    <n v="3.2520536478225357"/>
    <n v="3.008208430550515"/>
    <n v="2.7421744988143235"/>
    <n v="2.4539518526139608"/>
    <n v="2.1435404919494272"/>
    <n v="1.8109404168207233"/>
    <n v="4.0055473722689072"/>
    <n v="3.9280021925612392"/>
    <n v="3.7618174759138174"/>
    <n v="3.5734440448022244"/>
    <n v="3.3628818992264602"/>
    <n v="3.1301310391865256"/>
    <n v="2.8751914646824193"/>
    <n v="2.5980631757141421"/>
    <n v="2.2987461722816942"/>
    <n v="1.9772404543850752"/>
    <n v="0"/>
    <n v="4.6359176377947229"/>
    <n v="13.907752913384169"/>
    <n v="23.179588188973614"/>
    <n v="32.451423464563064"/>
    <n v="41.723258740152502"/>
    <n v="50.995094015741955"/>
    <n v="60.266929291331401"/>
    <n v="69.538764566920847"/>
    <n v="78.810599842510285"/>
    <n v="9.2718352755894458"/>
    <n v="0"/>
    <n v="10.942831134420828"/>
    <n v="34.278748209380545"/>
    <n v="60.142909962944962"/>
    <n v="89.472143785672969"/>
    <n v="123.58945275978877"/>
    <n v="164.44752197724748"/>
    <n v="215.07754167726324"/>
    <n v="280.47984510291406"/>
    <n v="369.5650157721488"/>
    <n v="1347.9960103817816"/>
    <n v="69.555528290513578"/>
    <n v="212.63273080084417"/>
    <n v="1630.1842694731395"/>
    <n v="1630.2"/>
    <n v="212.63478260869556"/>
    <n v="69.555528290513578"/>
    <n v="1348.0096891007909"/>
    <n v="8.762786107083981"/>
    <n v="1.573052686057963E-2"/>
    <n v="9.6494459947120787E-6"/>
  </r>
  <r>
    <x v="2"/>
    <x v="228"/>
    <n v="442"/>
    <n v="1.1260399999999999"/>
    <n v="83.413297497318084"/>
    <n v="0"/>
    <n v="9.2681441663686766"/>
    <n v="18.536288332737353"/>
    <n v="27.804432499106028"/>
    <n v="37.072576665474706"/>
    <n v="46.340720831843385"/>
    <n v="55.608864998212063"/>
    <n v="64.877009164580741"/>
    <n v="74.145153330949412"/>
    <n v="83.413297497318084"/>
    <n v="0"/>
    <n v="9.2681441663686766"/>
    <n v="18.536288332737353"/>
    <n v="27.804432499106028"/>
    <n v="37.072576665474706"/>
    <n v="46.340720831843385"/>
    <n v="55.608864998212063"/>
    <n v="64.877009164580741"/>
    <n v="74.145153330949412"/>
    <n v="83.413297497318084"/>
    <n v="0"/>
    <n v="52.612828976763666"/>
    <n v="210.45131590705466"/>
    <n v="473.51546079087291"/>
    <n v="841.80526362821865"/>
    <n v="1315.3207244190917"/>
    <n v="1894.0618431634923"/>
    <n v="2578.0286198614199"/>
    <n v="3367.2210545128746"/>
    <n v="4261.6391471178558"/>
    <n v="0"/>
    <n v="2.7963291063609407E-2"/>
    <n v="5.5926582127218814E-2"/>
    <n v="8.3889873190828218E-2"/>
    <n v="0.11185316425443763"/>
    <n v="0.13981645531804704"/>
    <n v="0.16777974638165646"/>
    <n v="0.19574303744526586"/>
    <n v="0.22370632850887526"/>
    <n v="0.25166961957248463"/>
    <n v="9.6"/>
    <n v="1.21546"/>
    <n v="1"/>
    <n v="1.0005999999999999"/>
    <n v="1.0066999999999999"/>
    <n v="1"/>
    <n v="0.96638315265212682"/>
    <n v="0.93404742110101868"/>
    <n v="0.90299280534667548"/>
    <n v="0.87321930538909731"/>
    <n v="0.84472692122828408"/>
    <n v="0.81751565286423589"/>
    <n v="0.79158550029695274"/>
    <n v="0.76693646352643452"/>
    <n v="0.74356854255268134"/>
    <n v="375000"/>
    <n v="750000"/>
    <n v="724787.36448909517"/>
    <n v="700535.56582576397"/>
    <n v="677244.60401000665"/>
    <n v="654914.47904182295"/>
    <n v="633545.19092121301"/>
    <n v="613136.73964817694"/>
    <n v="593689.1252227145"/>
    <n v="575202.34764482593"/>
    <n v="557676.406914511"/>
    <n v="750000"/>
    <n v="724787.36448909517"/>
    <n v="700535.56582576397"/>
    <n v="677244.60401000665"/>
    <n v="654914.47904182295"/>
    <n v="633545.19092121301"/>
    <n v="613136.73964817694"/>
    <n v="593689.1252227145"/>
    <n v="575202.34764482593"/>
    <n v="557676.406914511"/>
    <n v="1752941.3687500001"/>
    <n v="64.75"/>
    <n v="9.4854355203619907"/>
    <n v="1.2999999999999999E-2"/>
    <n v="0.78300000000000003"/>
    <n v="4.2157979022656243E-2"/>
    <n v="5.3454887469532426E-2"/>
    <n v="7.4999999999999997E-2"/>
    <n v="0.12845488746953243"/>
    <n v="3.9996708958041958"/>
    <n v="3.8448394609131751"/>
    <n v="3.6678198855793211"/>
    <n v="3.4686121698026353"/>
    <n v="3.2472163135831158"/>
    <n v="3.0036323169207635"/>
    <n v="2.7378601798155784"/>
    <n v="2.4498999022675605"/>
    <n v="2.1397514842767102"/>
    <n v="1.8074149258430265"/>
    <n v="3.9996708958041958"/>
    <n v="3.9222551783586854"/>
    <n v="3.7563296732462481"/>
    <n v="3.568216027690978"/>
    <n v="3.3579142416928756"/>
    <n v="3.1254243152519399"/>
    <n v="2.8707462483681709"/>
    <n v="2.5938800410415697"/>
    <n v="2.2948256932721351"/>
    <n v="1.9735832050598683"/>
    <n v="0"/>
    <n v="4.6340720831843383"/>
    <n v="13.902216249553014"/>
    <n v="23.170360415921692"/>
    <n v="32.438504582290363"/>
    <n v="41.706648748659049"/>
    <n v="50.97479291502772"/>
    <n v="60.242937081396406"/>
    <n v="69.511081247765077"/>
    <n v="78.779225414133748"/>
    <n v="9.2681441663686766"/>
    <n v="0"/>
    <n v="10.950141230298405"/>
    <n v="34.301500571311514"/>
    <n v="60.183082822047744"/>
    <n v="89.533179042270447"/>
    <n v="123.67704167794339"/>
    <n v="164.57105181477371"/>
    <n v="215.25290955693481"/>
    <n v="280.73536219034088"/>
    <n v="369.95512354438489"/>
    <n v="1349.1593924503059"/>
    <n v="69.555528290513578"/>
    <n v="212.80723811112279"/>
    <n v="1631.5221588519423"/>
    <n v="1631.5"/>
    <n v="212.80434782608677"/>
    <n v="69.555528290513578"/>
    <n v="1349.1401238833996"/>
    <n v="8.7660346926626644"/>
    <n v="2.2158851942322144E-2"/>
    <n v="1.3581889023795369E-5"/>
  </r>
  <r>
    <x v="2"/>
    <x v="229"/>
    <n v="442"/>
    <n v="1.1293299999999999"/>
    <n v="83.349933343063142"/>
    <n v="0"/>
    <n v="9.2611037047847944"/>
    <n v="18.522207409569589"/>
    <n v="27.783311114354383"/>
    <n v="37.044414819139178"/>
    <n v="46.305518523923972"/>
    <n v="55.566622228708766"/>
    <n v="64.827725933493554"/>
    <n v="74.088829638278355"/>
    <n v="83.349933343063157"/>
    <n v="0"/>
    <n v="9.2611037047847944"/>
    <n v="18.522207409569589"/>
    <n v="27.783311114354383"/>
    <n v="37.044414819139178"/>
    <n v="46.305518523923972"/>
    <n v="55.566622228708766"/>
    <n v="64.827725933493554"/>
    <n v="74.088829638278355"/>
    <n v="83.349933343063157"/>
    <n v="0"/>
    <n v="52.532925621351922"/>
    <n v="210.13170248540769"/>
    <n v="472.79633059216729"/>
    <n v="840.52680994163075"/>
    <n v="1313.3231405337981"/>
    <n v="1891.1853223686692"/>
    <n v="2574.113355446244"/>
    <n v="3362.107239766523"/>
    <n v="4255.1669753295064"/>
    <n v="0"/>
    <n v="2.7942049003391284E-2"/>
    <n v="5.5884098006782568E-2"/>
    <n v="8.3826147010173852E-2"/>
    <n v="0.11176819601356514"/>
    <n v="0.13971024501695642"/>
    <n v="0.1676522940203477"/>
    <n v="0.19559434302373896"/>
    <n v="0.22353639202713027"/>
    <n v="0.25147844103052158"/>
    <n v="9.6"/>
    <n v="1.21546"/>
    <n v="1"/>
    <n v="1.0005999999999999"/>
    <n v="1.0066999999999999"/>
    <n v="1"/>
    <n v="0.96640820316069975"/>
    <n v="0.93409557648146668"/>
    <n v="0.90306211996230079"/>
    <n v="0.87330783360320208"/>
    <n v="0.84483271740417065"/>
    <n v="0.81763677136520629"/>
    <n v="0.79171999548630911"/>
    <n v="0.76708238976747911"/>
    <n v="0.7437239542087164"/>
    <n v="375000"/>
    <n v="750000"/>
    <n v="724806.15237052483"/>
    <n v="700571.68236109999"/>
    <n v="677296.5899717256"/>
    <n v="654980.87520240154"/>
    <n v="633624.53805312794"/>
    <n v="613227.57852390467"/>
    <n v="593789.99661473185"/>
    <n v="575311.79232560936"/>
    <n v="557792.96565653733"/>
    <n v="750000"/>
    <n v="724806.15237052483"/>
    <n v="700571.68236109999"/>
    <n v="677296.5899717256"/>
    <n v="654980.87520240154"/>
    <n v="633624.53805312794"/>
    <n v="613227.57852390467"/>
    <n v="593789.99661473185"/>
    <n v="575311.79232560936"/>
    <n v="557792.96565653733"/>
    <n v="1755393.0350000001"/>
    <n v="64.75"/>
    <n v="9.4854355203619907"/>
    <n v="1.2999999999999999E-2"/>
    <n v="0.78300000000000003"/>
    <n v="4.2157979022656243E-2"/>
    <n v="5.3767706726910426E-2"/>
    <n v="7.4999999999999997E-2"/>
    <n v="0.12876770672691043"/>
    <n v="3.9938108340782121"/>
    <n v="3.8392894626929968"/>
    <n v="3.6625805042859594"/>
    <n v="3.4636839588570996"/>
    <n v="3.2425998264064169"/>
    <n v="2.9993281069339117"/>
    <n v="2.7338688004395846"/>
    <n v="2.446221906923435"/>
    <n v="2.1363874263854625"/>
    <n v="1.8043653588256674"/>
    <n v="3.9938108340782121"/>
    <n v="3.9165501483856042"/>
    <n v="3.7509349834894783"/>
    <n v="3.5631322315715295"/>
    <n v="3.3531418926317582"/>
    <n v="3.1209639666701641"/>
    <n v="2.8665984536867484"/>
    <n v="2.5900453536815098"/>
    <n v="2.2913046666544488"/>
    <n v="1.9703763926055649"/>
    <n v="0"/>
    <n v="4.6305518523923972"/>
    <n v="13.891655557177192"/>
    <n v="23.152759261961986"/>
    <n v="32.413862966746777"/>
    <n v="41.674966671531578"/>
    <n v="50.936070376316366"/>
    <n v="60.19717408110116"/>
    <n v="69.458277785885954"/>
    <n v="78.719381490670756"/>
    <n v="9.2611037047847944"/>
    <n v="0"/>
    <n v="10.949437461707479"/>
    <n v="34.298665082827831"/>
    <n v="60.177419933241161"/>
    <n v="89.524438875480627"/>
    <n v="123.66569827792355"/>
    <n v="164.55887969331573"/>
    <n v="215.24421227127837"/>
    <n v="280.73975630227693"/>
    <n v="369.99446313786467"/>
    <n v="1349.1529710359162"/>
    <n v="69.555528290513578"/>
    <n v="212.80627489896435"/>
    <n v="1631.5147742253941"/>
    <n v="1631.5"/>
    <n v="212.80434782608677"/>
    <n v="69.555528290513578"/>
    <n v="1349.1401238833996"/>
    <n v="8.7702889855379222"/>
    <n v="1.4774225394148743E-2"/>
    <n v="9.0556085774739465E-6"/>
  </r>
  <r>
    <x v="2"/>
    <x v="230"/>
    <n v="442"/>
    <n v="1.13184"/>
    <n v="83.315582877639528"/>
    <n v="0"/>
    <n v="9.2572869864043916"/>
    <n v="18.514573972808783"/>
    <n v="27.771860959213175"/>
    <n v="37.029147945617567"/>
    <n v="46.286434932021962"/>
    <n v="55.543721918426357"/>
    <n v="64.801008904830752"/>
    <n v="74.058295891235147"/>
    <n v="83.315582877639542"/>
    <n v="0"/>
    <n v="9.2572869864043916"/>
    <n v="18.514573972808783"/>
    <n v="27.771860959213175"/>
    <n v="37.029147945617567"/>
    <n v="46.286434932021962"/>
    <n v="55.543721918426357"/>
    <n v="64.801008904830752"/>
    <n v="74.058295891235147"/>
    <n v="83.315582877639542"/>
    <n v="0"/>
    <n v="52.489634438549416"/>
    <n v="209.95853775419766"/>
    <n v="472.40670994694477"/>
    <n v="839.83415101679066"/>
    <n v="1312.2408609637355"/>
    <n v="1889.6268397877795"/>
    <n v="2571.9920874889226"/>
    <n v="3359.336604067164"/>
    <n v="4251.6603895225044"/>
    <n v="0"/>
    <n v="2.7930533428637244E-2"/>
    <n v="5.5861066857274488E-2"/>
    <n v="8.3791600285911733E-2"/>
    <n v="0.11172213371454898"/>
    <n v="0.13965266714318622"/>
    <n v="0.16758320057182349"/>
    <n v="0.19551373400046074"/>
    <n v="0.22344426742909801"/>
    <n v="0.25137480085773523"/>
    <n v="9.6"/>
    <n v="1.21546"/>
    <n v="1"/>
    <n v="1.0005999999999999"/>
    <n v="1.0066999999999999"/>
    <n v="1"/>
    <n v="0.96642178364984521"/>
    <n v="0.93412168332487788"/>
    <n v="0.9030996990250979"/>
    <n v="0.87335583075050516"/>
    <n v="0.84489007850109998"/>
    <n v="0.81770244227688216"/>
    <n v="0.79179292207785168"/>
    <n v="0.76716151790400855"/>
    <n v="0.74380822975535299"/>
    <n v="375000"/>
    <n v="750000"/>
    <n v="724816.3377373839"/>
    <n v="700591.26249365846"/>
    <n v="677324.77426882344"/>
    <n v="655016.87306287885"/>
    <n v="633667.55887582502"/>
    <n v="613276.83170766162"/>
    <n v="593844.69155838876"/>
    <n v="575371.13842800644"/>
    <n v="557856.17231651477"/>
    <n v="750000"/>
    <n v="724816.33773738379"/>
    <n v="700591.26249365846"/>
    <n v="677324.77426882344"/>
    <n v="655016.87306287885"/>
    <n v="633667.55887582502"/>
    <n v="613276.83170766162"/>
    <n v="593844.69155838876"/>
    <n v="575371.13842800644"/>
    <n v="557856.17231651477"/>
    <n v="1757844.7012500002"/>
    <n v="64.75"/>
    <n v="9.4854355203619907"/>
    <n v="1.2999999999999999E-2"/>
    <n v="0.78300000000000003"/>
    <n v="4.2157979022656243E-2"/>
    <n v="5.4006975884051345E-2"/>
    <n v="7.4999999999999997E-2"/>
    <n v="0.12900697588405136"/>
    <n v="3.9879671184100411"/>
    <n v="3.833704943510567"/>
    <n v="3.6572554427682014"/>
    <n v="3.4586186161829406"/>
    <n v="3.2377944637547857"/>
    <n v="2.9947829854837398"/>
    <n v="2.7295841813697996"/>
    <n v="2.4421980514129658"/>
    <n v="2.1326245956132386"/>
    <n v="1.800863813970619"/>
    <n v="3.9879671184100411"/>
    <n v="3.9108360309603043"/>
    <n v="3.7454801931393842"/>
    <n v="3.5579370294755712"/>
    <n v="3.3482065399688632"/>
    <n v="3.1162887246192628"/>
    <n v="2.8621835834267699"/>
    <n v="2.5858911163913829"/>
    <n v="2.2874113235131022"/>
    <n v="1.9667442047919288"/>
    <n v="0"/>
    <n v="4.6286434932021958"/>
    <n v="13.885930479606587"/>
    <n v="23.143217466010981"/>
    <n v="32.400504452415369"/>
    <n v="41.657791438819764"/>
    <n v="50.915078425224159"/>
    <n v="60.172365411628554"/>
    <n v="69.429652398032943"/>
    <n v="78.686939384437352"/>
    <n v="9.2572869864043916"/>
    <n v="0"/>
    <n v="10.956399305701542"/>
    <n v="34.320310586193095"/>
    <n v="60.215626104886148"/>
    <n v="89.58251668162373"/>
    <n v="123.74916596216558"/>
    <n v="164.67689062533049"/>
    <n v="215.41233957428932"/>
    <n v="280.98585112701062"/>
    <n v="370.37230270654686"/>
    <n v="1350.2714026737474"/>
    <n v="69.555528290513578"/>
    <n v="212.97403964463902"/>
    <n v="1632.8009706089001"/>
    <n v="1632.8"/>
    <n v="212.97391304347821"/>
    <n v="69.555528290513578"/>
    <n v="1350.2705586660081"/>
    <n v="8.7734790482746678"/>
    <n v="9.7060890016109624E-4"/>
    <n v="5.9444445134805015E-7"/>
  </r>
  <r>
    <x v="2"/>
    <x v="231"/>
    <n v="442"/>
    <n v="1.13435"/>
    <n v="83.281370353829743"/>
    <n v="0"/>
    <n v="9.2534855948699715"/>
    <n v="18.506971189739943"/>
    <n v="27.760456784609914"/>
    <n v="37.013942379479886"/>
    <n v="46.267427974349857"/>
    <n v="55.520913569219829"/>
    <n v="64.7743991640898"/>
    <n v="74.027884758959772"/>
    <n v="83.281370353829743"/>
    <n v="0"/>
    <n v="9.2534855948699715"/>
    <n v="18.506971189739943"/>
    <n v="27.760456784609914"/>
    <n v="37.013942379479886"/>
    <n v="46.267427974349857"/>
    <n v="55.520913569219829"/>
    <n v="64.7743991640898"/>
    <n v="74.027884758959772"/>
    <n v="83.281370353829743"/>
    <n v="0"/>
    <n v="52.446534838360471"/>
    <n v="209.78613935344188"/>
    <n v="472.01881354524426"/>
    <n v="839.14455741376753"/>
    <n v="1311.1633709590117"/>
    <n v="1888.075254180977"/>
    <n v="2569.8802070796633"/>
    <n v="3356.5782296550701"/>
    <n v="4248.1693219071985"/>
    <n v="0"/>
    <n v="2.7919064097127549E-2"/>
    <n v="5.5838128194255099E-2"/>
    <n v="8.3757192291382648E-2"/>
    <n v="0.1116762563885102"/>
    <n v="0.13959532048563775"/>
    <n v="0.1675143845827653"/>
    <n v="0.19543344867989285"/>
    <n v="0.2233525127770204"/>
    <n v="0.25127157687414792"/>
    <n v="9.6"/>
    <n v="1.21546"/>
    <n v="1"/>
    <n v="1.0005999999999999"/>
    <n v="1.0066999999999999"/>
    <n v="1"/>
    <n v="0.96643530981959735"/>
    <n v="0.93414768619451471"/>
    <n v="0.90313712912475252"/>
    <n v="0.87340363861031056"/>
    <n v="0.84494721465118883"/>
    <n v="0.81776785724738732"/>
    <n v="0.79186556639890604"/>
    <n v="0.76724034210574521"/>
    <n v="0.74389218436790427"/>
    <n v="375000"/>
    <n v="750000"/>
    <n v="724826.48236469796"/>
    <n v="700610.76464588603"/>
    <n v="677352.84684356442"/>
    <n v="655052.72895773291"/>
    <n v="633710.41098839161"/>
    <n v="613325.89293554053"/>
    <n v="593899.17479917954"/>
    <n v="575430.25657930889"/>
    <n v="557919.13827592821"/>
    <n v="750000"/>
    <n v="724826.48236469785"/>
    <n v="700610.76464588603"/>
    <n v="677352.84684356442"/>
    <n v="655052.72895773291"/>
    <n v="633710.41098839161"/>
    <n v="613325.89293554053"/>
    <n v="593899.17479917954"/>
    <n v="575430.25657930889"/>
    <n v="557919.13827592821"/>
    <n v="1760296.3675000002"/>
    <n v="64.75"/>
    <n v="9.4854355203619907"/>
    <n v="1.2999999999999999E-2"/>
    <n v="0.78300000000000003"/>
    <n v="4.2157979022656243E-2"/>
    <n v="5.4246776240159542E-2"/>
    <n v="7.4999999999999997E-2"/>
    <n v="0.12924677624015954"/>
    <n v="3.9821396805013922"/>
    <n v="3.8281356745693982"/>
    <n v="3.6519444656151694"/>
    <n v="3.4535660536387045"/>
    <n v="3.2330004386400035"/>
    <n v="2.9902476206190673"/>
    <n v="2.7253075995758946"/>
    <n v="2.4381803755104858"/>
    <n v="2.1288659484228418"/>
    <n v="1.7973643183129608"/>
    <n v="3.9821396805013922"/>
    <n v="3.9051376775353952"/>
    <n v="3.7400400700922836"/>
    <n v="3.5527552596269372"/>
    <n v="3.3432832461393538"/>
    <n v="3.1116240296295352"/>
    <n v="2.857777610097481"/>
    <n v="2.5817439875431902"/>
    <n v="2.2835231619666638"/>
    <n v="1.9631151333679013"/>
    <n v="0"/>
    <n v="4.6267427974349857"/>
    <n v="13.880228392304957"/>
    <n v="23.133713987174929"/>
    <n v="32.3871995820449"/>
    <n v="41.640685176914872"/>
    <n v="50.894170771784843"/>
    <n v="60.147656366654815"/>
    <n v="69.401141961524786"/>
    <n v="78.654627556394757"/>
    <n v="9.2534855948699715"/>
    <n v="0"/>
    <n v="10.963377315355864"/>
    <n v="34.342009998446322"/>
    <n v="60.253936309320579"/>
    <n v="89.640770083331262"/>
    <n v="123.83291707995103"/>
    <n v="164.79535511634825"/>
    <n v="215.58120186954378"/>
    <n v="281.233174291696"/>
    <n v="370.75230621563412"/>
    <n v="1351.3950482796272"/>
    <n v="69.555528290513578"/>
    <n v="213.14258648552101"/>
    <n v="1634.0931630556618"/>
    <n v="1634.1"/>
    <n v="213.14347826086941"/>
    <n v="69.555528290513578"/>
    <n v="1351.4009934486169"/>
    <n v="8.7766212280003852"/>
    <n v="6.8369443381470774E-3"/>
    <n v="4.1839204076538017E-6"/>
  </r>
  <r>
    <x v="2"/>
    <x v="232"/>
    <n v="442"/>
    <n v="1.1376500000000001"/>
    <n v="83.21838587386236"/>
    <n v="0"/>
    <n v="9.2464873193180406"/>
    <n v="18.492974638636081"/>
    <n v="27.73946195795412"/>
    <n v="36.985949277272162"/>
    <n v="46.232436596590205"/>
    <n v="55.478923915908247"/>
    <n v="64.725411235226289"/>
    <n v="73.971898554544325"/>
    <n v="83.21838587386236"/>
    <n v="0"/>
    <n v="9.2464873193180406"/>
    <n v="18.492974638636081"/>
    <n v="27.73946195795412"/>
    <n v="36.985949277272162"/>
    <n v="46.232436596590205"/>
    <n v="55.478923915908247"/>
    <n v="64.725411235226289"/>
    <n v="73.971898554544325"/>
    <n v="83.21838587386236"/>
    <n v="0"/>
    <n v="52.367235744614469"/>
    <n v="209.46894297845787"/>
    <n v="471.30512170153014"/>
    <n v="837.8757719138315"/>
    <n v="1309.1808936153618"/>
    <n v="1885.220486806121"/>
    <n v="2565.9945514861092"/>
    <n v="3351.503087655326"/>
    <n v="4241.7460953137706"/>
    <n v="0"/>
    <n v="2.789794931808558E-2"/>
    <n v="5.5795898636171161E-2"/>
    <n v="8.3693847954256731E-2"/>
    <n v="0.11159179727234232"/>
    <n v="0.1394897465904279"/>
    <n v="0.16738769590851349"/>
    <n v="0.19528564522659908"/>
    <n v="0.22318359454468464"/>
    <n v="0.25108154386277021"/>
    <n v="9.6"/>
    <n v="1.21546"/>
    <n v="1"/>
    <n v="1.0005999999999999"/>
    <n v="1.0066999999999999"/>
    <n v="1"/>
    <n v="0.96646021175477292"/>
    <n v="0.93419555914186425"/>
    <n v="0.90320604216127376"/>
    <n v="0.87349166081300167"/>
    <n v="0.84505241509704798"/>
    <n v="0.81788830501341248"/>
    <n v="0.79199933056209537"/>
    <n v="0.76738549174309656"/>
    <n v="0.74404678855641615"/>
    <n v="375000"/>
    <n v="750000"/>
    <n v="724845.15881607973"/>
    <n v="700646.66935639817"/>
    <n v="677404.53162095533"/>
    <n v="655118.7456097512"/>
    <n v="633789.31132278603"/>
    <n v="613416.22876005934"/>
    <n v="593999.49792157148"/>
    <n v="575539.11880732246"/>
    <n v="558035.09141731216"/>
    <n v="750000"/>
    <n v="724845.15881607984"/>
    <n v="700646.66935639817"/>
    <n v="677404.53162095533"/>
    <n v="655118.7456097512"/>
    <n v="633789.31132278603"/>
    <n v="613416.22876005934"/>
    <n v="593999.49792157148"/>
    <n v="575539.11880732246"/>
    <n v="558035.09141731216"/>
    <n v="1762748.0337500002"/>
    <n v="64.75"/>
    <n v="9.4854355203619907"/>
    <n v="1.2999999999999999E-2"/>
    <n v="0.78300000000000003"/>
    <n v="4.2157979022656243E-2"/>
    <n v="5.4562859903679817E-2"/>
    <n v="7.4999999999999997E-2"/>
    <n v="0.12956285990367983"/>
    <n v="3.9763284524339362"/>
    <n v="3.8226311161999775"/>
    <n v="3.6467465294289974"/>
    <n v="3.4486746921209992"/>
    <n v="3.2284156042759826"/>
    <n v="2.9859692658939476"/>
    <n v="2.721335676974892"/>
    <n v="2.4345148375188179"/>
    <n v="2.125506747525725"/>
    <n v="1.7943114069956136"/>
    <n v="3.9763284524339362"/>
    <n v="3.8994797843169566"/>
    <n v="3.7346888228144874"/>
    <n v="3.5477106107749981"/>
    <n v="3.3385451481984907"/>
    <n v="3.1071924350849649"/>
    <n v="2.8536524714344198"/>
    <n v="2.577925257246855"/>
    <n v="2.2800107925222717"/>
    <n v="1.9599090772606693"/>
    <n v="0"/>
    <n v="4.6232436596590203"/>
    <n v="13.86973097897706"/>
    <n v="23.116218298295102"/>
    <n v="32.362705617613145"/>
    <n v="41.60919293693118"/>
    <n v="50.855680256249229"/>
    <n v="60.102167575567265"/>
    <n v="69.3486548948853"/>
    <n v="78.595142214203349"/>
    <n v="9.2464873193180406"/>
    <n v="0"/>
    <n v="10.962683803383957"/>
    <n v="34.3392174566278"/>
    <n v="60.248380664588908"/>
    <n v="89.632260109933227"/>
    <n v="123.82202998246918"/>
    <n v="164.78404687040671"/>
    <n v="215.57410510206856"/>
    <n v="281.24053631691578"/>
    <n v="370.79729579056072"/>
    <n v="1351.4005560969549"/>
    <n v="69.555528290513578"/>
    <n v="213.14341265812016"/>
    <n v="1634.0994970455886"/>
    <n v="1634.1"/>
    <n v="213.14347826086941"/>
    <n v="69.555528290513578"/>
    <n v="1351.4009934486169"/>
    <n v="8.7806799019854651"/>
    <n v="5.0295441133130225E-4"/>
    <n v="3.0778680088813556E-7"/>
  </r>
  <r>
    <x v="2"/>
    <x v="233"/>
    <n v="442"/>
    <n v="1.1401699999999999"/>
    <n v="83.184157348543778"/>
    <n v="0"/>
    <n v="9.2426841498381975"/>
    <n v="18.485368299676395"/>
    <n v="27.728052449514593"/>
    <n v="36.97073659935279"/>
    <n v="46.213420749190988"/>
    <n v="55.456104899029185"/>
    <n v="64.698789048867383"/>
    <n v="73.94147319870558"/>
    <n v="83.184157348543778"/>
    <n v="0"/>
    <n v="9.2426841498381975"/>
    <n v="18.485368299676395"/>
    <n v="27.728052449514593"/>
    <n v="36.97073659935279"/>
    <n v="46.213420749190988"/>
    <n v="55.456104899029185"/>
    <n v="64.698789048867383"/>
    <n v="73.94147319870558"/>
    <n v="83.184157348543778"/>
    <n v="0"/>
    <n v="52.324166304873025"/>
    <n v="209.2966652194921"/>
    <n v="470.91749674385721"/>
    <n v="837.18666087796839"/>
    <n v="1308.1041576218258"/>
    <n v="1883.6699869754289"/>
    <n v="2563.8841489387787"/>
    <n v="3348.7466435118736"/>
    <n v="4238.2574706947153"/>
    <n v="0"/>
    <n v="2.7886474622265137E-2"/>
    <n v="5.5772949244530273E-2"/>
    <n v="8.365942386679541E-2"/>
    <n v="0.11154589848906055"/>
    <n v="0.1394323731113257"/>
    <n v="0.16731884773359082"/>
    <n v="0.19520532235585597"/>
    <n v="0.22309179697812109"/>
    <n v="0.25097827160038622"/>
    <n v="9.6"/>
    <n v="1.21546"/>
    <n v="1"/>
    <n v="1.0005999999999999"/>
    <n v="1.0066999999999999"/>
    <n v="1"/>
    <n v="0.9664737448634626"/>
    <n v="0.93422157662377947"/>
    <n v="0.9032434952809506"/>
    <n v="0.87353950083497611"/>
    <n v="0.84510959328585578"/>
    <n v="0.81795377263359004"/>
    <n v="0.79207203887817823"/>
    <n v="0.76746439201962113"/>
    <n v="0.74413083205791797"/>
    <n v="375000"/>
    <n v="750000"/>
    <n v="724855.30864759698"/>
    <n v="700666.18246783456"/>
    <n v="677432.62146071298"/>
    <n v="655154.62562623213"/>
    <n v="633832.19496439188"/>
    <n v="613465.32947519259"/>
    <n v="594054.02915863367"/>
    <n v="575598.29401471582"/>
    <n v="558098.12404343847"/>
    <n v="750000"/>
    <n v="724855.30864759698"/>
    <n v="700666.18246783456"/>
    <n v="677432.62146071298"/>
    <n v="655154.62562623213"/>
    <n v="633832.19496439188"/>
    <n v="613465.32947519259"/>
    <n v="594054.02915863367"/>
    <n v="575598.29401471582"/>
    <n v="558098.12404343847"/>
    <n v="1765199.7000000002"/>
    <n v="64.75"/>
    <n v="9.4854355203619907"/>
    <n v="1.2999999999999999E-2"/>
    <n v="0.78300000000000003"/>
    <n v="4.2157979022656243E-2"/>
    <n v="5.4804851188878824E-2"/>
    <n v="7.4999999999999997E-2"/>
    <n v="0.12980485118887883"/>
    <n v="3.9705333666666665"/>
    <n v="3.8170925664684479"/>
    <n v="3.6414643207484945"/>
    <n v="3.4436486295068085"/>
    <n v="3.2236454927433882"/>
    <n v="2.9814549104582349"/>
    <n v="2.7170768826513485"/>
    <n v="2.4305114093227265"/>
    <n v="2.1217584904723732"/>
    <n v="1.7908181261002847"/>
    <n v="3.9705333666666665"/>
    <n v="3.8938129665675572"/>
    <n v="3.7292784436084712"/>
    <n v="3.5425564751276513"/>
    <n v="3.3336470611250983"/>
    <n v="3.1025502016008115"/>
    <n v="2.8492658965547917"/>
    <n v="2.5737941459870375"/>
    <n v="2.2761349498975498"/>
    <n v="1.9562883082863289"/>
    <n v="0"/>
    <n v="4.6213420749190988"/>
    <n v="13.864026224757296"/>
    <n v="23.106710374595494"/>
    <n v="32.349394524433691"/>
    <n v="41.592078674271889"/>
    <n v="50.834762824110086"/>
    <n v="60.077446973948284"/>
    <n v="69.320131123786481"/>
    <n v="78.562815273624679"/>
    <n v="9.2426841498381975"/>
    <n v="0"/>
    <n v="10.969608841918177"/>
    <n v="34.360752992344437"/>
    <n v="60.286413846508964"/>
    <n v="89.690129322489113"/>
    <n v="123.90531058068521"/>
    <n v="164.90200412088885"/>
    <n v="215.74253239118727"/>
    <n v="281.48773746098198"/>
    <n v="371.17805408358964"/>
    <n v="1352.5225436405935"/>
    <n v="69.555528290513578"/>
    <n v="213.31171078966594"/>
    <n v="1635.3897827207732"/>
    <n v="1635.4"/>
    <n v="213.31304347826085"/>
    <n v="69.555528290513578"/>
    <n v="1352.5314282312256"/>
    <n v="8.7837241024292716"/>
    <n v="1.0217279226935716E-2"/>
    <n v="6.2475719866306193E-6"/>
  </r>
  <r>
    <x v="2"/>
    <x v="234"/>
    <n v="442"/>
    <n v="1.1426799999999999"/>
    <n v="83.150429633231184"/>
    <n v="0"/>
    <n v="9.238936625914576"/>
    <n v="18.477873251829152"/>
    <n v="27.716809877743728"/>
    <n v="36.955746503658304"/>
    <n v="46.19468312957288"/>
    <n v="55.433619755487456"/>
    <n v="64.672556381402032"/>
    <n v="73.911493007316608"/>
    <n v="83.150429633231184"/>
    <n v="0"/>
    <n v="9.238936625914576"/>
    <n v="18.477873251829152"/>
    <n v="27.716809877743728"/>
    <n v="36.955746503658304"/>
    <n v="46.19468312957288"/>
    <n v="55.433619755487456"/>
    <n v="64.672556381402032"/>
    <n v="73.911493007316608"/>
    <n v="83.150429633231184"/>
    <n v="0"/>
    <n v="52.281744361320314"/>
    <n v="209.12697744528126"/>
    <n v="470.53569925188282"/>
    <n v="836.50790978112502"/>
    <n v="1307.0436090330079"/>
    <n v="1882.1427970075313"/>
    <n v="2561.805473704695"/>
    <n v="3346.0316391245001"/>
    <n v="4234.8212932669448"/>
    <n v="0"/>
    <n v="2.7875167816893646E-2"/>
    <n v="5.5750335633787292E-2"/>
    <n v="8.3625503450680941E-2"/>
    <n v="0.11150067126757458"/>
    <n v="0.13937583908446821"/>
    <n v="0.16725100690136188"/>
    <n v="0.19512617471825552"/>
    <n v="0.22300134253514917"/>
    <n v="0.25087651035204278"/>
    <n v="9.6"/>
    <n v="1.21546"/>
    <n v="1"/>
    <n v="1.0005999999999999"/>
    <n v="1.0066999999999999"/>
    <n v="1"/>
    <n v="0.96648708017532625"/>
    <n v="0.93424721427849389"/>
    <n v="0.90328040230950279"/>
    <n v="0.8735866442683532"/>
    <n v="0.84516594015504509"/>
    <n v="0.81801828996957815"/>
    <n v="0.7921436937119527"/>
    <n v="0.76754215138216875"/>
    <n v="0.74421366298022618"/>
    <n v="375000"/>
    <n v="750000"/>
    <n v="724865.31013149465"/>
    <n v="700685.41070887039"/>
    <n v="677460.30173212709"/>
    <n v="655189.98320126487"/>
    <n v="633874.45511628385"/>
    <n v="613513.71747718356"/>
    <n v="594107.77028396458"/>
    <n v="575656.61353662657"/>
    <n v="558160.24723516963"/>
    <n v="750000"/>
    <n v="724865.31013149465"/>
    <n v="700685.41070887039"/>
    <n v="677460.30173212709"/>
    <n v="655189.98320126487"/>
    <n v="633874.45511628385"/>
    <n v="613513.71747718356"/>
    <n v="594107.77028396458"/>
    <n v="575656.61353662657"/>
    <n v="558160.24723516963"/>
    <n v="1767651.3662500002"/>
    <n v="64.75"/>
    <n v="9.4854355203619907"/>
    <n v="1.2999999999999999E-2"/>
    <n v="0.78300000000000003"/>
    <n v="4.2157979022656243E-2"/>
    <n v="5.5046414448332616E-2"/>
    <n v="7.4999999999999997E-2"/>
    <n v="0.13004641444833262"/>
    <n v="3.9647543560332865"/>
    <n v="3.8115684567545758"/>
    <n v="3.6361947821244995"/>
    <n v="3.4386333321430582"/>
    <n v="3.2188841068102518"/>
    <n v="2.9769471061260808"/>
    <n v="2.7128223300905425"/>
    <n v="2.4265097787036414"/>
    <n v="2.1180094519653738"/>
    <n v="1.7873213498757416"/>
    <n v="3.9647543560332865"/>
    <n v="3.8881614063939312"/>
    <n v="3.7238816194395374"/>
    <n v="3.5374140571337787"/>
    <n v="3.3287587194766548"/>
    <n v="3.0979156064681663"/>
    <n v="2.8448847181083119"/>
    <n v="2.5696660543970919"/>
    <n v="2.2722596153345078"/>
    <n v="1.9526654009205577"/>
    <n v="0"/>
    <n v="4.619468312957288"/>
    <n v="13.858404938871864"/>
    <n v="23.09734156478644"/>
    <n v="32.336278190701016"/>
    <n v="41.575214816615592"/>
    <n v="50.814151442530168"/>
    <n v="60.053088068444744"/>
    <n v="69.292024694359327"/>
    <n v="78.530961320273889"/>
    <n v="9.238936625914576"/>
    <n v="0"/>
    <n v="10.976646936171162"/>
    <n v="34.382651773385021"/>
    <n v="60.325105146743724"/>
    <n v="89.749017606418775"/>
    <n v="123.99007064540679"/>
    <n v="165.02205586359653"/>
    <n v="215.91392154067427"/>
    <n v="281.73920819265618"/>
    <n v="371.5652330748074"/>
    <n v="1353.6639107798599"/>
    <n v="69.555528290513578"/>
    <n v="213.48291586055589"/>
    <n v="1636.7023549309295"/>
    <n v="1636.7"/>
    <n v="213.48260869565206"/>
    <n v="69.555528290513578"/>
    <n v="1353.6618630138344"/>
    <n v="8.7867089980707327"/>
    <n v="2.3549309294139675E-3"/>
    <n v="1.4388286976318003E-6"/>
  </r>
  <r>
    <x v="2"/>
    <x v="235"/>
    <n v="442"/>
    <n v="1.1459900000000001"/>
    <n v="83.087819738582752"/>
    <n v="0"/>
    <n v="9.2319799709536383"/>
    <n v="18.463959941907277"/>
    <n v="27.695939912860915"/>
    <n v="36.927919883814553"/>
    <n v="46.159899854768192"/>
    <n v="55.39187982572183"/>
    <n v="64.623859796675475"/>
    <n v="73.855839767629107"/>
    <n v="83.087819738582738"/>
    <n v="0"/>
    <n v="9.2319799709536383"/>
    <n v="18.463959941907277"/>
    <n v="27.695939912860915"/>
    <n v="36.927919883814553"/>
    <n v="46.159899854768192"/>
    <n v="55.39187982572183"/>
    <n v="64.623859796675475"/>
    <n v="73.855839767629107"/>
    <n v="83.087819738582738"/>
    <n v="0"/>
    <n v="52.203040687754601"/>
    <n v="208.81216275101841"/>
    <n v="469.82736618979141"/>
    <n v="835.24865100407362"/>
    <n v="1305.076017193865"/>
    <n v="1879.3094647591656"/>
    <n v="2557.9489936999757"/>
    <n v="3340.9946040162945"/>
    <n v="4228.4462957081223"/>
    <n v="0"/>
    <n v="2.7854178613013144E-2"/>
    <n v="5.5708357226026288E-2"/>
    <n v="8.3562535839039428E-2"/>
    <n v="0.11141671445205258"/>
    <n v="0.13927089306506571"/>
    <n v="0.16712507167807886"/>
    <n v="0.19497925029109203"/>
    <n v="0.22283342890410515"/>
    <n v="0.25068760751711827"/>
    <n v="9.6"/>
    <n v="1.21546"/>
    <n v="1"/>
    <n v="1.0005999999999999"/>
    <n v="1.0066999999999999"/>
    <n v="1"/>
    <n v="0.96651183551947295"/>
    <n v="0.93429480854219216"/>
    <n v="0.90334891906815762"/>
    <n v="0.87367416709736945"/>
    <n v="0.84527055262982753"/>
    <n v="0.81813807566553198"/>
    <n v="0.79227673620448269"/>
    <n v="0.76768653424667965"/>
    <n v="0.74436746979212287"/>
    <n v="375000"/>
    <n v="750000"/>
    <n v="724883.87663960468"/>
    <n v="700721.1064066441"/>
    <n v="677511.68930111825"/>
    <n v="655255.62532302714"/>
    <n v="633952.91447237064"/>
    <n v="613603.55674914899"/>
    <n v="594207.55215336196"/>
    <n v="575764.90068500978"/>
    <n v="558275.6023440921"/>
    <n v="750000"/>
    <n v="724883.87663960468"/>
    <n v="700721.1064066441"/>
    <n v="677511.68930111825"/>
    <n v="655255.62532302714"/>
    <n v="633952.91447237064"/>
    <n v="613603.55674914899"/>
    <n v="594207.55215336196"/>
    <n v="575764.90068500978"/>
    <n v="558275.6023440921"/>
    <n v="1770103.0325000002"/>
    <n v="64.75"/>
    <n v="9.4854355203619907"/>
    <n v="1.2999999999999999E-2"/>
    <n v="0.78300000000000003"/>
    <n v="4.2157979022656243E-2"/>
    <n v="5.5365782121455417E-2"/>
    <n v="7.4999999999999997E-2"/>
    <n v="0.13036578212145541"/>
    <n v="3.958991353739612"/>
    <n v="3.8061087806428033"/>
    <n v="3.6310377918134615"/>
    <n v="3.4337783872515852"/>
    <n v="3.2143305669571749"/>
    <n v="2.9726943309302301"/>
    <n v="2.7088696791707516"/>
    <n v="2.4228566116787387"/>
    <n v="2.1146551284541921"/>
    <n v="1.7842652294971106"/>
    <n v="3.958991353739612"/>
    <n v="3.8825500671912074"/>
    <n v="3.7185732862281324"/>
    <n v="3.5324080895325234"/>
    <n v="3.3240544771043803"/>
    <n v="3.0935124489437023"/>
    <n v="2.8407820050504906"/>
    <n v="2.5658631454247454"/>
    <n v="2.2687558700664656"/>
    <n v="1.9494601789756514"/>
    <n v="0"/>
    <n v="4.6159899854768192"/>
    <n v="13.847969956430457"/>
    <n v="23.079949927384096"/>
    <n v="32.311929898337738"/>
    <n v="41.543909869291369"/>
    <n v="50.775889840245014"/>
    <n v="60.007869811198653"/>
    <n v="69.239849782152291"/>
    <n v="78.471829753105922"/>
    <n v="9.2319799709536383"/>
    <n v="0"/>
    <n v="10.975963311369162"/>
    <n v="34.379900955457607"/>
    <n v="60.319654484887351"/>
    <n v="89.74073430474192"/>
    <n v="123.97963485143256"/>
    <n v="165.01160496620324"/>
    <n v="215.90841786882336"/>
    <n v="281.74953277892428"/>
    <n v="371.61588032304508"/>
    <n v="1353.6813238448844"/>
    <n v="69.555528290513578"/>
    <n v="213.48552782030958"/>
    <n v="1636.7223799557078"/>
    <n v="1636.7"/>
    <n v="213.48260869565206"/>
    <n v="69.555528290513578"/>
    <n v="1353.6618630138344"/>
    <n v="8.7905735795942022"/>
    <n v="2.2379955707720001E-2"/>
    <n v="1.3673828867672756E-5"/>
  </r>
  <r>
    <x v="2"/>
    <x v="236"/>
    <n v="442"/>
    <n v="1.1485300000000001"/>
    <n v="83.053350085151109"/>
    <n v="0"/>
    <n v="9.2281500094612348"/>
    <n v="18.45630001892247"/>
    <n v="27.684450028383704"/>
    <n v="36.912600037844939"/>
    <n v="46.14075004730617"/>
    <n v="55.368900056767401"/>
    <n v="64.597050066228633"/>
    <n v="73.825200075689864"/>
    <n v="83.053350085151095"/>
    <n v="0"/>
    <n v="9.2281500094612348"/>
    <n v="18.45630001892247"/>
    <n v="27.684450028383704"/>
    <n v="36.912600037844939"/>
    <n v="46.14075004730617"/>
    <n v="55.368900056767401"/>
    <n v="64.597050066228633"/>
    <n v="73.825200075689864"/>
    <n v="83.053350085151095"/>
    <n v="0"/>
    <n v="52.159735965735628"/>
    <n v="208.63894386294251"/>
    <n v="469.43762369162067"/>
    <n v="834.55577545177005"/>
    <n v="1303.9933991433907"/>
    <n v="1877.750494766482"/>
    <n v="2555.8270623210447"/>
    <n v="3338.2231018070793"/>
    <n v="4224.9386132245845"/>
    <n v="0"/>
    <n v="2.7842623081932485E-2"/>
    <n v="5.5685246163864971E-2"/>
    <n v="8.3527869245797456E-2"/>
    <n v="0.11137049232772994"/>
    <n v="0.13921311540966241"/>
    <n v="0.16705573849159489"/>
    <n v="0.19489836157352736"/>
    <n v="0.22274098465545983"/>
    <n v="0.2505836077373923"/>
    <n v="9.6"/>
    <n v="1.21546"/>
    <n v="1"/>
    <n v="1.0005999999999999"/>
    <n v="1.0066999999999999"/>
    <n v="1"/>
    <n v="0.96652546479367107"/>
    <n v="0.9343210126260304"/>
    <n v="0.9033866434970782"/>
    <n v="0.87372235740681414"/>
    <n v="0.84532815435523834"/>
    <n v="0.81820403434235089"/>
    <n v="0.7923499973681517"/>
    <n v="0.76776604343264077"/>
    <n v="0.74445217253581819"/>
    <n v="375000"/>
    <n v="750000"/>
    <n v="724894.09859525331"/>
    <n v="700740.75946952275"/>
    <n v="677539.98262280866"/>
    <n v="655291.76805511059"/>
    <n v="633996.11576642876"/>
    <n v="613653.02575676318"/>
    <n v="594262.49802611372"/>
    <n v="575824.53257448063"/>
    <n v="558339.12940186367"/>
    <n v="750000"/>
    <n v="724894.09859525342"/>
    <n v="700740.75946952263"/>
    <n v="677539.98262280866"/>
    <n v="655291.76805511059"/>
    <n v="633996.11576642876"/>
    <n v="613653.02575676318"/>
    <n v="594262.49802611372"/>
    <n v="575824.53257448063"/>
    <n v="558339.12940186367"/>
    <n v="1772554.6987500002"/>
    <n v="64.75"/>
    <n v="9.4854355203619907"/>
    <n v="1.2999999999999999E-2"/>
    <n v="0.78300000000000003"/>
    <n v="4.2157979022656243E-2"/>
    <n v="5.5611482229564156E-2"/>
    <n v="7.4999999999999997E-2"/>
    <n v="0.13061148222956415"/>
    <n v="3.9532442933609961"/>
    <n v="3.8006162477561678"/>
    <n v="3.625799137710751"/>
    <n v="3.4287929632247511"/>
    <n v="3.2095977242981628"/>
    <n v="2.9682134209309883"/>
    <n v="2.7046400531232275"/>
    <n v="2.4188776208748801"/>
    <n v="2.1109261241859474"/>
    <n v="1.7807855630564269"/>
    <n v="3.9532442933609961"/>
    <n v="3.876930270558582"/>
    <n v="3.7132076927334596"/>
    <n v="3.5272960504677511"/>
    <n v="3.3191953437614572"/>
    <n v="3.0889055726145758"/>
    <n v="2.8364267370271081"/>
    <n v="2.5617588369990538"/>
    <n v="2.2649018725304138"/>
    <n v="1.945855843621187"/>
    <n v="0"/>
    <n v="4.6140750047306174"/>
    <n v="13.842225014191852"/>
    <n v="23.070375023653085"/>
    <n v="32.298525033114323"/>
    <n v="41.526675042575555"/>
    <n v="50.754825052036786"/>
    <n v="59.982975061498017"/>
    <n v="69.211125070959241"/>
    <n v="78.439275080420487"/>
    <n v="9.2281500094612348"/>
    <n v="0"/>
    <n v="10.982755254049211"/>
    <n v="34.401019136542097"/>
    <n v="60.356964214718076"/>
    <n v="89.797557305605338"/>
    <n v="124.06154143542463"/>
    <n v="165.12788191210745"/>
    <n v="216.07494190581389"/>
    <n v="281.99484146517642"/>
    <n v="371.99538673350531"/>
    <n v="1354.7928893629423"/>
    <n v="69.555528290513578"/>
    <n v="213.65226264801828"/>
    <n v="1638.0006803014742"/>
    <n v="1638"/>
    <n v="213.65217391304327"/>
    <n v="69.555528290513578"/>
    <n v="1354.7922977964431"/>
    <n v="8.7934841592359501"/>
    <n v="6.803014741763036E-4"/>
    <n v="4.1532446530909867E-7"/>
  </r>
  <r>
    <x v="2"/>
    <x v="237"/>
    <n v="442"/>
    <n v="1.1510499999999999"/>
    <n v="83.019739581710425"/>
    <n v="0"/>
    <n v="9.2244155090789359"/>
    <n v="18.448831018157872"/>
    <n v="27.673246527236806"/>
    <n v="36.897662036315744"/>
    <n v="46.122077545394681"/>
    <n v="55.346493054473619"/>
    <n v="64.57090856355255"/>
    <n v="73.795324072631487"/>
    <n v="83.019739581710425"/>
    <n v="0"/>
    <n v="9.2244155090789359"/>
    <n v="18.448831018157872"/>
    <n v="27.673246527236806"/>
    <n v="36.897662036315744"/>
    <n v="46.122077545394681"/>
    <n v="55.346493054473619"/>
    <n v="64.57090856355255"/>
    <n v="73.795324072631487"/>
    <n v="83.019739581710425"/>
    <n v="0"/>
    <n v="52.117527909033306"/>
    <n v="208.47011163613323"/>
    <n v="469.05775118129969"/>
    <n v="833.8804465445329"/>
    <n v="1302.9381977258329"/>
    <n v="1876.2310047251995"/>
    <n v="2553.7588675426318"/>
    <n v="3335.5217861781316"/>
    <n v="4221.5197606316979"/>
    <n v="0"/>
    <n v="2.7831355570412074E-2"/>
    <n v="5.5662711140824148E-2"/>
    <n v="8.3494066711236214E-2"/>
    <n v="0.1113254222816483"/>
    <n v="0.13915677785206038"/>
    <n v="0.16698813342247246"/>
    <n v="0.19481948899288451"/>
    <n v="0.22265084456329659"/>
    <n v="0.25048220013370864"/>
    <n v="9.6"/>
    <n v="1.21546"/>
    <n v="1"/>
    <n v="1.0005999999999999"/>
    <n v="1.0066999999999999"/>
    <n v="1"/>
    <n v="0.96653875457129068"/>
    <n v="0.93434656442037478"/>
    <n v="0.9034234295472523"/>
    <n v="0.87376934995192324"/>
    <n v="0.84538432563438737"/>
    <n v="0.81826835659464503"/>
    <n v="0.79242144283269611"/>
    <n v="0.7678435843485405"/>
    <n v="0.74453478114217841"/>
    <n v="375000"/>
    <n v="750000"/>
    <n v="724904.06592846802"/>
    <n v="700759.92331528105"/>
    <n v="677567.57216043922"/>
    <n v="655327.0124639424"/>
    <n v="634038.24422579049"/>
    <n v="613701.26744598371"/>
    <n v="594316.08212452207"/>
    <n v="575882.68826140533"/>
    <n v="558401.08585663384"/>
    <n v="750000"/>
    <n v="724904.06592846802"/>
    <n v="700759.92331528093"/>
    <n v="677567.57216043922"/>
    <n v="655327.0124639424"/>
    <n v="634038.24422579049"/>
    <n v="613701.26744598371"/>
    <n v="594316.08212452207"/>
    <n v="575882.68826140533"/>
    <n v="558401.08585663384"/>
    <n v="1775006.3650000002"/>
    <n v="64.75"/>
    <n v="9.4854355203619907"/>
    <n v="1.2999999999999999E-2"/>
    <n v="0.78300000000000003"/>
    <n v="4.2157979022656243E-2"/>
    <n v="5.5855785255974462E-2"/>
    <n v="7.4999999999999997E-2"/>
    <n v="0.13085578525597447"/>
    <n v="3.9475131088397784"/>
    <n v="3.7951373601897505"/>
    <n v="3.6205717694960677"/>
    <n v="3.4238163367587338"/>
    <n v="3.2048710619777454"/>
    <n v="2.963735945153104"/>
    <n v="2.7004109862848087"/>
    <n v="2.4148961853728612"/>
    <n v="2.1071915424172594"/>
    <n v="1.777297057418006"/>
    <n v="3.9475131088397784"/>
    <n v="3.8713252345147646"/>
    <n v="3.7078545648429091"/>
    <n v="3.522194053127401"/>
    <n v="3.3143436993682398"/>
    <n v="3.0843035035654247"/>
    <n v="2.8320734657189561"/>
    <n v="2.557653585828835"/>
    <n v="2.2610438638950603"/>
    <n v="1.9422442999176326"/>
    <n v="0"/>
    <n v="4.612207754539468"/>
    <n v="13.836623263618403"/>
    <n v="23.061038772697337"/>
    <n v="32.285454281776275"/>
    <n v="41.509869790855213"/>
    <n v="50.73428529993415"/>
    <n v="59.958700809013081"/>
    <n v="69.183116318092019"/>
    <n v="78.407531827170956"/>
    <n v="9.2244155090789359"/>
    <n v="0"/>
    <n v="10.989756262986935"/>
    <n v="34.422807042220526"/>
    <n v="60.395480913795502"/>
    <n v="89.856234660045558"/>
    <n v="124.14611150815036"/>
    <n v="165.24787715700802"/>
    <n v="216.24663039254054"/>
    <n v="282.24742620943641"/>
    <n v="372.38551949712428"/>
    <n v="1355.937843643308"/>
    <n v="69.555528290513578"/>
    <n v="213.82400579007313"/>
    <n v="1639.3173777238949"/>
    <n v="1639.3"/>
    <n v="213.82173913043471"/>
    <n v="69.555528290513578"/>
    <n v="1355.9227325790516"/>
    <n v="8.7963248835224626"/>
    <n v="1.7377723894924202E-2"/>
    <n v="1.0600697794744221E-5"/>
  </r>
  <r>
    <x v="2"/>
    <x v="238"/>
    <n v="442"/>
    <n v="1.15439"/>
    <n v="82.956783271358105"/>
    <n v="0"/>
    <n v="9.2174203634842335"/>
    <n v="18.434840726968467"/>
    <n v="27.652261090452701"/>
    <n v="36.869681453936934"/>
    <n v="46.087101817421171"/>
    <n v="55.304522180905408"/>
    <n v="64.521942544389645"/>
    <n v="73.739362907873883"/>
    <n v="82.95678327135812"/>
    <n v="0"/>
    <n v="9.2174203634842335"/>
    <n v="18.434840726968467"/>
    <n v="27.652261090452701"/>
    <n v="36.869681453936934"/>
    <n v="46.087101817421171"/>
    <n v="55.304522180905408"/>
    <n v="64.521942544389645"/>
    <n v="73.739362907873883"/>
    <n v="82.95678327135812"/>
    <n v="0"/>
    <n v="52.038513371268969"/>
    <n v="208.15405348507588"/>
    <n v="468.3466203414207"/>
    <n v="832.61621394030351"/>
    <n v="1300.9628342817246"/>
    <n v="1873.3864813656833"/>
    <n v="2549.8871551921802"/>
    <n v="3330.4648557612154"/>
    <n v="4215.1195830727884"/>
    <n v="0"/>
    <n v="2.7810250234890126E-2"/>
    <n v="5.5620500469780253E-2"/>
    <n v="8.3430750704670376E-2"/>
    <n v="0.11124100093956051"/>
    <n v="0.13905125117445064"/>
    <n v="0.16686150140934078"/>
    <n v="0.19467175164423092"/>
    <n v="0.22248200187912107"/>
    <n v="0.25029225211401118"/>
    <n v="9.6"/>
    <n v="1.21546"/>
    <n v="1"/>
    <n v="1.0005999999999999"/>
    <n v="1.0066999999999999"/>
    <n v="1"/>
    <n v="0.96656364840180398"/>
    <n v="0.93439442808730189"/>
    <n v="0.90349233905649395"/>
    <n v="0.87385738130937984"/>
    <n v="0.84548955484595967"/>
    <n v="0.81838885966623354"/>
    <n v="0.79255529577020145"/>
    <n v="0.76798886315786341"/>
    <n v="0.7446895618292193"/>
    <n v="375000"/>
    <n v="750000"/>
    <n v="724922.73630135297"/>
    <n v="700795.8210654764"/>
    <n v="677619.25429237052"/>
    <n v="655393.03598203487"/>
    <n v="634117.16613446979"/>
    <n v="613791.64474967518"/>
    <n v="594416.47182765114"/>
    <n v="575991.64736839756"/>
    <n v="558517.17137191445"/>
    <n v="750000"/>
    <n v="724922.73630135297"/>
    <n v="700795.8210654764"/>
    <n v="677619.25429237052"/>
    <n v="655393.03598203487"/>
    <n v="634117.16613446979"/>
    <n v="613791.64474967518"/>
    <n v="594416.47182765114"/>
    <n v="575991.64736839756"/>
    <n v="558517.17137191445"/>
    <n v="1777458.03125"/>
    <n v="64.75"/>
    <n v="9.4854355203619907"/>
    <n v="1.2999999999999999E-2"/>
    <n v="0.78300000000000003"/>
    <n v="4.2157979022656243E-2"/>
    <n v="5.618040884444217E-2"/>
    <n v="7.4999999999999997E-2"/>
    <n v="0.13118040884444215"/>
    <n v="3.9417977344827588"/>
    <n v="3.7897232281595001"/>
    <n v="3.6154576449693909"/>
    <n v="3.4190009849124321"/>
    <n v="3.2003532479886205"/>
    <n v="2.9595144341979589"/>
    <n v="2.6964845435404472"/>
    <n v="2.4112635760160845"/>
    <n v="2.1038515316248709"/>
    <n v="1.774248410366807"/>
    <n v="3.9417977344827588"/>
    <n v="3.8657604813211295"/>
    <n v="3.7025904365644458"/>
    <n v="3.5172293149409115"/>
    <n v="3.3096771164505263"/>
    <n v="3.0799338410932897"/>
    <n v="2.827999488869203"/>
    <n v="2.5538740597782659"/>
    <n v="2.2575575538204777"/>
    <n v="1.9390499709958391"/>
    <n v="0"/>
    <n v="4.6087101817421168"/>
    <n v="13.82613054522635"/>
    <n v="23.043550908710586"/>
    <n v="32.260971272194816"/>
    <n v="41.478391635679053"/>
    <n v="50.69581199916329"/>
    <n v="59.913232362647527"/>
    <n v="69.130652726131757"/>
    <n v="78.348073089616008"/>
    <n v="9.2174203634842335"/>
    <n v="0"/>
    <n v="10.988890616438079"/>
    <n v="34.419485335788515"/>
    <n v="60.389038181464969"/>
    <n v="89.846508613207618"/>
    <n v="124.13376112376753"/>
    <n v="165.23504042474326"/>
    <n v="216.23832463750281"/>
    <n v="282.25472484652971"/>
    <n v="372.43347780516137"/>
    <n v="1355.9392515846039"/>
    <n v="69.555528290513578"/>
    <n v="213.82421698126751"/>
    <n v="1639.318996856385"/>
    <n v="1639.3"/>
    <n v="213.82173913043471"/>
    <n v="69.555528290513578"/>
    <n v="1355.9227325790516"/>
    <n v="8.8000183119486373"/>
    <n v="1.8996856385001593E-2"/>
    <n v="1.1588395281523572E-5"/>
  </r>
  <r>
    <x v="2"/>
    <x v="239"/>
    <n v="442"/>
    <n v="1.157"/>
    <n v="82.920289390778692"/>
    <n v="0"/>
    <n v="9.2133654878642997"/>
    <n v="18.426730975728599"/>
    <n v="27.640096463592897"/>
    <n v="36.853461951457199"/>
    <n v="46.0668274393215"/>
    <n v="55.280192927185801"/>
    <n v="64.493558415050103"/>
    <n v="73.706923902914397"/>
    <n v="82.920289390778692"/>
    <n v="0"/>
    <n v="9.2133654878642997"/>
    <n v="18.426730975728599"/>
    <n v="27.640096463592897"/>
    <n v="36.853461951457199"/>
    <n v="46.0668274393215"/>
    <n v="55.280192927185801"/>
    <n v="64.493558415050103"/>
    <n v="73.706923902914397"/>
    <n v="82.920289390778692"/>
    <n v="0"/>
    <n v="51.992738462943493"/>
    <n v="207.97095385177397"/>
    <n v="467.9346461664914"/>
    <n v="831.88381540709588"/>
    <n v="1299.8184615735875"/>
    <n v="1871.7385846659658"/>
    <n v="2547.6441846842317"/>
    <n v="3327.5352616283835"/>
    <n v="4211.4118154984226"/>
    <n v="0"/>
    <n v="2.7798016106336278E-2"/>
    <n v="5.5596032212672557E-2"/>
    <n v="8.3394048319008832E-2"/>
    <n v="0.11119206442534511"/>
    <n v="0.13899008053168141"/>
    <n v="0.16678809663801769"/>
    <n v="0.19458611274435397"/>
    <n v="0.22238412885069023"/>
    <n v="0.25018214495702651"/>
    <n v="9.6"/>
    <n v="1.21546"/>
    <n v="1"/>
    <n v="1.0005999999999999"/>
    <n v="1.0066999999999999"/>
    <n v="1"/>
    <n v="0.96657807894114667"/>
    <n v="0.93442217455270216"/>
    <n v="0.90353228683466624"/>
    <n v="0.87390841578703926"/>
    <n v="0.84555056140982088"/>
    <n v="0.81845872370301131"/>
    <n v="0.79263290266661046"/>
    <n v="0.76807309830061843"/>
    <n v="0.74477931060503522"/>
    <n v="375000"/>
    <n v="750000"/>
    <n v="724933.55920586002"/>
    <n v="700816.63091452664"/>
    <n v="677649.21512599965"/>
    <n v="655431.31184027949"/>
    <n v="634162.9210573656"/>
    <n v="613844.04277725844"/>
    <n v="594474.67699995788"/>
    <n v="576054.82372546382"/>
    <n v="558584.48295377637"/>
    <n v="750000"/>
    <n v="724933.55920586002"/>
    <n v="700816.63091452653"/>
    <n v="677649.21512599965"/>
    <n v="655431.31184027949"/>
    <n v="634162.9210573656"/>
    <n v="613844.04277725844"/>
    <n v="594474.67699995788"/>
    <n v="576054.82372546382"/>
    <n v="558584.48295377637"/>
    <n v="1779909.6975"/>
    <n v="64.75"/>
    <n v="9.4854355203619907"/>
    <n v="1.2999999999999999E-2"/>
    <n v="0.78300000000000003"/>
    <n v="4.2157979022656243E-2"/>
    <n v="5.6434736460699755E-2"/>
    <n v="7.4999999999999997E-2"/>
    <n v="0.13143473646069975"/>
    <n v="3.9360981049586781"/>
    <n v="3.7842791549078032"/>
    <n v="3.6102680022267291"/>
    <n v="3.4140646469154556"/>
    <n v="3.1956690889739847"/>
    <n v="2.9550813284023132"/>
    <n v="2.6923013652004433"/>
    <n v="2.407329199368375"/>
    <n v="2.1001648309061074"/>
    <n v="1.7708082598136416"/>
    <n v="3.9360981049586781"/>
    <n v="3.8601886299332406"/>
    <n v="3.6972735785672661"/>
    <n v="3.5121663245710923"/>
    <n v="3.3048668679447202"/>
    <n v="3.0753752086881487"/>
    <n v="2.823691346801378"/>
    <n v="2.5498152822844089"/>
    <n v="2.2537470151372414"/>
    <n v="1.9354865453598746"/>
    <n v="0"/>
    <n v="4.6066827439321498"/>
    <n v="13.820048231796449"/>
    <n v="23.03341371966075"/>
    <n v="32.246779207525051"/>
    <n v="41.460144695389346"/>
    <n v="50.673510183253654"/>
    <n v="59.886875671117949"/>
    <n v="69.100241158982243"/>
    <n v="78.313606646846551"/>
    <n v="9.2133654878642997"/>
    <n v="0"/>
    <n v="10.995071970671679"/>
    <n v="34.438662088077045"/>
    <n v="60.422895563847831"/>
    <n v="89.898133424708035"/>
    <n v="124.20841046621537"/>
    <n v="165.34157332747949"/>
    <n v="216.39201761704498"/>
    <n v="282.48324804037458"/>
    <n v="372.7909565892013"/>
    <n v="1356.9709690876202"/>
    <n v="69.555528290513578"/>
    <n v="213.97897460671996"/>
    <n v="1640.5054719848538"/>
    <n v="1640.5"/>
    <n v="213.97826086956502"/>
    <n v="69.555528290513578"/>
    <n v="1356.9662108399214"/>
    <n v="8.8028479468664216"/>
    <n v="5.4719848537843063E-3"/>
    <n v="3.335559191578364E-6"/>
  </r>
  <r>
    <x v="2"/>
    <x v="240"/>
    <n v="442"/>
    <n v="1.1595500000000001"/>
    <n v="82.886088182343144"/>
    <n v="0"/>
    <n v="9.2095653535936819"/>
    <n v="18.419130707187364"/>
    <n v="27.628696060781046"/>
    <n v="36.838261414374728"/>
    <n v="46.047826767968409"/>
    <n v="55.257392121562091"/>
    <n v="64.466957475155766"/>
    <n v="73.676522828749455"/>
    <n v="82.886088182343144"/>
    <n v="0"/>
    <n v="9.2095653535936819"/>
    <n v="18.419130707187364"/>
    <n v="27.628696060781046"/>
    <n v="36.838261414374728"/>
    <n v="46.047826767968409"/>
    <n v="55.257392121562091"/>
    <n v="64.466957475155766"/>
    <n v="73.676522828749455"/>
    <n v="82.886088182343144"/>
    <n v="0"/>
    <n v="51.949857576294292"/>
    <n v="207.79943030517717"/>
    <n v="467.54871818664861"/>
    <n v="831.19772122070867"/>
    <n v="1298.7464394073572"/>
    <n v="1870.1948727465945"/>
    <n v="2545.5430212384199"/>
    <n v="3324.7908848828347"/>
    <n v="4207.9384636798377"/>
    <n v="0"/>
    <n v="2.7786550568167843E-2"/>
    <n v="5.5573101136335686E-2"/>
    <n v="8.3359651704503532E-2"/>
    <n v="0.11114620227267137"/>
    <n v="0.1389327528408392"/>
    <n v="0.16671930340900706"/>
    <n v="0.19450585397717488"/>
    <n v="0.22229240454534274"/>
    <n v="0.25007895511351058"/>
    <n v="9.6"/>
    <n v="1.21546"/>
    <n v="1"/>
    <n v="1.0005999999999999"/>
    <n v="1.0066999999999999"/>
    <n v="1"/>
    <n v="0.96659160312655734"/>
    <n v="0.93444817877930353"/>
    <n v="0.90356972695823878"/>
    <n v="0.87395624766336288"/>
    <n v="0.84560774089467572"/>
    <n v="0.81852420665217773"/>
    <n v="0.79270564493586848"/>
    <n v="0.7681520557457483"/>
    <n v="0.74486343908181685"/>
    <n v="375000"/>
    <n v="750000"/>
    <n v="724943.70234491804"/>
    <n v="700836.13408447767"/>
    <n v="677677.29521867912"/>
    <n v="655467.18574752216"/>
    <n v="634205.80567100679"/>
    <n v="613893.15498913336"/>
    <n v="594529.23370190139"/>
    <n v="576114.04180931125"/>
    <n v="558647.57931136258"/>
    <n v="750000"/>
    <n v="724943.70234491816"/>
    <n v="700836.13408447767"/>
    <n v="677677.29521867912"/>
    <n v="655467.18574752216"/>
    <n v="634205.80567100679"/>
    <n v="613893.15498913336"/>
    <n v="594529.23370190139"/>
    <n v="576114.04180931125"/>
    <n v="558647.57931136258"/>
    <n v="1782361.36375"/>
    <n v="64.75"/>
    <n v="9.4854355203619907"/>
    <n v="1.2999999999999999E-2"/>
    <n v="0.78300000000000003"/>
    <n v="4.2157979022656243E-2"/>
    <n v="5.6683772179777346E-2"/>
    <n v="7.4999999999999997E-2"/>
    <n v="0.13168377217977734"/>
    <n v="3.9304141552957366"/>
    <n v="3.7788461167216618"/>
    <n v="3.6050846403656291"/>
    <n v="3.4091297262276403"/>
    <n v="3.1909813743076945"/>
    <n v="2.9506395846057911"/>
    <n v="2.6881043571219321"/>
    <n v="2.4033756918561151"/>
    <n v="2.0964535888083415"/>
    <n v="1.7673380479786103"/>
    <n v="3.9304141552957366"/>
    <n v="3.8546301360086992"/>
    <n v="3.6919653785436455"/>
    <n v="3.5071071832966347"/>
    <n v="3.3000555502676674"/>
    <n v="3.0708104794567426"/>
    <n v="2.8193719708638616"/>
    <n v="2.5457400244890236"/>
    <n v="2.2499146403322285"/>
    <n v="1.931895818393476"/>
    <n v="0"/>
    <n v="4.6047826767968409"/>
    <n v="13.814348030390523"/>
    <n v="23.023913383984205"/>
    <n v="32.233478737577883"/>
    <n v="41.443044091171572"/>
    <n v="50.652609444765247"/>
    <n v="59.862174798358929"/>
    <n v="69.071740151952611"/>
    <n v="78.2813055055463"/>
    <n v="9.2095653535936819"/>
    <n v="0"/>
    <n v="11.001845963091089"/>
    <n v="34.459732949433906"/>
    <n v="60.460152462739323"/>
    <n v="89.954949086635182"/>
    <n v="124.2904521665664"/>
    <n v="165.45830838656207"/>
    <n v="216.55966662361453"/>
    <n v="282.73103948597668"/>
    <n v="373.17581629089995"/>
    <n v="1358.0919634155191"/>
    <n v="69.555528290513578"/>
    <n v="214.14712375590477"/>
    <n v="1641.7946154619376"/>
    <n v="1641.8"/>
    <n v="214.14782608695646"/>
    <n v="69.555528290513578"/>
    <n v="1358.0966456225299"/>
    <n v="8.8055648832489322"/>
    <n v="5.3845380623442907E-3"/>
    <n v="3.2796552943990075E-6"/>
  </r>
  <r>
    <x v="2"/>
    <x v="241"/>
    <n v="442"/>
    <n v="1.1620999999999999"/>
    <n v="82.852023044153952"/>
    <n v="0"/>
    <n v="9.2057803382393288"/>
    <n v="18.411560676478658"/>
    <n v="27.617341014717987"/>
    <n v="36.823121352957315"/>
    <n v="46.028901691196644"/>
    <n v="55.234682029435973"/>
    <n v="64.440462367675309"/>
    <n v="73.646242705914631"/>
    <n v="82.852023044153952"/>
    <n v="0"/>
    <n v="9.2057803382393288"/>
    <n v="18.411560676478658"/>
    <n v="27.617341014717987"/>
    <n v="36.823121352957315"/>
    <n v="46.028901691196644"/>
    <n v="55.234682029435973"/>
    <n v="64.440462367675309"/>
    <n v="73.646242705914631"/>
    <n v="82.852023044153952"/>
    <n v="0"/>
    <n v="51.907164876997214"/>
    <n v="207.62865950798886"/>
    <n v="467.16448389297494"/>
    <n v="830.51463803195543"/>
    <n v="1297.6791219249303"/>
    <n v="1868.6579355718998"/>
    <n v="2543.4510789728638"/>
    <n v="3322.0585521278217"/>
    <n v="4204.4803550367742"/>
    <n v="0"/>
    <n v="2.7775130645890621E-2"/>
    <n v="5.5550261291781242E-2"/>
    <n v="8.3325391937671869E-2"/>
    <n v="0.11110052258356248"/>
    <n v="0.13887565322945311"/>
    <n v="0.16665078387534374"/>
    <n v="0.19442591452123437"/>
    <n v="0.22220104516712497"/>
    <n v="0.24997617581301557"/>
    <n v="9.6"/>
    <n v="1.21546"/>
    <n v="1"/>
    <n v="1.0005999999999999"/>
    <n v="1.0066999999999999"/>
    <n v="1"/>
    <n v="0.96660507371979842"/>
    <n v="0.93447408040390423"/>
    <n v="0.90360702005231763"/>
    <n v="0.87400389266503853"/>
    <n v="0.84566469824206703"/>
    <n v="0.81858943678340301"/>
    <n v="0.79277810828904649"/>
    <n v="0.76823071275899735"/>
    <n v="0.74494725019325614"/>
    <n v="375000"/>
    <n v="750000"/>
    <n v="724953.80528984882"/>
    <n v="700855.56030292821"/>
    <n v="677705.26503923826"/>
    <n v="655502.91949877888"/>
    <n v="634248.52368155029"/>
    <n v="613942.07758755225"/>
    <n v="594583.58121678489"/>
    <n v="576173.03456924798"/>
    <n v="558710.43764494208"/>
    <n v="750000"/>
    <n v="724953.80528984894"/>
    <n v="700855.56030292821"/>
    <n v="677705.26503923838"/>
    <n v="655502.91949877888"/>
    <n v="634248.52368155029"/>
    <n v="613942.07758755225"/>
    <n v="594583.58121678489"/>
    <n v="576173.03456924798"/>
    <n v="558710.43764494208"/>
    <n v="1784813.03"/>
    <n v="64.75"/>
    <n v="9.4854355203619907"/>
    <n v="1.2999999999999999E-2"/>
    <n v="0.78300000000000003"/>
    <n v="4.2157979022656243E-2"/>
    <n v="5.6933356163372098E-2"/>
    <n v="7.4999999999999997E-2"/>
    <n v="0.1319333561633721"/>
    <n v="3.9247458208791213"/>
    <n v="3.7734277060754131"/>
    <n v="3.5999147855298506"/>
    <n v="3.404207059242438"/>
    <n v="3.1863045272131716"/>
    <n v="2.9462071894420556"/>
    <n v="2.6839150459290861"/>
    <n v="2.3994280966742654"/>
    <n v="2.0927463416775915"/>
    <n v="1.7638697809390678"/>
    <n v="3.9247458208791213"/>
    <n v="3.849086763477267"/>
    <n v="3.6866712458026321"/>
    <n v="3.5020609223861445"/>
    <n v="3.2952557932278048"/>
    <n v="3.0662558583276134"/>
    <n v="2.8150611176855707"/>
    <n v="2.5416715713016758"/>
    <n v="2.2460872191759282"/>
    <n v="1.9283080613083297"/>
    <n v="0"/>
    <n v="4.6028901691196644"/>
    <n v="13.808670507358993"/>
    <n v="23.014450845598322"/>
    <n v="32.220231183837654"/>
    <n v="41.426011522076976"/>
    <n v="50.631791860316312"/>
    <n v="59.837572198555641"/>
    <n v="69.04335253679497"/>
    <n v="78.249132875034292"/>
    <n v="9.2057803382393288"/>
    <n v="0"/>
    <n v="11.008636183528619"/>
    <n v="34.480857928029131"/>
    <n v="60.497513831206774"/>
    <n v="90.01194120810797"/>
    <n v="124.37277904447656"/>
    <n v="165.57550067713584"/>
    <n v="216.7280587520323"/>
    <n v="282.98007835267833"/>
    <n v="373.56288829520525"/>
    <n v="1359.2182542724008"/>
    <n v="69.555528290513578"/>
    <n v="214.31606738443705"/>
    <n v="1643.0898499473515"/>
    <n v="1643.1"/>
    <n v="214.31739130434767"/>
    <n v="69.555528290513578"/>
    <n v="1359.2270804051386"/>
    <n v="8.8082349588756017"/>
    <n v="1.0150052648441488E-2"/>
    <n v="6.1773797385682476E-6"/>
  </r>
  <r>
    <x v="2"/>
    <x v="242"/>
    <n v="442"/>
    <n v="1.16465"/>
    <n v="82.818093157202512"/>
    <n v="0"/>
    <n v="9.2020103508002791"/>
    <n v="18.404020701600558"/>
    <n v="27.606031052400837"/>
    <n v="36.808041403201116"/>
    <n v="46.010051754001395"/>
    <n v="55.212062104801674"/>
    <n v="64.414072455601953"/>
    <n v="73.616082806402233"/>
    <n v="82.818093157202512"/>
    <n v="0"/>
    <n v="9.2020103508002791"/>
    <n v="18.404020701600558"/>
    <n v="27.606031052400837"/>
    <n v="36.808041403201116"/>
    <n v="46.010051754001395"/>
    <n v="55.212062104801674"/>
    <n v="64.414072455601953"/>
    <n v="73.616082806402233"/>
    <n v="82.818093157202512"/>
    <n v="0"/>
    <n v="51.864659128944233"/>
    <n v="207.45863651577693"/>
    <n v="466.78193216049812"/>
    <n v="829.83454606310772"/>
    <n v="1296.6164782236058"/>
    <n v="1867.1277286419925"/>
    <n v="2541.3682973182677"/>
    <n v="3319.3381842524309"/>
    <n v="4201.0373894444829"/>
    <n v="0"/>
    <n v="2.7763756064941952E-2"/>
    <n v="5.5527512129883903E-2"/>
    <n v="8.3291268194825852E-2"/>
    <n v="0.11105502425976781"/>
    <n v="0.13881878032470976"/>
    <n v="0.1665825363896517"/>
    <n v="0.19434629245459367"/>
    <n v="0.22211004851953561"/>
    <n v="0.24987380458447755"/>
    <n v="9.6"/>
    <n v="1.21546"/>
    <n v="1"/>
    <n v="1.0005999999999999"/>
    <n v="1.0066999999999999"/>
    <n v="1"/>
    <n v="0.96661849104218278"/>
    <n v="0.93449988003903095"/>
    <n v="0.90364416699054473"/>
    <n v="0.874051351896724"/>
    <n v="0.84572143475756878"/>
    <n v="0.81865441557307905"/>
    <n v="0.79285029434325494"/>
    <n v="0.76830907106809632"/>
    <n v="0.74503074574760331"/>
    <n v="375000"/>
    <n v="750000"/>
    <n v="724963.86828163709"/>
    <n v="700874.91002927325"/>
    <n v="677733.1252429086"/>
    <n v="655538.51392254303"/>
    <n v="634291.07606817654"/>
    <n v="613990.81167980924"/>
    <n v="594637.72075744125"/>
    <n v="576231.80330107221"/>
    <n v="558773.05931070249"/>
    <n v="750000"/>
    <n v="724963.86828163709"/>
    <n v="700874.91002927313"/>
    <n v="677733.1252429086"/>
    <n v="655538.51392254303"/>
    <n v="634291.07606817654"/>
    <n v="613990.81167980924"/>
    <n v="594637.72075744125"/>
    <n v="576231.80330107221"/>
    <n v="558773.05931070249"/>
    <n v="1787264.69625"/>
    <n v="64.75"/>
    <n v="9.4854355203619907"/>
    <n v="1.2999999999999999E-2"/>
    <n v="0.78300000000000003"/>
    <n v="4.2157979022656243E-2"/>
    <n v="5.7183488411484074E-2"/>
    <n v="7.4999999999999997E-2"/>
    <n v="0.13218348841148408"/>
    <n v="3.91909303744856"/>
    <n v="3.7680238643205337"/>
    <n v="3.5947583855549716"/>
    <n v="3.3992966011518777"/>
    <n v="3.1816385111112484"/>
    <n v="2.9417841154330842"/>
    <n v="2.6797334141173863"/>
    <n v="2.3954864071641553"/>
    <n v="2.0890430945733893"/>
    <n v="1.7604034763450891"/>
    <n v="3.91909303744856"/>
    <n v="3.8435584508845468"/>
    <n v="3.6813911249377527"/>
    <n v="3.4970274933534249"/>
    <n v="3.2904675561315631"/>
    <n v="3.0617113132721663"/>
    <n v="2.810758764775235"/>
    <n v="2.5376099106407706"/>
    <n v="2.2422647508687721"/>
    <n v="1.9247232854592391"/>
    <n v="0"/>
    <n v="4.6010051754001395"/>
    <n v="13.803015526200419"/>
    <n v="23.005025877000698"/>
    <n v="32.207036227800977"/>
    <n v="41.409046578601256"/>
    <n v="50.611056929401535"/>
    <n v="59.813067280201814"/>
    <n v="69.0150776310021"/>
    <n v="78.217087981802365"/>
    <n v="9.2020103508002791"/>
    <n v="0"/>
    <n v="11.015442535646638"/>
    <n v="34.502036712141219"/>
    <n v="60.534979105236943"/>
    <n v="90.069108927866424"/>
    <n v="124.45538989298795"/>
    <n v="165.69314861374707"/>
    <n v="216.89719208518906"/>
    <n v="283.23036272844388"/>
    <n v="373.95217206314828"/>
    <n v="1360.3498326644076"/>
    <n v="69.555528290513578"/>
    <n v="214.48580414323806"/>
    <n v="1644.3911650981593"/>
    <n v="1644.4"/>
    <n v="214.4869565217391"/>
    <n v="69.555528290513578"/>
    <n v="1360.3575151877474"/>
    <n v="8.8108584059642308"/>
    <n v="8.8349018408280244E-3"/>
    <n v="5.3727206524130524E-6"/>
  </r>
  <r>
    <x v="2"/>
    <x v="243"/>
    <n v="442"/>
    <n v="1.16801"/>
    <n v="82.755587804787282"/>
    <n v="0"/>
    <n v="9.195065311643031"/>
    <n v="18.390130623286062"/>
    <n v="27.585195934929093"/>
    <n v="36.780261246572124"/>
    <n v="45.975326558215158"/>
    <n v="55.170391869858193"/>
    <n v="64.365457181501228"/>
    <n v="73.560522493144262"/>
    <n v="82.755587804787297"/>
    <n v="0"/>
    <n v="9.195065311643031"/>
    <n v="18.390130623286062"/>
    <n v="27.585195934929093"/>
    <n v="36.780261246572124"/>
    <n v="45.975326558215158"/>
    <n v="55.170391869858193"/>
    <n v="64.365457181501228"/>
    <n v="73.560522493144262"/>
    <n v="82.755587804787297"/>
    <n v="0"/>
    <n v="51.786400977295834"/>
    <n v="207.14560390918334"/>
    <n v="466.07760879566251"/>
    <n v="828.58241563673334"/>
    <n v="1294.6600244323961"/>
    <n v="1864.3104351826507"/>
    <n v="2537.533647887497"/>
    <n v="3314.3296625469347"/>
    <n v="4194.6984791609639"/>
    <n v="0"/>
    <n v="2.7742801907570617E-2"/>
    <n v="5.5485603815141234E-2"/>
    <n v="8.3228405722711854E-2"/>
    <n v="0.11097120763028247"/>
    <n v="0.13871400953785309"/>
    <n v="0.16645681144542374"/>
    <n v="0.19419961335299435"/>
    <n v="0.22194241526056499"/>
    <n v="0.24968521716813563"/>
    <n v="9.6"/>
    <n v="1.21546"/>
    <n v="1"/>
    <n v="1.0005999999999999"/>
    <n v="1.0066999999999999"/>
    <n v="1"/>
    <n v="0.96664320887558208"/>
    <n v="0.9345474101296376"/>
    <n v="0.90371260376216633"/>
    <n v="0.8741387897731685"/>
    <n v="0.8458259681626441"/>
    <n v="0.8187741389305927"/>
    <n v="0.79298330207701495"/>
    <n v="0.76845345760191019"/>
    <n v="0.7451846055052791"/>
    <n v="375000"/>
    <n v="750000"/>
    <n v="724982.40665668657"/>
    <n v="700910.55759722821"/>
    <n v="677784.4528216247"/>
    <n v="655604.09232987638"/>
    <n v="634369.47612198303"/>
    <n v="614080.60419794451"/>
    <n v="594737.4765577612"/>
    <n v="576340.09320143261"/>
    <n v="558888.45412895933"/>
    <n v="750000"/>
    <n v="724982.40665668657"/>
    <n v="700910.55759722809"/>
    <n v="677784.4528216247"/>
    <n v="655604.09232987638"/>
    <n v="634369.47612198303"/>
    <n v="614080.60419794451"/>
    <n v="594737.4765577612"/>
    <n v="576340.09320143261"/>
    <n v="558888.45412895933"/>
    <n v="1789716.3625"/>
    <n v="64.75"/>
    <n v="9.4854355203619907"/>
    <n v="1.2999999999999999E-2"/>
    <n v="0.78300000000000003"/>
    <n v="4.2157979022656243E-2"/>
    <n v="5.751391158880996E-2"/>
    <n v="7.4999999999999997E-2"/>
    <n v="0.13251391158880996"/>
    <n v="3.9134557410958908"/>
    <n v="3.762682716631641"/>
    <n v="3.5897112102004343"/>
    <n v="3.3945412218022728"/>
    <n v="3.1771727514371566"/>
    <n v="2.9376057991050835"/>
    <n v="2.6758403648060543"/>
    <n v="2.3918764485400703"/>
    <n v="2.085714050307129"/>
    <n v="1.7573531701072338"/>
    <n v="3.9134557410958908"/>
    <n v="3.8380692288637661"/>
    <n v="3.6761969634160376"/>
    <n v="3.4921262160013535"/>
    <n v="3.2858569866197147"/>
    <n v="3.0573892752711203"/>
    <n v="2.8067230819555689"/>
    <n v="2.5338584066730623"/>
    <n v="2.2387952494235996"/>
    <n v="1.9215336102071814"/>
    <n v="0"/>
    <n v="4.5975326558215155"/>
    <n v="13.792597967464546"/>
    <n v="22.987663279107579"/>
    <n v="32.182728590750607"/>
    <n v="41.377793902393641"/>
    <n v="50.572859214036676"/>
    <n v="59.76792452567971"/>
    <n v="68.962989837322738"/>
    <n v="78.158055148965786"/>
    <n v="9.195065311643031"/>
    <n v="0"/>
    <n v="11.014551984828472"/>
    <n v="34.498651837801077"/>
    <n v="60.528472380212065"/>
    <n v="90.059394703985518"/>
    <n v="124.44326944611107"/>
    <n v="165.68102014025362"/>
    <n v="216.89056030425854"/>
    <n v="283.24126371253357"/>
    <n v="374.00772898697875"/>
    <n v="1360.3649134969626"/>
    <n v="69.555528290513578"/>
    <n v="214.48806626812132"/>
    <n v="1644.4085080555974"/>
    <n v="1644.4"/>
    <n v="214.4869565217391"/>
    <n v="69.555528290513578"/>
    <n v="1360.3575151877474"/>
    <n v="8.8142443762759761"/>
    <n v="8.5080555973036098E-3"/>
    <n v="5.1739574296421852E-6"/>
  </r>
  <r>
    <x v="2"/>
    <x v="244"/>
    <n v="442"/>
    <n v="1.17055"/>
    <n v="82.722353538026752"/>
    <n v="0"/>
    <n v="9.1913726153363058"/>
    <n v="18.382745230672612"/>
    <n v="27.574117846008917"/>
    <n v="36.765490461345223"/>
    <n v="45.956863076681529"/>
    <n v="55.148235692017835"/>
    <n v="64.33960830735414"/>
    <n v="73.530980922690446"/>
    <n v="82.722353538026752"/>
    <n v="0"/>
    <n v="9.1913726153363058"/>
    <n v="18.382745230672612"/>
    <n v="27.574117846008917"/>
    <n v="36.765490461345223"/>
    <n v="45.956863076681529"/>
    <n v="55.148235692017835"/>
    <n v="64.33960830735414"/>
    <n v="73.530980922690446"/>
    <n v="82.722353538026752"/>
    <n v="0"/>
    <n v="51.744814964296928"/>
    <n v="206.97925985718771"/>
    <n v="465.70333467867232"/>
    <n v="827.91703942875085"/>
    <n v="1293.6203741074232"/>
    <n v="1862.8133387146893"/>
    <n v="2535.4959332505496"/>
    <n v="3311.6681577150034"/>
    <n v="4191.3300121080511"/>
    <n v="0"/>
    <n v="2.7731660524810391E-2"/>
    <n v="5.5463321049620783E-2"/>
    <n v="8.319498157443117E-2"/>
    <n v="0.11092664209924157"/>
    <n v="0.13865830262405196"/>
    <n v="0.16638996314886234"/>
    <n v="0.19412162367367275"/>
    <n v="0.22185328419848313"/>
    <n v="0.24958494472329354"/>
    <n v="9.6"/>
    <n v="1.21546"/>
    <n v="1"/>
    <n v="1.0005999999999999"/>
    <n v="1.0066999999999999"/>
    <n v="1"/>
    <n v="0.96665635170810715"/>
    <n v="0.93457268318047892"/>
    <n v="0.90374899441711543"/>
    <n v="0.87418528541801654"/>
    <n v="0.84588155618318261"/>
    <n v="0.8188378067126133"/>
    <n v="0.7930540370063085"/>
    <n v="0.76853024706426865"/>
    <n v="0.7452664368864933"/>
    <n v="375000"/>
    <n v="750000"/>
    <n v="724992.26378108037"/>
    <n v="700929.51238535915"/>
    <n v="677811.74581283657"/>
    <n v="655638.96406351239"/>
    <n v="634411.16713738698"/>
    <n v="614128.35503445996"/>
    <n v="594790.52775473136"/>
    <n v="576397.68529820151"/>
    <n v="558949.82766486995"/>
    <n v="750000"/>
    <n v="724992.26378108037"/>
    <n v="700929.51238535915"/>
    <n v="677811.74581283657"/>
    <n v="655638.96406351239"/>
    <n v="634411.16713738698"/>
    <n v="614128.35503445996"/>
    <n v="594790.52775473136"/>
    <n v="576397.68529820151"/>
    <n v="558949.82766486995"/>
    <n v="1792168.0287500001"/>
    <n v="64.75"/>
    <n v="9.4854355203619907"/>
    <n v="1.2999999999999999E-2"/>
    <n v="0.78300000000000003"/>
    <n v="4.2157979022656243E-2"/>
    <n v="5.7764327555904944E-2"/>
    <n v="7.4999999999999997E-2"/>
    <n v="0.13276432755590495"/>
    <n v="3.9078338682626539"/>
    <n v="3.7573070341046875"/>
    <n v="3.5845799229360544"/>
    <n v="3.3896525347567561"/>
    <n v="3.172524869566792"/>
    <n v="2.933196927366164"/>
    <n v="2.6716687081548702"/>
    <n v="2.3879402119329094"/>
    <n v="2.082011438700285"/>
    <n v="1.7538823884569932"/>
    <n v="3.9078338682626539"/>
    <n v="3.8325704511836705"/>
    <n v="3.6709434785203712"/>
    <n v="3.4871162288464053"/>
    <n v="3.2810887021617741"/>
    <n v="3.052860898466478"/>
    <n v="2.8024328177605171"/>
    <n v="2.5298044600438896"/>
    <n v="2.2349758253165972"/>
    <n v="1.9179469135786391"/>
    <n v="0"/>
    <n v="4.5956863076681529"/>
    <n v="13.787058923004459"/>
    <n v="22.978431538340764"/>
    <n v="32.16980415367707"/>
    <n v="41.361176769013376"/>
    <n v="50.552549384349682"/>
    <n v="59.743921999685988"/>
    <n v="68.935294615022286"/>
    <n v="78.126667230358606"/>
    <n v="9.1913726153363058"/>
    <n v="0"/>
    <n v="11.021497403637097"/>
    <n v="34.520279751626262"/>
    <n v="60.566758468717545"/>
    <n v="90.117849219993701"/>
    <n v="124.52777906905611"/>
    <n v="165.80141193823778"/>
    <n v="217.06367321021136"/>
    <n v="283.49746425776289"/>
    <n v="374.40624900756279"/>
    <n v="1361.5229623268056"/>
    <n v="69.555528290513578"/>
    <n v="214.66177359259774"/>
    <n v="1645.7402642099169"/>
    <n v="1645.7"/>
    <n v="214.65652173913031"/>
    <n v="69.555528290513578"/>
    <n v="1361.4879499703561"/>
    <n v="8.8167508663582836"/>
    <n v="4.0264209916813343E-2"/>
    <n v="2.446631215702336E-5"/>
  </r>
  <r>
    <x v="2"/>
    <x v="245"/>
    <n v="442"/>
    <n v="1.17313"/>
    <n v="82.687840187419454"/>
    <n v="0"/>
    <n v="9.1875377986021611"/>
    <n v="18.375075597204322"/>
    <n v="27.562613395806483"/>
    <n v="36.750151194408645"/>
    <n v="45.937688993010809"/>
    <n v="55.125226791612974"/>
    <n v="64.312764590215139"/>
    <n v="73.500302388817303"/>
    <n v="82.687840187419468"/>
    <n v="0"/>
    <n v="9.1875377986021611"/>
    <n v="18.375075597204322"/>
    <n v="27.562613395806483"/>
    <n v="36.750151194408645"/>
    <n v="45.937688993010809"/>
    <n v="55.125226791612974"/>
    <n v="64.312764590215139"/>
    <n v="73.500302388817303"/>
    <n v="82.687840187419468"/>
    <n v="0"/>
    <n v="51.701646115455368"/>
    <n v="206.80658446182147"/>
    <n v="465.31481503909828"/>
    <n v="827.22633784728589"/>
    <n v="1292.5411528863845"/>
    <n v="1861.2592601563938"/>
    <n v="2533.3806596573136"/>
    <n v="3308.9053513891445"/>
    <n v="4187.8333353518865"/>
    <n v="0"/>
    <n v="2.7720090344784318E-2"/>
    <n v="5.5440180689568637E-2"/>
    <n v="8.3160271034352959E-2"/>
    <n v="0.11088036137913727"/>
    <n v="0.1386004517239216"/>
    <n v="0.16632054206870595"/>
    <n v="0.19404063241349026"/>
    <n v="0.2217607227582746"/>
    <n v="0.24948081310305892"/>
    <n v="9.6"/>
    <n v="1.21546"/>
    <n v="1"/>
    <n v="1.0005999999999999"/>
    <n v="1.0066999999999999"/>
    <n v="1"/>
    <n v="0.96667000058275443"/>
    <n v="0.93459892977371017"/>
    <n v="0.90378678757286768"/>
    <n v="0.87423357398022672"/>
    <n v="0.84593928899578708"/>
    <n v="0.81890393261954919"/>
    <n v="0.79312750485151273"/>
    <n v="0.76861000569167803"/>
    <n v="0.74535143514004476"/>
    <n v="375000"/>
    <n v="750000"/>
    <n v="725002.50043706584"/>
    <n v="700949.19733028265"/>
    <n v="677840.09067965078"/>
    <n v="655675.18048516999"/>
    <n v="634454.46674684028"/>
    <n v="614177.94946466188"/>
    <n v="594845.62863863457"/>
    <n v="576457.50426875858"/>
    <n v="559013.57635503355"/>
    <n v="750000"/>
    <n v="725002.50043706584"/>
    <n v="700949.19733028265"/>
    <n v="677840.09067965078"/>
    <n v="655675.18048516999"/>
    <n v="634454.46674684028"/>
    <n v="614177.94946466188"/>
    <n v="594845.62863863457"/>
    <n v="576457.50426875858"/>
    <n v="559013.57635503355"/>
    <n v="1794619.6950000001"/>
    <n v="64.75"/>
    <n v="9.4854355203619907"/>
    <n v="1.2999999999999999E-2"/>
    <n v="0.78300000000000003"/>
    <n v="4.2157979022656243E-2"/>
    <n v="5.8019243971576553E-2"/>
    <n v="7.4999999999999997E-2"/>
    <n v="0.13301924397157655"/>
    <n v="3.902227355737705"/>
    <n v="3.7519481100079703"/>
    <n v="3.5794666328298024"/>
    <n v="3.3847829242032024"/>
    <n v="3.1678969841281681"/>
    <n v="2.9288088126047005"/>
    <n v="2.6675184096328008"/>
    <n v="2.3840257752124683"/>
    <n v="2.0783309093437028"/>
    <n v="1.7504338120265035"/>
    <n v="3.902227355737705"/>
    <n v="3.8270877328728377"/>
    <n v="3.6657073714188861"/>
    <n v="3.4821247785165026"/>
    <n v="3.2763399541656852"/>
    <n v="3.0483528983664341"/>
    <n v="2.7981636111187509"/>
    <n v="2.5257720924226348"/>
    <n v="2.2311783422780858"/>
    <n v="1.9143823606851031"/>
    <n v="0"/>
    <n v="4.5937688993010806"/>
    <n v="13.781306697903242"/>
    <n v="22.968844496505405"/>
    <n v="32.156382295107562"/>
    <n v="41.343920093709727"/>
    <n v="50.531457892311892"/>
    <n v="59.718995690914056"/>
    <n v="68.906533489516221"/>
    <n v="78.094071288118386"/>
    <n v="9.1875377986021611"/>
    <n v="0"/>
    <n v="11.028078880410156"/>
    <n v="34.540748448260828"/>
    <n v="60.602976752534119"/>
    <n v="90.173175536002915"/>
    <n v="124.60789195598079"/>
    <n v="165.91584479167412"/>
    <n v="217.2288354324821"/>
    <n v="283.74306482339949"/>
    <n v="374.79045280669493"/>
    <n v="1362.6310694274396"/>
    <n v="69.555528290513578"/>
    <n v="214.82798965769285"/>
    <n v="1647.014587375646"/>
    <n v="1647"/>
    <n v="214.82608695652152"/>
    <n v="69.555528290513578"/>
    <n v="1362.6183847529649"/>
    <n v="8.8192502451049375"/>
    <n v="1.4587375645987777E-2"/>
    <n v="8.8569372471085464E-6"/>
  </r>
  <r>
    <x v="2"/>
    <x v="246"/>
    <n v="442"/>
    <n v="1.1756800000000001"/>
    <n v="82.654518526990586"/>
    <n v="0"/>
    <n v="9.1838353918878433"/>
    <n v="18.367670783775687"/>
    <n v="27.55150617566353"/>
    <n v="36.735341567551373"/>
    <n v="45.919176959439213"/>
    <n v="55.103012351327052"/>
    <n v="64.286847743214892"/>
    <n v="73.470683135102732"/>
    <n v="82.654518526990572"/>
    <n v="0"/>
    <n v="9.1838353918878433"/>
    <n v="18.367670783775687"/>
    <n v="27.55150617566353"/>
    <n v="36.735341567551373"/>
    <n v="45.919176959439213"/>
    <n v="55.103012351327052"/>
    <n v="64.286847743214892"/>
    <n v="73.470683135102732"/>
    <n v="82.654518526990572"/>
    <n v="0"/>
    <n v="51.659984909491193"/>
    <n v="206.63993963796477"/>
    <n v="464.93986418542079"/>
    <n v="826.55975855185909"/>
    <n v="1291.4996227372794"/>
    <n v="1859.7594567416825"/>
    <n v="2531.3392605650679"/>
    <n v="3306.2390342074345"/>
    <n v="4184.4587776687849"/>
    <n v="0"/>
    <n v="2.770891966436223E-2"/>
    <n v="5.5417839328724461E-2"/>
    <n v="8.3126758993086691E-2"/>
    <n v="0.11083567865744892"/>
    <n v="0.13854459832181115"/>
    <n v="0.16625351798617338"/>
    <n v="0.19396243765053559"/>
    <n v="0.22167135731489782"/>
    <n v="0.24938027697926005"/>
    <n v="9.6"/>
    <n v="1.21546"/>
    <n v="1"/>
    <n v="1.0005999999999999"/>
    <n v="1.0066999999999999"/>
    <n v="1"/>
    <n v="0.9666831783919323"/>
    <n v="0.93462427094691847"/>
    <n v="0.90382327766495807"/>
    <n v="0.87428019854605143"/>
    <n v="0.84599503359019834"/>
    <n v="0.8189677827973989"/>
    <n v="0.79319844616765323"/>
    <n v="0.76868702370096109"/>
    <n v="0.74543351539732261"/>
    <n v="375000"/>
    <n v="750000"/>
    <n v="725012.38379394927"/>
    <n v="700968.20321018889"/>
    <n v="677867.45824871853"/>
    <n v="655710.14890953852"/>
    <n v="634496.27519264875"/>
    <n v="614225.83709804923"/>
    <n v="594898.83462573995"/>
    <n v="576515.2677757208"/>
    <n v="559075.13654799201"/>
    <n v="750000"/>
    <n v="725012.38379394938"/>
    <n v="700968.20321018889"/>
    <n v="677867.45824871853"/>
    <n v="655710.14890953852"/>
    <n v="634496.27519264875"/>
    <n v="614225.83709804923"/>
    <n v="594898.83462573995"/>
    <n v="576515.2677757208"/>
    <n v="559075.13654799201"/>
    <n v="1797071.3612500001"/>
    <n v="64.75"/>
    <n v="9.4854355203619907"/>
    <n v="1.2999999999999999E-2"/>
    <n v="0.78300000000000003"/>
    <n v="4.2157979022656243E-2"/>
    <n v="5.8271747732482483E-2"/>
    <n v="7.4999999999999997E-2"/>
    <n v="0.13327174773248249"/>
    <n v="3.8966361406548433"/>
    <n v="3.7466017489112944"/>
    <n v="3.5743630650006541"/>
    <n v="3.3799200889229235"/>
    <n v="3.1632728206781033"/>
    <n v="2.9244212602661928"/>
    <n v="2.6633654076871927"/>
    <n v="2.3801052629411017"/>
    <n v="2.0746408260279208"/>
    <n v="1.7469720969476497"/>
    <n v="3.8966361406548433"/>
    <n v="3.8216189447830686"/>
    <n v="3.6604824069559743"/>
    <n v="3.477141576961789"/>
    <n v="3.2715964548005134"/>
    <n v="3.0438470404721478"/>
    <n v="2.7938933339766927"/>
    <n v="2.5217353353141472"/>
    <n v="2.2273730444845112"/>
    <n v="1.9108064614877853"/>
    <n v="0"/>
    <n v="4.5919176959439216"/>
    <n v="13.775753087831765"/>
    <n v="22.959588479719606"/>
    <n v="32.143423871607453"/>
    <n v="41.327259263495293"/>
    <n v="50.511094655383133"/>
    <n v="59.694930047270972"/>
    <n v="68.878765439158812"/>
    <n v="78.062600831046652"/>
    <n v="9.1838353918878433"/>
    <n v="0"/>
    <n v="11.034961062827707"/>
    <n v="34.562179159097717"/>
    <n v="60.640924908058892"/>
    <n v="90.231151013556456"/>
    <n v="124.69179338753494"/>
    <n v="166.03553655315545"/>
    <n v="217.40124889676426"/>
    <n v="283.99878743081678"/>
    <n v="375.18926732997255"/>
    <n v="1363.7858497417849"/>
    <n v="69.555528290513578"/>
    <n v="215.00120670484466"/>
    <n v="1648.3425847371432"/>
    <n v="1648.3"/>
    <n v="214.99565217391296"/>
    <n v="69.555528290513578"/>
    <n v="1363.7488195355734"/>
    <n v="8.8216746610088173"/>
    <n v="4.2584737143215534E-2"/>
    <n v="2.5835550047452246E-5"/>
  </r>
  <r>
    <x v="2"/>
    <x v="247"/>
    <n v="442"/>
    <n v="1.17828"/>
    <n v="82.619574722882717"/>
    <n v="0"/>
    <n v="9.1799527469869684"/>
    <n v="18.359905493973937"/>
    <n v="27.539858240960903"/>
    <n v="36.719810987947874"/>
    <n v="45.899763734934844"/>
    <n v="55.079716481921814"/>
    <n v="64.259669228908777"/>
    <n v="73.439621975895747"/>
    <n v="82.619574722882717"/>
    <n v="0"/>
    <n v="9.1799527469869684"/>
    <n v="18.359905493973937"/>
    <n v="27.539858240960903"/>
    <n v="36.719810987947874"/>
    <n v="45.899763734934844"/>
    <n v="55.079716481921814"/>
    <n v="64.259669228908777"/>
    <n v="73.439621975895747"/>
    <n v="82.619574722882717"/>
    <n v="0"/>
    <n v="51.616313617609578"/>
    <n v="206.46525447043831"/>
    <n v="464.54682255848616"/>
    <n v="825.86101788175324"/>
    <n v="1290.4078404402394"/>
    <n v="1858.1872902339449"/>
    <n v="2529.1993672628691"/>
    <n v="3303.444071527013"/>
    <n v="4180.9214030263756"/>
    <n v="0"/>
    <n v="2.769720518004791E-2"/>
    <n v="5.5394410360095819E-2"/>
    <n v="8.3091615540143729E-2"/>
    <n v="0.11078882072019164"/>
    <n v="0.13848602590023956"/>
    <n v="0.16618323108028746"/>
    <n v="0.19388043626033535"/>
    <n v="0.22157764144038328"/>
    <n v="0.2492748466204312"/>
    <n v="9.6"/>
    <n v="1.21546"/>
    <n v="1"/>
    <n v="1.0005999999999999"/>
    <n v="1.0066999999999999"/>
    <n v="1"/>
    <n v="0.96669699793436958"/>
    <n v="0.9346508466413046"/>
    <n v="0.90386154612080494"/>
    <n v="0.87432909637287071"/>
    <n v="0.8460534973975018"/>
    <n v="0.81903474919469832"/>
    <n v="0.79327285176446016"/>
    <n v="0.76876780510678744"/>
    <n v="0.74551960922167992"/>
    <n v="375000"/>
    <n v="750000"/>
    <n v="725022.74845077714"/>
    <n v="700988.13498097844"/>
    <n v="677896.15959060367"/>
    <n v="655746.82227965305"/>
    <n v="634540.12304812635"/>
    <n v="614276.06189602369"/>
    <n v="594954.63882334507"/>
    <n v="576575.85383009061"/>
    <n v="559139.70691625995"/>
    <n v="750000"/>
    <n v="725022.74845077703"/>
    <n v="700988.13498097833"/>
    <n v="677896.15959060367"/>
    <n v="655746.82227965305"/>
    <n v="634540.12304812635"/>
    <n v="614276.06189602369"/>
    <n v="594954.63882334507"/>
    <n v="576575.85383009061"/>
    <n v="559139.70691625995"/>
    <n v="1799523.0275000001"/>
    <n v="64.75"/>
    <n v="9.4854355203619907"/>
    <n v="1.2999999999999999E-2"/>
    <n v="0.78300000000000003"/>
    <n v="4.2157979022656243E-2"/>
    <n v="5.8529767042862925E-2"/>
    <n v="7.4999999999999997E-2"/>
    <n v="0.13352976704286293"/>
    <n v="3.8910601604904635"/>
    <n v="3.7412725898664125"/>
    <n v="3.5692784947673948"/>
    <n v="3.3750778751934085"/>
    <n v="3.1586707311444542"/>
    <n v="2.9200570626205304"/>
    <n v="2.6592368696216391"/>
    <n v="2.3762101521477792"/>
    <n v="2.0709769101989512"/>
    <n v="1.7435371437751541"/>
    <n v="3.8910601604904635"/>
    <n v="3.816166375178438"/>
    <n v="3.6552755423169039"/>
    <n v="3.4721781849804016"/>
    <n v="3.2668743031689313"/>
    <n v="3.0393638968824925"/>
    <n v="2.7896469661210848"/>
    <n v="2.5177235108847089"/>
    <n v="2.223593531173365"/>
    <n v="1.9072570269870526"/>
    <n v="0"/>
    <n v="4.5899763734934842"/>
    <n v="13.769929120480452"/>
    <n v="22.949881867467418"/>
    <n v="32.129834614454388"/>
    <n v="41.309787361441359"/>
    <n v="50.489740108428329"/>
    <n v="59.669692855415292"/>
    <n v="68.849645602402262"/>
    <n v="78.029598349389232"/>
    <n v="9.1799527469869684"/>
    <n v="0"/>
    <n v="11.041386060241305"/>
    <n v="34.582153162452656"/>
    <n v="60.67627289510002"/>
    <n v="90.285188886235986"/>
    <n v="124.77015218713463"/>
    <n v="166.14770041941816"/>
    <n v="217.5635880873424"/>
    <n v="284.2410199598545"/>
    <n v="375.56973998692632"/>
    <n v="1364.877201644706"/>
    <n v="69.555528290513578"/>
    <n v="215.16490949028281"/>
    <n v="1649.5976394255024"/>
    <n v="1649.6"/>
    <n v="215.16521739130417"/>
    <n v="69.555528290513578"/>
    <n v="1364.8792543181821"/>
    <n v="8.8240998699696167"/>
    <n v="2.3605744975156995E-3"/>
    <n v="1.4309981192505454E-6"/>
  </r>
  <r>
    <x v="2"/>
    <x v="248"/>
    <n v="442"/>
    <n v="1.1816800000000001"/>
    <n v="82.55681033559722"/>
    <n v="0"/>
    <n v="9.1729789261774695"/>
    <n v="18.345957852354939"/>
    <n v="27.518936778532407"/>
    <n v="36.691915704709878"/>
    <n v="45.864894630887349"/>
    <n v="55.03787355706482"/>
    <n v="64.210852483242292"/>
    <n v="73.383831409419756"/>
    <n v="82.55681033559722"/>
    <n v="0"/>
    <n v="9.1729789261774695"/>
    <n v="18.345957852354939"/>
    <n v="27.518936778532407"/>
    <n v="36.691915704709878"/>
    <n v="45.864894630887349"/>
    <n v="55.03787355706482"/>
    <n v="64.210852483242292"/>
    <n v="73.383831409419756"/>
    <n v="82.55681033559722"/>
    <n v="0"/>
    <n v="51.537919707808783"/>
    <n v="206.15167883123513"/>
    <n v="463.84127737027893"/>
    <n v="824.60671532494052"/>
    <n v="1288.4479926952197"/>
    <n v="1855.3651094811164"/>
    <n v="2525.3580656826307"/>
    <n v="3298.4268612997621"/>
    <n v="4174.5714963325108"/>
    <n v="0"/>
    <n v="2.7676164184394312E-2"/>
    <n v="5.5352328368788624E-2"/>
    <n v="8.3028492553182939E-2"/>
    <n v="0.11070465673757725"/>
    <n v="0.13838082092197157"/>
    <n v="0.16605698510636588"/>
    <n v="0.19373314929076021"/>
    <n v="0.2214093134751545"/>
    <n v="0.2490854776595488"/>
    <n v="9.6"/>
    <n v="1.21546"/>
    <n v="1"/>
    <n v="1.0005999999999999"/>
    <n v="1.0066999999999999"/>
    <n v="1"/>
    <n v="0.9667218204991892"/>
    <n v="0.93469858288905749"/>
    <n v="0.903930287169605"/>
    <n v="0.8744169333408317"/>
    <n v="0.84615852140273751"/>
    <n v="0.81915505135532252"/>
    <n v="0.79340652319858673"/>
    <n v="0.76891293693253004"/>
    <n v="0.74567429255715267"/>
    <n v="375000"/>
    <n v="750000"/>
    <n v="725041.3653743919"/>
    <n v="701023.93716679316"/>
    <n v="677947.71537720377"/>
    <n v="655812.70000562374"/>
    <n v="634618.89105205308"/>
    <n v="614366.28851649188"/>
    <n v="595054.89239894005"/>
    <n v="576684.70269939757"/>
    <n v="559255.71941786446"/>
    <n v="750000"/>
    <n v="725041.36537439201"/>
    <n v="701023.93716679316"/>
    <n v="677947.71537720377"/>
    <n v="655812.70000562374"/>
    <n v="634618.89105205308"/>
    <n v="614366.28851649188"/>
    <n v="595054.89239894005"/>
    <n v="576684.70269939757"/>
    <n v="559255.71941786446"/>
    <n v="1801974.6937500001"/>
    <n v="64.75"/>
    <n v="9.4854355203619907"/>
    <n v="1.2999999999999999E-2"/>
    <n v="0.78300000000000003"/>
    <n v="4.2157979022656243E-2"/>
    <n v="5.8868036933055576E-2"/>
    <n v="7.4999999999999997E-2"/>
    <n v="0.13386803693305557"/>
    <n v="3.8854993530612245"/>
    <n v="3.7360041220463041"/>
    <n v="3.5642992489701166"/>
    <n v="3.3703847338326618"/>
    <n v="3.1542605766339409"/>
    <n v="2.9159267773739534"/>
    <n v="2.6553833360526991"/>
    <n v="2.3726302526701781"/>
    <n v="2.0676675272263907"/>
    <n v="1.7404951597213363"/>
    <n v="3.8854993530612245"/>
    <n v="3.8107517375537645"/>
    <n v="3.6501516855082103"/>
    <n v="3.4673419914013892"/>
    <n v="3.2623226552333016"/>
    <n v="3.0350936770039469"/>
    <n v="2.7856550567133262"/>
    <n v="2.5140067943614386"/>
    <n v="2.2201488899482844"/>
    <n v="1.9040813434738635"/>
    <n v="0"/>
    <n v="4.5864894630887347"/>
    <n v="13.759468389266203"/>
    <n v="22.932447315443675"/>
    <n v="32.105426241621146"/>
    <n v="41.27840516779861"/>
    <n v="50.451384093976088"/>
    <n v="59.624363020153552"/>
    <n v="68.797341946331017"/>
    <n v="77.970320872508495"/>
    <n v="9.1729789261774695"/>
    <n v="0"/>
    <n v="11.04028131128141"/>
    <n v="34.578100978992872"/>
    <n v="60.668620652911009"/>
    <n v="90.273841509179249"/>
    <n v="124.75593210823304"/>
    <n v="166.13309030320255"/>
    <n v="217.55431476848716"/>
    <n v="284.24966033040238"/>
    <n v="375.62476660054165"/>
    <n v="1364.8786085632314"/>
    <n v="69.555528290513578"/>
    <n v="215.16512052806164"/>
    <n v="1649.5992573818066"/>
    <n v="1649.6"/>
    <n v="215.16521739130417"/>
    <n v="69.555528290513578"/>
    <n v="1364.8792543181821"/>
    <n v="8.8272004809552254"/>
    <n v="7.426181932714826E-4"/>
    <n v="4.5018076701714517E-7"/>
  </r>
  <r>
    <x v="2"/>
    <x v="249"/>
    <n v="442"/>
    <n v="1.18425"/>
    <n v="82.52326241059086"/>
    <n v="0"/>
    <n v="9.1692513789545398"/>
    <n v="18.33850275790908"/>
    <n v="27.507754136863618"/>
    <n v="36.677005515818159"/>
    <n v="45.846256894772701"/>
    <n v="55.015508273727242"/>
    <n v="64.184759652681777"/>
    <n v="73.354011031636318"/>
    <n v="82.52326241059086"/>
    <n v="0"/>
    <n v="9.1692513789545398"/>
    <n v="18.33850275790908"/>
    <n v="27.507754136863618"/>
    <n v="36.677005515818159"/>
    <n v="45.846256894772701"/>
    <n v="55.015508273727242"/>
    <n v="64.184759652681777"/>
    <n v="73.354011031636318"/>
    <n v="82.52326241059086"/>
    <n v="0"/>
    <n v="51.496042145906586"/>
    <n v="205.98416858362634"/>
    <n v="463.46437931315927"/>
    <n v="823.93667433450537"/>
    <n v="1287.4010536476649"/>
    <n v="1853.8575172526373"/>
    <n v="2523.3060651494229"/>
    <n v="3295.7466973380215"/>
    <n v="4171.1794138184332"/>
    <n v="0"/>
    <n v="2.7664917651531094E-2"/>
    <n v="5.5329835303062187E-2"/>
    <n v="8.2994752954593271E-2"/>
    <n v="0.11065967060612437"/>
    <n v="0.13832458825765548"/>
    <n v="0.16598950590918657"/>
    <n v="0.19365442356071763"/>
    <n v="0.22131934121224875"/>
    <n v="0.24898425886377984"/>
    <n v="9.6"/>
    <n v="1.21546"/>
    <n v="1"/>
    <n v="1.0005999999999999"/>
    <n v="1.0066999999999999"/>
    <n v="1"/>
    <n v="0.96673508859992652"/>
    <n v="0.93472409937714407"/>
    <n v="0.9039670323316531"/>
    <n v="0.87446388746345327"/>
    <n v="0.84621466477254481"/>
    <n v="0.81921936425892761"/>
    <n v="0.79347798592260166"/>
    <n v="0.76899052976356685"/>
    <n v="0.74575699578182331"/>
    <n v="375000"/>
    <n v="750000"/>
    <n v="725051.31644994486"/>
    <n v="701043.0745328581"/>
    <n v="677975.27424873982"/>
    <n v="655847.91559758992"/>
    <n v="634660.99857940862"/>
    <n v="614414.5231941957"/>
    <n v="595108.48944195127"/>
    <n v="576742.8973226751"/>
    <n v="559317.74683636753"/>
    <n v="750000"/>
    <n v="725051.31644994486"/>
    <n v="701043.0745328581"/>
    <n v="677975.27424873982"/>
    <n v="655847.91559758992"/>
    <n v="634660.99857940862"/>
    <n v="614414.5231941957"/>
    <n v="595108.48944195127"/>
    <n v="576742.8973226751"/>
    <n v="559317.74683636753"/>
    <n v="1804426.36"/>
    <n v="64.75"/>
    <n v="9.4854355203619907"/>
    <n v="1.2999999999999999E-2"/>
    <n v="0.78300000000000003"/>
    <n v="4.2157979022656243E-2"/>
    <n v="5.9124375999239892E-2"/>
    <n v="7.4999999999999997E-2"/>
    <n v="0.13412437599923988"/>
    <n v="3.8799536565217392"/>
    <n v="3.7307013637694131"/>
    <n v="3.5592369242791677"/>
    <n v="3.3655603380510022"/>
    <n v="3.1496716050849174"/>
    <n v="2.9115707253809138"/>
    <n v="2.65125769893899"/>
    <n v="2.3687325257591469"/>
    <n v="2.0639952058413837"/>
    <n v="1.7370457391857017"/>
    <n v="3.8799536565217392"/>
    <n v="3.8053275101455761"/>
    <n v="3.6449691440242904"/>
    <n v="3.462398631165085"/>
    <n v="3.2576159715679598"/>
    <n v="3.0306211652329154"/>
    <n v="2.7814142121599517"/>
    <n v="2.5099951123490687"/>
    <n v="2.2163638658002656"/>
    <n v="1.9005204725135427"/>
    <n v="0"/>
    <n v="4.5846256894772699"/>
    <n v="13.753877068431809"/>
    <n v="22.923128447386347"/>
    <n v="32.092379826340888"/>
    <n v="41.26163120529543"/>
    <n v="50.430882584249972"/>
    <n v="59.600133963204513"/>
    <n v="68.76938534215904"/>
    <n v="77.938636721113596"/>
    <n v="9.1692513789545398"/>
    <n v="0"/>
    <n v="11.047034798752888"/>
    <n v="34.599128632527368"/>
    <n v="60.705871713974716"/>
    <n v="90.330812638720573"/>
    <n v="124.83852259970342"/>
    <n v="166.25119612027652"/>
    <n v="217.72496999666959"/>
    <n v="284.50372752795687"/>
    <n v="376.02275932537498"/>
    <n v="1366.0240233539571"/>
    <n v="69.555528290513578"/>
    <n v="215.33693274667047"/>
    <n v="1650.9164843911412"/>
    <n v="1650.9"/>
    <n v="215.3347826086956"/>
    <n v="69.555528290513578"/>
    <n v="1366.0096891007909"/>
    <n v="8.829491217962584"/>
    <n v="1.648439114114808E-2"/>
    <n v="9.9850936708147555E-6"/>
  </r>
  <r>
    <x v="2"/>
    <x v="250"/>
    <n v="442"/>
    <n v="1.1868300000000001"/>
    <n v="82.489498700701716"/>
    <n v="0"/>
    <n v="9.1654998556335237"/>
    <n v="18.330999711267047"/>
    <n v="27.496499566900571"/>
    <n v="36.661999422534095"/>
    <n v="45.827499278167622"/>
    <n v="54.992999133801149"/>
    <n v="64.158498989434676"/>
    <n v="73.323998845068203"/>
    <n v="82.489498700701731"/>
    <n v="0"/>
    <n v="9.1654998556335237"/>
    <n v="18.330999711267047"/>
    <n v="27.496499566900571"/>
    <n v="36.661999422534095"/>
    <n v="45.827499278167622"/>
    <n v="54.992999133801149"/>
    <n v="64.158498989434676"/>
    <n v="73.323998845068203"/>
    <n v="82.489498700701731"/>
    <n v="0"/>
    <n v="51.453912407216116"/>
    <n v="205.81564962886446"/>
    <n v="463.08521166494506"/>
    <n v="823.26259851545785"/>
    <n v="1286.347810180403"/>
    <n v="1852.3408466597805"/>
    <n v="2521.2417079535903"/>
    <n v="3293.0503940618328"/>
    <n v="4167.7669049845072"/>
    <n v="0"/>
    <n v="2.7653598779416633E-2"/>
    <n v="5.5307197558833267E-2"/>
    <n v="8.2960796338249904E-2"/>
    <n v="0.11061439511766653"/>
    <n v="0.13826799389708319"/>
    <n v="0.16592159267649984"/>
    <n v="0.19357519145591648"/>
    <n v="0.22122879023533312"/>
    <n v="0.24888238901474977"/>
    <n v="9.6"/>
    <n v="1.21546"/>
    <n v="1"/>
    <n v="1.0005999999999999"/>
    <n v="1.0066999999999999"/>
    <n v="1"/>
    <n v="0.9667484422521504"/>
    <n v="0.93474978082773108"/>
    <n v="0.90400401572674172"/>
    <n v="0.87451114694918264"/>
    <n v="0.84627117449505362"/>
    <n v="0.81928409836435478"/>
    <n v="0.79354991855708612"/>
    <n v="0.76906863507324752"/>
    <n v="0.74584024791283932"/>
    <n v="375000"/>
    <n v="750000"/>
    <n v="725061.33168911282"/>
    <n v="701062.33562079829"/>
    <n v="678003.01179505629"/>
    <n v="655883.36021188693"/>
    <n v="634703.38087129022"/>
    <n v="614463.07377326605"/>
    <n v="595162.43891781464"/>
    <n v="576801.47630493564"/>
    <n v="559380.18593462952"/>
    <n v="750000"/>
    <n v="725061.33168911282"/>
    <n v="701062.33562079829"/>
    <n v="678003.01179505629"/>
    <n v="655883.36021188693"/>
    <n v="634703.38087129022"/>
    <n v="614463.07377326605"/>
    <n v="595162.43891781464"/>
    <n v="576801.47630493564"/>
    <n v="559380.18593462952"/>
    <n v="1806878.0262500001"/>
    <n v="64.75"/>
    <n v="9.4854355203619907"/>
    <n v="1.2999999999999999E-2"/>
    <n v="0.78300000000000003"/>
    <n v="4.2157979022656243E-2"/>
    <n v="5.9382272646764579E-2"/>
    <n v="7.4999999999999997E-2"/>
    <n v="0.13438227264676458"/>
    <n v="3.8744230093622796"/>
    <n v="3.7254132843920211"/>
    <n v="3.5541887708888265"/>
    <n v="3.3607494688526951"/>
    <n v="3.1450953782836288"/>
    <n v="2.9072264991816263"/>
    <n v="2.6471428315466872"/>
    <n v="2.3648443753788131"/>
    <n v="2.0603311306780023"/>
    <n v="1.7336030974442569"/>
    <n v="3.8744230093622796"/>
    <n v="3.7999181468771503"/>
    <n v="3.6398010276404236"/>
    <n v="3.457469119870761"/>
    <n v="3.2529224235681617"/>
    <n v="3.0261609387326276"/>
    <n v="2.7771846653641568"/>
    <n v="2.5059936034627501"/>
    <n v="2.2125877530284077"/>
    <n v="1.8969671140611295"/>
    <n v="0"/>
    <n v="4.5827499278167618"/>
    <n v="13.748249783450285"/>
    <n v="22.913749639083811"/>
    <n v="32.079249494717331"/>
    <n v="41.244749350350858"/>
    <n v="50.410249205984385"/>
    <n v="59.575749061617913"/>
    <n v="68.74124891725144"/>
    <n v="77.906748772884967"/>
    <n v="9.1654998556335237"/>
    <n v="0"/>
    <n v="11.053710153290575"/>
    <n v="34.619909288589746"/>
    <n v="60.742688286655088"/>
    <n v="90.387140646947103"/>
    <n v="124.92023784253924"/>
    <n v="166.36817046493223"/>
    <n v="217.89421915084091"/>
    <n v="284.75612149835797"/>
    <n v="376.41891065895624"/>
    <n v="1367.161107991109"/>
    <n v="69.555528290513578"/>
    <n v="215.50749544224328"/>
    <n v="1652.2241317238659"/>
    <n v="1652.2"/>
    <n v="215.50434782608681"/>
    <n v="69.555528290513578"/>
    <n v="1367.1401238833996"/>
    <n v="8.8317452638986484"/>
    <n v="2.4131723865821186E-2"/>
    <n v="1.4605812774374281E-5"/>
  </r>
  <r>
    <x v="2"/>
    <x v="251"/>
    <n v="442"/>
    <n v="1.1902699999999999"/>
    <n v="82.426074130453671"/>
    <n v="0"/>
    <n v="9.1584526811615188"/>
    <n v="18.316905362323038"/>
    <n v="27.475358043484555"/>
    <n v="36.633810724646075"/>
    <n v="45.792263405807596"/>
    <n v="54.950716086969116"/>
    <n v="64.10916876813063"/>
    <n v="73.26762144929215"/>
    <n v="82.426074130453671"/>
    <n v="0"/>
    <n v="9.1584526811615188"/>
    <n v="18.316905362323038"/>
    <n v="27.475358043484555"/>
    <n v="36.633810724646075"/>
    <n v="45.792263405807596"/>
    <n v="54.950716086969116"/>
    <n v="64.10916876813063"/>
    <n v="73.26762144929215"/>
    <n v="82.426074130453671"/>
    <n v="0"/>
    <n v="51.374819001758205"/>
    <n v="205.49927600703282"/>
    <n v="462.37337101582375"/>
    <n v="821.99710402813128"/>
    <n v="1284.3704750439551"/>
    <n v="1849.4934840632957"/>
    <n v="2517.3661310861517"/>
    <n v="3287.9884161125251"/>
    <n v="4161.3603391424149"/>
    <n v="0"/>
    <n v="2.7632336465473376E-2"/>
    <n v="5.5264672930946751E-2"/>
    <n v="8.2897009396420127E-2"/>
    <n v="0.1105293458618935"/>
    <n v="0.13816168232736689"/>
    <n v="0.16579401879284025"/>
    <n v="0.19342635525831361"/>
    <n v="0.221058691723787"/>
    <n v="0.24869102818926039"/>
    <n v="9.6"/>
    <n v="1.21546"/>
    <n v="1"/>
    <n v="1.0005999999999999"/>
    <n v="1.0066999999999999"/>
    <n v="1"/>
    <n v="0.96677352743434586"/>
    <n v="0.93479802527760403"/>
    <n v="0.9040734935297744"/>
    <n v="0.87459993219085719"/>
    <n v="0.84637734126085207"/>
    <n v="0.81940572073975948"/>
    <n v="0.79368507062757909"/>
    <n v="0.7692153909243109"/>
    <n v="0.74599668162995503"/>
    <n v="375000"/>
    <n v="750000"/>
    <n v="725080.14557575935"/>
    <n v="701098.51895820303"/>
    <n v="678055.1201473308"/>
    <n v="655949.94914314291"/>
    <n v="634783.0059456391"/>
    <n v="614554.29055481963"/>
    <n v="595263.80297068437"/>
    <n v="576911.5431932332"/>
    <n v="559497.51122246624"/>
    <n v="750000"/>
    <n v="725080.14557575947"/>
    <n v="701098.51895820303"/>
    <n v="678055.1201473308"/>
    <n v="655949.94914314291"/>
    <n v="634783.0059456391"/>
    <n v="614554.29055481963"/>
    <n v="595263.80297068437"/>
    <n v="576911.5431932332"/>
    <n v="559497.51122246624"/>
    <n v="1809329.6925000001"/>
    <n v="64.75"/>
    <n v="9.4854355203619907"/>
    <n v="1.2999999999999999E-2"/>
    <n v="0.78300000000000003"/>
    <n v="4.2157979022656243E-2"/>
    <n v="5.9727007884620133E-2"/>
    <n v="7.4999999999999997E-2"/>
    <n v="0.13472700788462014"/>
    <n v="3.8689073504065035"/>
    <n v="3.7201885119684648"/>
    <n v="3.5492511655170302"/>
    <n v="3.3560953110522029"/>
    <n v="3.1407209485739811"/>
    <n v="2.9031280780823656"/>
    <n v="2.6433166995773552"/>
    <n v="2.3612868130589515"/>
    <n v="2.0570384185271529"/>
    <n v="1.730571515981961"/>
    <n v="3.8689073504065035"/>
    <n v="3.7945479311874841"/>
    <n v="3.6347198387427477"/>
    <n v="3.4526732382846168"/>
    <n v="3.2484081298130922"/>
    <n v="3.0219245133281731"/>
    <n v="2.7732223888298604"/>
    <n v="2.5023017563181531"/>
    <n v="2.2091626157930522"/>
    <n v="1.8938049672545569"/>
    <n v="0"/>
    <n v="4.5792263405807594"/>
    <n v="13.737679021742277"/>
    <n v="22.896131702903794"/>
    <n v="32.054584384065315"/>
    <n v="41.213037065226835"/>
    <n v="50.371489746388356"/>
    <n v="59.529942427549869"/>
    <n v="68.68839510871139"/>
    <n v="77.846847789872911"/>
    <n v="9.1584526811615188"/>
    <n v="0"/>
    <n v="11.052338385777837"/>
    <n v="34.61501542114226"/>
    <n v="60.73356043587485"/>
    <n v="90.373617650271271"/>
    <n v="124.90307026006309"/>
    <n v="166.34976956051577"/>
    <n v="217.88026142665811"/>
    <n v="284.75921684118788"/>
    <n v="376.46784340982333"/>
    <n v="1367.1346933913146"/>
    <n v="69.555528290513578"/>
    <n v="215.50353325227411"/>
    <n v="1652.1937549341023"/>
    <n v="1652.2"/>
    <n v="215.50434782608681"/>
    <n v="69.555528290513578"/>
    <n v="1367.1401238833996"/>
    <n v="8.8346799850208519"/>
    <n v="6.2450658977013518E-3"/>
    <n v="3.7798486246830601E-6"/>
  </r>
  <r>
    <x v="2"/>
    <x v="252"/>
    <n v="442"/>
    <n v="1.19286"/>
    <n v="82.392306284435378"/>
    <n v="0"/>
    <n v="9.154700698270597"/>
    <n v="18.309401396541194"/>
    <n v="27.464102094811793"/>
    <n v="36.618802793082388"/>
    <n v="45.773503491352983"/>
    <n v="54.928204189623578"/>
    <n v="64.082904887894173"/>
    <n v="73.237605586164776"/>
    <n v="82.392306284435378"/>
    <n v="0"/>
    <n v="9.154700698270597"/>
    <n v="18.309401396541194"/>
    <n v="27.464102094811793"/>
    <n v="36.618802793082388"/>
    <n v="45.773503491352983"/>
    <n v="54.928204189623578"/>
    <n v="64.082904887894173"/>
    <n v="73.237605586164776"/>
    <n v="82.392306284435378"/>
    <n v="0"/>
    <n v="51.332733735886144"/>
    <n v="205.33093494354458"/>
    <n v="461.99460362297538"/>
    <n v="821.32373977417831"/>
    <n v="1283.3183433971537"/>
    <n v="1847.978414491901"/>
    <n v="2515.3039530584206"/>
    <n v="3285.2949590967132"/>
    <n v="4157.9514326067783"/>
    <n v="0"/>
    <n v="2.7621016206772042E-2"/>
    <n v="5.5242032413544084E-2"/>
    <n v="8.286304862031614E-2"/>
    <n v="0.11048406482708817"/>
    <n v="0.13810508103386021"/>
    <n v="0.16572609724063225"/>
    <n v="0.1933471134474043"/>
    <n v="0.22096812965417634"/>
    <n v="0.24858914586094841"/>
    <n v="9.6"/>
    <n v="1.21546"/>
    <n v="1"/>
    <n v="1.0005999999999999"/>
    <n v="1.0066999999999999"/>
    <n v="1"/>
    <n v="0.96678688332671026"/>
    <n v="0.93482371229137917"/>
    <n v="0.90411048689400697"/>
    <n v="0.87464720713459332"/>
    <n v="0.84643387301313855"/>
    <n v="0.81947048452964255"/>
    <n v="0.79375704168410521"/>
    <n v="0.76929354447652665"/>
    <n v="0.74607999290690674"/>
    <n v="375000"/>
    <n v="750000"/>
    <n v="725090.16249503265"/>
    <n v="701117.78421853436"/>
    <n v="678082.86517050525"/>
    <n v="655985.40535094496"/>
    <n v="634825.40475985396"/>
    <n v="614602.86339723191"/>
    <n v="595317.78126307891"/>
    <n v="576970.15835739498"/>
    <n v="559559.9946801801"/>
    <n v="750000"/>
    <n v="725090.16249503265"/>
    <n v="701117.78421853436"/>
    <n v="678082.86517050525"/>
    <n v="655985.40535094496"/>
    <n v="634825.40475985396"/>
    <n v="614602.86339723191"/>
    <n v="595317.78126307891"/>
    <n v="576970.15835739498"/>
    <n v="559559.9946801801"/>
    <n v="1811781.3587500001"/>
    <n v="64.75"/>
    <n v="9.4854355203619907"/>
    <n v="1.2999999999999999E-2"/>
    <n v="0.78300000000000003"/>
    <n v="4.2157979022656243E-2"/>
    <n v="5.9987219861000134E-2"/>
    <n v="7.4999999999999997E-2"/>
    <n v="0.13498721986100012"/>
    <n v="3.8634066188092011"/>
    <n v="3.7149288157400515"/>
    <n v="3.544229556672811"/>
    <n v="3.3513088416074819"/>
    <n v="3.1361666705440614"/>
    <n v="2.8988030434825514"/>
    <n v="2.6392179604229518"/>
    <n v="2.3574114213652613"/>
    <n v="2.0533834263094812"/>
    <n v="1.7271339752556105"/>
    <n v="3.8634066188092011"/>
    <n v="3.7891677172746263"/>
    <n v="3.6295791862064313"/>
    <n v="3.4477691991401462"/>
    <n v="3.2437377560757716"/>
    <n v="3.0174848570133062"/>
    <n v="2.7690105019527516"/>
    <n v="2.4983146908941065"/>
    <n v="2.205397423837371"/>
    <n v="1.890258700782546"/>
    <n v="0"/>
    <n v="4.5773503491352985"/>
    <n v="13.732051047405896"/>
    <n v="22.886751745676492"/>
    <n v="32.041452443947094"/>
    <n v="41.196153142217682"/>
    <n v="50.350853840488284"/>
    <n v="59.505554538758872"/>
    <n v="68.660255237029475"/>
    <n v="77.814955935300077"/>
    <n v="9.154700698270597"/>
    <n v="0"/>
    <n v="11.058964808134142"/>
    <n v="34.635645308448815"/>
    <n v="60.770124125345689"/>
    <n v="90.429599776608626"/>
    <n v="124.98437268394869"/>
    <n v="166.46632307352087"/>
    <n v="218.04920880163249"/>
    <n v="285.01170798874676"/>
    <n v="376.86515139005741"/>
    <n v="1368.2710979564436"/>
    <n v="69.555528290513578"/>
    <n v="215.67399393704346"/>
    <n v="1653.5006201840006"/>
    <n v="1653.5"/>
    <n v="215.67391304347825"/>
    <n v="69.555528290513578"/>
    <n v="1368.2705586660081"/>
    <n v="8.8368365629599541"/>
    <n v="6.2018400058150291E-4"/>
    <n v="3.7507348084759777E-7"/>
  </r>
  <r>
    <x v="2"/>
    <x v="253"/>
    <n v="442"/>
    <n v="1.1954800000000001"/>
    <n v="82.357637620212344"/>
    <n v="0"/>
    <n v="9.150848624468038"/>
    <n v="18.301697248936076"/>
    <n v="27.452545873404112"/>
    <n v="36.603394497872152"/>
    <n v="45.754243122340192"/>
    <n v="54.905091746808232"/>
    <n v="64.055940371276265"/>
    <n v="73.206788995744304"/>
    <n v="82.357637620212344"/>
    <n v="0"/>
    <n v="9.150848624468038"/>
    <n v="18.301697248936076"/>
    <n v="27.452545873404112"/>
    <n v="36.603394497872152"/>
    <n v="45.754243122340192"/>
    <n v="54.905091746808232"/>
    <n v="64.055940371276265"/>
    <n v="73.206788995744304"/>
    <n v="82.357637620212344"/>
    <n v="0"/>
    <n v="51.289543710606267"/>
    <n v="205.15817484242507"/>
    <n v="461.60589339545629"/>
    <n v="820.63269936970028"/>
    <n v="1282.2385927651567"/>
    <n v="1846.4235735818258"/>
    <n v="2513.1876418197066"/>
    <n v="3282.5307974788011"/>
    <n v="4154.4530405591067"/>
    <n v="0"/>
    <n v="2.7609393959749783E-2"/>
    <n v="5.5218787919499565E-2"/>
    <n v="8.2828181879249341E-2"/>
    <n v="0.11043757583899913"/>
    <n v="0.13804696979874892"/>
    <n v="0.16565636375849871"/>
    <n v="0.19326575771824847"/>
    <n v="0.22087515167799826"/>
    <n v="0.24848454563774805"/>
    <n v="9.6"/>
    <n v="1.21546"/>
    <n v="1"/>
    <n v="1.0005999999999999"/>
    <n v="1.0066999999999999"/>
    <n v="1"/>
    <n v="0.96680059573002586"/>
    <n v="0.93485008542630343"/>
    <n v="0.90414846908883317"/>
    <n v="0.87469574671761485"/>
    <n v="0.84649191831264836"/>
    <n v="0.81953698387393392"/>
    <n v="0.79383094340147142"/>
    <n v="0.76937379689526086"/>
    <n v="0.74616554435530225"/>
    <n v="375000"/>
    <n v="750000"/>
    <n v="725100.44679751934"/>
    <n v="701137.56406972755"/>
    <n v="678111.35181662487"/>
    <n v="656021.81003821117"/>
    <n v="634868.93873448623"/>
    <n v="614652.7379054504"/>
    <n v="595373.20755110355"/>
    <n v="577030.34767144569"/>
    <n v="559624.1582664767"/>
    <n v="750000"/>
    <n v="725100.44679751934"/>
    <n v="701137.56406972755"/>
    <n v="678111.35181662487"/>
    <n v="656021.81003821117"/>
    <n v="634868.93873448623"/>
    <n v="614652.7379054504"/>
    <n v="595373.20755110355"/>
    <n v="577030.34767144569"/>
    <n v="559624.1582664767"/>
    <n v="1814233.0250000001"/>
    <n v="64.75"/>
    <n v="9.4854355203619907"/>
    <n v="1.2999999999999999E-2"/>
    <n v="0.78300000000000003"/>
    <n v="4.2157979022656243E-2"/>
    <n v="6.0251021340561844E-2"/>
    <n v="7.4999999999999997E-2"/>
    <n v="0.13525102134056183"/>
    <n v="3.8579207540540539"/>
    <n v="3.709684749673519"/>
    <n v="3.5392241791246173"/>
    <n v="3.3465390424073513"/>
    <n v="3.1316293395217194"/>
    <n v="2.8944950704677206"/>
    <n v="2.6351362352453567"/>
    <n v="2.3535528338546272"/>
    <n v="2.0497448662955318"/>
    <n v="1.723712332568071"/>
    <n v="3.8579207540540539"/>
    <n v="3.7838027518637865"/>
    <n v="3.6244544643990682"/>
    <n v="3.4428816107659843"/>
    <n v="3.2390841909645354"/>
    <n v="3.01306220499472"/>
    <n v="2.7648156528565386"/>
    <n v="2.4943445345499917"/>
    <n v="2.2016488500750793"/>
    <n v="1.8867285994318013"/>
    <n v="0"/>
    <n v="4.575424312234019"/>
    <n v="13.726272936702056"/>
    <n v="22.877121561170092"/>
    <n v="32.027970185638132"/>
    <n v="41.178818810106172"/>
    <n v="50.329667434574212"/>
    <n v="59.480516059042245"/>
    <n v="68.631364683510284"/>
    <n v="77.782213307978324"/>
    <n v="9.150848624468038"/>
    <n v="0"/>
    <n v="11.065327137716386"/>
    <n v="34.655434922871471"/>
    <n v="60.80519170778156"/>
    <n v="90.483324803754385"/>
    <n v="125.06251508549222"/>
    <n v="166.57861710880036"/>
    <n v="218.21251676434235"/>
    <n v="285.25676521396565"/>
    <n v="377.25259471433645"/>
    <n v="1369.3722874590608"/>
    <n v="69.555528290513578"/>
    <n v="215.83917236243605"/>
    <n v="1654.7669881120105"/>
    <n v="1654.8"/>
    <n v="215.84347826086946"/>
    <n v="69.555528290513578"/>
    <n v="1369.4009934486169"/>
    <n v="8.8389720694957532"/>
    <n v="3.3011887989459865E-2"/>
    <n v="1.9949170890415678E-5"/>
  </r>
  <r>
    <x v="2"/>
    <x v="254"/>
    <n v="442"/>
    <n v="1.1980599999999999"/>
    <n v="82.324480340260891"/>
    <n v="0"/>
    <n v="9.1471644822512097"/>
    <n v="18.294328964502419"/>
    <n v="27.441493446753629"/>
    <n v="36.588657929004839"/>
    <n v="45.735822411256052"/>
    <n v="54.882986893507265"/>
    <n v="64.030151375758479"/>
    <n v="73.177315858009692"/>
    <n v="82.324480340260905"/>
    <n v="0"/>
    <n v="9.1471644822512097"/>
    <n v="18.294328964502419"/>
    <n v="27.441493446753629"/>
    <n v="36.588657929004839"/>
    <n v="45.735822411256052"/>
    <n v="54.882986893507265"/>
    <n v="64.030151375758479"/>
    <n v="73.177315858009692"/>
    <n v="82.324480340260905"/>
    <n v="0"/>
    <n v="51.248253565031803"/>
    <n v="204.99301426012721"/>
    <n v="461.23428208528622"/>
    <n v="819.97205704050884"/>
    <n v="1281.2063391257952"/>
    <n v="1844.9371283411454"/>
    <n v="2511.164424686559"/>
    <n v="3279.8882281620367"/>
    <n v="4151.1085387675776"/>
    <n v="0"/>
    <n v="2.7598278385878722E-2"/>
    <n v="5.5196556771757443E-2"/>
    <n v="8.2794835157636165E-2"/>
    <n v="0.11039311354351489"/>
    <n v="0.13799139192939364"/>
    <n v="0.16558967031527236"/>
    <n v="0.19318794870115111"/>
    <n v="0.22078622708702983"/>
    <n v="0.24838450547290855"/>
    <n v="9.6"/>
    <n v="1.21546"/>
    <n v="1"/>
    <n v="1.0005999999999999"/>
    <n v="1.0066999999999999"/>
    <n v="1"/>
    <n v="0.96681371054663801"/>
    <n v="0.93487530964965415"/>
    <n v="0.90418479730904844"/>
    <n v="0.87474217352482064"/>
    <n v="0.84654743829697088"/>
    <n v="0.81960059162549925"/>
    <n v="0.79390163351040577"/>
    <n v="0.76945056395169009"/>
    <n v="0.74624738294935278"/>
    <n v="375000"/>
    <n v="750000"/>
    <n v="725110.28290997853"/>
    <n v="701156.48223724065"/>
    <n v="678138.59798178636"/>
    <n v="656056.63014361553"/>
    <n v="634910.57872272818"/>
    <n v="614700.44371912442"/>
    <n v="595426.22513280436"/>
    <n v="577087.92296376755"/>
    <n v="559685.53721201455"/>
    <n v="750000"/>
    <n v="725110.28290997853"/>
    <n v="701156.48223724065"/>
    <n v="678138.59798178647"/>
    <n v="656056.63014361553"/>
    <n v="634910.57872272818"/>
    <n v="614700.44371912442"/>
    <n v="595426.22513280436"/>
    <n v="577087.92296376755"/>
    <n v="559685.53721201455"/>
    <n v="1816684.6912500001"/>
    <n v="64.75"/>
    <n v="9.4854355203619907"/>
    <n v="1.2999999999999999E-2"/>
    <n v="0.78300000000000003"/>
    <n v="4.2157979022656243E-2"/>
    <n v="6.0511360908065345E-2"/>
    <n v="7.4999999999999997E-2"/>
    <n v="0.13551136090806534"/>
    <n v="3.852449695951417"/>
    <n v="3.7044522816371579"/>
    <n v="3.5342271134437824"/>
    <n v="3.3417741913712908"/>
    <n v="3.1270935154196802"/>
    <n v="2.8901850855889522"/>
    <n v="2.6310489018791077"/>
    <n v="2.3496849642901476"/>
    <n v="2.046093272822068"/>
    <n v="1.7202738274748728"/>
    <n v="3.852449695951417"/>
    <n v="3.7784509887942876"/>
    <n v="3.6193396975404699"/>
    <n v="3.4380006524075366"/>
    <n v="3.2344338533954855"/>
    <n v="3.0086393005043162"/>
    <n v="2.7606169937340299"/>
    <n v="2.4903669330846276"/>
    <n v="2.197889118556108"/>
    <n v="1.8831835501484704"/>
    <n v="0"/>
    <n v="4.5735822411256049"/>
    <n v="13.720746723376815"/>
    <n v="22.867911205628026"/>
    <n v="32.015075687879232"/>
    <n v="41.162240170130445"/>
    <n v="50.309404652381659"/>
    <n v="59.456569134632872"/>
    <n v="68.603733616884085"/>
    <n v="77.750898099135298"/>
    <n v="9.1471644822512097"/>
    <n v="0"/>
    <n v="11.072079314181805"/>
    <n v="34.67647073396423"/>
    <n v="60.842497227833448"/>
    <n v="90.540470605489205"/>
    <n v="125.14553713068838"/>
    <n v="166.69766229940331"/>
    <n v="218.38509426046332"/>
    <n v="285.51469234373292"/>
    <n v="377.65848873280163"/>
    <n v="1370.5329926485583"/>
    <n v="69.555528290513578"/>
    <n v="216.01327814086065"/>
    <n v="1656.1017990799326"/>
    <n v="1656.1"/>
    <n v="216.01304347826067"/>
    <n v="69.555528290513578"/>
    <n v="1370.5314282312256"/>
    <n v="8.8410299473916218"/>
    <n v="1.799079932652603E-3"/>
    <n v="1.0863353255555844E-6"/>
  </r>
  <r>
    <x v="2"/>
    <x v="255"/>
    <n v="442"/>
    <n v="1.20072"/>
    <n v="82.288710837488921"/>
    <n v="0"/>
    <n v="9.143190093054324"/>
    <n v="18.286380186108648"/>
    <n v="27.429570279162974"/>
    <n v="36.572760372217296"/>
    <n v="45.715950465271618"/>
    <n v="54.85914055832594"/>
    <n v="64.002330651380262"/>
    <n v="73.145520744434592"/>
    <n v="82.288710837488921"/>
    <n v="0"/>
    <n v="9.143190093054324"/>
    <n v="18.286380186108648"/>
    <n v="27.429570279162974"/>
    <n v="36.572760372217296"/>
    <n v="45.715950465271618"/>
    <n v="54.85914055832594"/>
    <n v="64.002330651380262"/>
    <n v="73.145520744434592"/>
    <n v="82.288710837488921"/>
    <n v="0"/>
    <n v="51.203729110107631"/>
    <n v="204.81491644043052"/>
    <n v="460.83356199096875"/>
    <n v="819.25966576172209"/>
    <n v="1280.0932277526906"/>
    <n v="1843.3342479638745"/>
    <n v="2508.9827263952739"/>
    <n v="3277.0386630468884"/>
    <n v="4147.5020579187185"/>
    <n v="0"/>
    <n v="2.7586287096153659E-2"/>
    <n v="5.5172574192307318E-2"/>
    <n v="8.275886128846098E-2"/>
    <n v="0.11034514838461464"/>
    <n v="0.13793143548076831"/>
    <n v="0.16551772257692196"/>
    <n v="0.19310400967307562"/>
    <n v="0.22069029676922927"/>
    <n v="0.24827658386538295"/>
    <n v="9.6"/>
    <n v="1.21546"/>
    <n v="1"/>
    <n v="1.0005999999999999"/>
    <n v="1.0066999999999999"/>
    <n v="1"/>
    <n v="0.96682785881199373"/>
    <n v="0.93490252201546398"/>
    <n v="0.90422398961041084"/>
    <n v="0.87479226159683421"/>
    <n v="0.84660733797473409"/>
    <n v="0.81966921874411058"/>
    <n v="0.79397790390496381"/>
    <n v="0.76953339345729332"/>
    <n v="0.74633568740109957"/>
    <n v="375000"/>
    <n v="750000"/>
    <n v="725120.89410899533"/>
    <n v="701176.89151159802"/>
    <n v="678167.99220780819"/>
    <n v="656094.1961976256"/>
    <n v="634955.5034810506"/>
    <n v="614751.91405808297"/>
    <n v="595483.42792872281"/>
    <n v="577150.04509297002"/>
    <n v="559751.7655508247"/>
    <n v="750000"/>
    <n v="725120.89410899533"/>
    <n v="701176.89151159814"/>
    <n v="678167.99220780819"/>
    <n v="656094.1961976256"/>
    <n v="634955.5034810506"/>
    <n v="614751.91405808297"/>
    <n v="595483.42792872281"/>
    <n v="577150.04509297002"/>
    <n v="559751.7655508247"/>
    <n v="1819136.3575000002"/>
    <n v="64.75"/>
    <n v="9.4854355203619907"/>
    <n v="1.2999999999999999E-2"/>
    <n v="0.78300000000000003"/>
    <n v="4.2157979022656243E-2"/>
    <n v="6.0780360635072465E-2"/>
    <n v="7.4999999999999997E-2"/>
    <n v="0.13578036063507246"/>
    <n v="3.8469933846361184"/>
    <n v="3.6992381366217346"/>
    <n v="3.5292517191317758"/>
    <n v="3.3370341321662385"/>
    <n v="3.1225853757251252"/>
    <n v="2.885905449808436"/>
    <n v="2.62699435441617"/>
    <n v="2.3458520895483277"/>
    <n v="2.0424786552049086"/>
    <n v="1.716874051385914"/>
    <n v="3.8469933846361184"/>
    <n v="3.7731157606289267"/>
    <n v="3.6142449278767552"/>
    <n v="3.4331429256490074"/>
    <n v="3.2298097539456818"/>
    <n v="3.0042454127667808"/>
    <n v="2.756449902112303"/>
    <n v="2.4864232219822489"/>
    <n v="2.1941653723766184"/>
    <n v="1.8796763532954113"/>
    <n v="0"/>
    <n v="4.571595046527162"/>
    <n v="13.714785139581487"/>
    <n v="22.857975232635809"/>
    <n v="32.001165325690138"/>
    <n v="41.144355418744453"/>
    <n v="50.287545511798783"/>
    <n v="59.430735604853098"/>
    <n v="68.573925697907427"/>
    <n v="77.717115790961756"/>
    <n v="9.143190093054324"/>
    <n v="0"/>
    <n v="11.078102340516596"/>
    <n v="34.695182567567848"/>
    <n v="60.875651617331975"/>
    <n v="90.591322728714616"/>
    <n v="125.21968453413227"/>
    <n v="166.80462343072341"/>
    <n v="218.54144065305994"/>
    <n v="285.75076700067962"/>
    <n v="378.03442167844401"/>
    <n v="1371.5911965511702"/>
    <n v="69.555528290513578"/>
    <n v="216.17200872625244"/>
    <n v="1657.3187335679363"/>
    <n v="1657.3"/>
    <n v="216.16956521739121"/>
    <n v="69.555528290513578"/>
    <n v="1371.5749064920951"/>
    <n v="8.8431051028586722"/>
    <n v="1.8733567936351392E-2"/>
    <n v="1.1303667372443971E-5"/>
  </r>
  <r>
    <x v="2"/>
    <x v="256"/>
    <n v="442"/>
    <n v="1.2041900000000001"/>
    <n v="82.225415538711729"/>
    <n v="0"/>
    <n v="9.1361572820790808"/>
    <n v="18.272314564158162"/>
    <n v="27.408471846237241"/>
    <n v="36.544629128316323"/>
    <n v="45.680786410395406"/>
    <n v="54.816943692474489"/>
    <n v="63.953100974553571"/>
    <n v="73.089258256632647"/>
    <n v="82.225415538711729"/>
    <n v="0"/>
    <n v="9.1361572820790808"/>
    <n v="18.272314564158162"/>
    <n v="27.408471846237241"/>
    <n v="36.544629128316323"/>
    <n v="45.680786410395406"/>
    <n v="54.816943692474489"/>
    <n v="63.953100974553571"/>
    <n v="73.089258256632647"/>
    <n v="82.225415538711729"/>
    <n v="0"/>
    <n v="51.12498905326806"/>
    <n v="204.49995621307224"/>
    <n v="460.12490147941242"/>
    <n v="817.99982485228895"/>
    <n v="1278.1247263317016"/>
    <n v="1840.4996059176503"/>
    <n v="2505.1244636101351"/>
    <n v="3271.9992994091558"/>
    <n v="4141.1241133147132"/>
    <n v="0"/>
    <n v="2.756506811889501E-2"/>
    <n v="5.513013623779002E-2"/>
    <n v="8.2695204356685023E-2"/>
    <n v="0.11026027247558004"/>
    <n v="0.13782534059447504"/>
    <n v="0.16539040871337007"/>
    <n v="0.19295547683226508"/>
    <n v="0.22052054495116008"/>
    <n v="0.24808561307005508"/>
    <n v="9.6"/>
    <n v="1.21546"/>
    <n v="1"/>
    <n v="1.0005999999999999"/>
    <n v="1.0066999999999999"/>
    <n v="1"/>
    <n v="0.96685289520506912"/>
    <n v="0.93495067749109151"/>
    <n v="0.90429334685806728"/>
    <n v="0.87488090330599622"/>
    <n v="0.84671334683487853"/>
    <n v="0.81979067744471412"/>
    <n v="0.79411289513550309"/>
    <n v="0.76967999990724534"/>
    <n v="0.74649199175994085"/>
    <n v="375000"/>
    <n v="750000"/>
    <n v="725139.67140380188"/>
    <n v="701213.00811831863"/>
    <n v="678220.01014355046"/>
    <n v="656160.67747949716"/>
    <n v="635035.01012615894"/>
    <n v="614843.00808353559"/>
    <n v="595584.67135162733"/>
    <n v="577259.99993043405"/>
    <n v="559868.99381995562"/>
    <n v="750000"/>
    <n v="725139.67140380188"/>
    <n v="701213.00811831863"/>
    <n v="678220.01014355046"/>
    <n v="656160.67747949716"/>
    <n v="635035.01012615894"/>
    <n v="614843.00808353559"/>
    <n v="595584.67135162733"/>
    <n v="577259.99993043405"/>
    <n v="559868.99381995562"/>
    <n v="1821588.0237500002"/>
    <n v="64.75"/>
    <n v="9.4854355203619907"/>
    <n v="1.2999999999999999E-2"/>
    <n v="0.78300000000000003"/>
    <n v="4.2157979022656243E-2"/>
    <n v="6.1132170559372347E-2"/>
    <n v="7.4999999999999997E-2"/>
    <n v="0.13613217055937235"/>
    <n v="3.8415517605652756"/>
    <n v="3.6940830494176051"/>
    <n v="3.524378517606416"/>
    <n v="3.3324381651317094"/>
    <n v="3.1182619919934838"/>
    <n v="2.8818499981917411"/>
    <n v="2.6232021837264798"/>
    <n v="2.3423185485977012"/>
    <n v="2.0391990928054051"/>
    <n v="1.7138438163495893"/>
    <n v="3.8415517605652756"/>
    <n v="3.7678174049914404"/>
    <n v="3.6092307835120105"/>
    <n v="3.4284083413690629"/>
    <n v="3.2253500785625966"/>
    <n v="3.0000559950926124"/>
    <n v="2.7525260909591105"/>
    <n v="2.4827603661620907"/>
    <n v="2.1907588207015531"/>
    <n v="1.8765214545774973"/>
    <n v="0"/>
    <n v="4.5680786410395404"/>
    <n v="13.70423592311862"/>
    <n v="22.840393205197699"/>
    <n v="31.976550487276782"/>
    <n v="41.112707769355865"/>
    <n v="50.248865051434947"/>
    <n v="59.38502233351403"/>
    <n v="68.521179615593113"/>
    <n v="77.657336897672195"/>
    <n v="9.1361572820790808"/>
    <n v="0"/>
    <n v="11.076620880341764"/>
    <n v="34.689955376723908"/>
    <n v="60.865977424348223"/>
    <n v="90.577080773910581"/>
    <n v="125.20171793039968"/>
    <n v="166.78553415488631"/>
    <n v="218.52729390772862"/>
    <n v="285.75499420843477"/>
    <n v="378.08768041198834"/>
    <n v="1371.5668550687624"/>
    <n v="69.555528290513578"/>
    <n v="216.16835750389126"/>
    <n v="1657.2907408631672"/>
    <n v="1657.3"/>
    <n v="216.16956521739121"/>
    <n v="69.555528290513578"/>
    <n v="1371.5749064920951"/>
    <n v="8.8457415690349812"/>
    <n v="9.2591368327248347E-3"/>
    <n v="5.5868803672991223E-6"/>
  </r>
  <r>
    <x v="2"/>
    <x v="257"/>
    <n v="442"/>
    <n v="1.20678"/>
    <n v="82.192387145016525"/>
    <n v="0"/>
    <n v="9.1324874605573925"/>
    <n v="18.264974921114785"/>
    <n v="27.397462381672177"/>
    <n v="36.52994984222957"/>
    <n v="45.662437302786962"/>
    <n v="54.794924763344355"/>
    <n v="63.927412223901747"/>
    <n v="73.05989968445914"/>
    <n v="82.192387145016539"/>
    <n v="0"/>
    <n v="9.1324874605573925"/>
    <n v="18.264974921114785"/>
    <n v="27.397462381672177"/>
    <n v="36.52994984222957"/>
    <n v="45.662437302786962"/>
    <n v="54.794924763344355"/>
    <n v="63.927412223901747"/>
    <n v="73.05989968445914"/>
    <n v="82.192387145016539"/>
    <n v="0"/>
    <n v="51.083925420558288"/>
    <n v="204.33570168223315"/>
    <n v="459.75532878502457"/>
    <n v="817.3428067289326"/>
    <n v="1277.0981355139572"/>
    <n v="1839.0213151400983"/>
    <n v="2503.112345607356"/>
    <n v="3269.3712269157304"/>
    <n v="4137.7979590652221"/>
    <n v="0"/>
    <n v="2.755399575257006E-2"/>
    <n v="5.5107991505140119E-2"/>
    <n v="8.2661987257710179E-2"/>
    <n v="0.11021598301028024"/>
    <n v="0.1377699787628503"/>
    <n v="0.16532397451542036"/>
    <n v="0.19287797026799042"/>
    <n v="0.22043196602056048"/>
    <n v="0.24798596177313056"/>
    <n v="9.6"/>
    <n v="1.21546"/>
    <n v="1"/>
    <n v="1.0005999999999999"/>
    <n v="1.0066999999999999"/>
    <n v="1"/>
    <n v="0.96686595984654966"/>
    <n v="0.93497580687973858"/>
    <n v="0.90432954109956687"/>
    <n v="0.87492716250603442"/>
    <n v="0.84676867109914111"/>
    <n v="0.81985406687888729"/>
    <n v="0.79418334984527283"/>
    <n v="0.76975651999829764"/>
    <n v="0.74657357733796159"/>
    <n v="375000"/>
    <n v="750000"/>
    <n v="725149.46988491225"/>
    <n v="701231.85515980399"/>
    <n v="678247.15582467511"/>
    <n v="656195.37187952583"/>
    <n v="635076.50332435581"/>
    <n v="614890.55015916552"/>
    <n v="595637.5123839546"/>
    <n v="577317.38999872329"/>
    <n v="559930.18300347123"/>
    <n v="750000"/>
    <n v="725149.46988491225"/>
    <n v="701231.85515980388"/>
    <n v="678247.15582467511"/>
    <n v="656195.37187952583"/>
    <n v="635076.50332435581"/>
    <n v="614890.55015916552"/>
    <n v="595637.5123839546"/>
    <n v="577317.38999872329"/>
    <n v="559930.18300347123"/>
    <n v="1824039.6900000002"/>
    <n v="64.75"/>
    <n v="9.4854355203619907"/>
    <n v="1.2999999999999999E-2"/>
    <n v="0.78300000000000003"/>
    <n v="4.2157979022656243E-2"/>
    <n v="6.1395422362124551E-2"/>
    <n v="7.4999999999999997E-2"/>
    <n v="0.13639542236212454"/>
    <n v="3.8361247645161289"/>
    <n v="3.6888922090703553"/>
    <n v="3.5194202181102106"/>
    <n v="3.3277087916356964"/>
    <n v="3.1137579296468116"/>
    <n v="2.8775676321435557"/>
    <n v="2.6191378991259309"/>
    <n v="2.3384687305939353"/>
    <n v="2.03556012654757"/>
    <n v="1.7104120869868329"/>
    <n v="3.8361247645161289"/>
    <n v="3.7625084867932421"/>
    <n v="3.6041562135902829"/>
    <n v="3.4235645048729535"/>
    <n v="3.2207333606412538"/>
    <n v="2.9956627808951835"/>
    <n v="2.7483527656347433"/>
    <n v="2.4788033148599329"/>
    <n v="2.1870144285707527"/>
    <n v="1.8729861067672013"/>
    <n v="0"/>
    <n v="4.5662437302786962"/>
    <n v="13.698731190836089"/>
    <n v="22.831218651393481"/>
    <n v="31.963706111950874"/>
    <n v="41.09619357250827"/>
    <n v="50.228681033065655"/>
    <n v="59.361168493623055"/>
    <n v="68.49365595418044"/>
    <n v="77.62614341473784"/>
    <n v="9.1324874605573925"/>
    <n v="0"/>
    <n v="11.083340743281777"/>
    <n v="34.710895813596018"/>
    <n v="60.903136992545889"/>
    <n v="90.634061430721346"/>
    <n v="125.28461977466581"/>
    <n v="166.90462935854868"/>
    <n v="218.70033966074467"/>
    <n v="286.01432434904888"/>
    <n v="378.49708483429595"/>
    <n v="1372.732432957449"/>
    <n v="69.555528290513578"/>
    <n v="216.34319418719426"/>
    <n v="1658.6311554351569"/>
    <n v="1658.6"/>
    <n v="216.33913043478242"/>
    <n v="69.555528290513578"/>
    <n v="1372.7053412747039"/>
    <n v="8.847657634697196"/>
    <n v="3.1155435156961175E-2"/>
    <n v="1.8784176508477737E-5"/>
  </r>
  <r>
    <x v="2"/>
    <x v="258"/>
    <n v="442"/>
    <n v="1.2094100000000001"/>
    <n v="82.158128345140341"/>
    <n v="0"/>
    <n v="9.1286809272378164"/>
    <n v="18.257361854475633"/>
    <n v="27.386042781713449"/>
    <n v="36.514723708951266"/>
    <n v="45.643404636189082"/>
    <n v="54.772085563426899"/>
    <n v="63.900766490664715"/>
    <n v="73.029447417902531"/>
    <n v="82.158128345140341"/>
    <n v="0"/>
    <n v="9.1286809272378164"/>
    <n v="18.257361854475633"/>
    <n v="27.386042781713449"/>
    <n v="36.514723708951266"/>
    <n v="45.643404636189082"/>
    <n v="54.772085563426899"/>
    <n v="63.900766490664715"/>
    <n v="73.029447417902531"/>
    <n v="82.158128345140341"/>
    <n v="0"/>
    <n v="51.041349476180741"/>
    <n v="204.16539790472297"/>
    <n v="459.37214528562663"/>
    <n v="816.66159161889186"/>
    <n v="1276.0337369045185"/>
    <n v="1837.4885811425065"/>
    <n v="2501.0261243328559"/>
    <n v="3266.6463664755674"/>
    <n v="4134.3493075706383"/>
    <n v="0"/>
    <n v="2.7542510907573273E-2"/>
    <n v="5.5085021815146545E-2"/>
    <n v="8.2627532722719818E-2"/>
    <n v="0.11017004363029309"/>
    <n v="0.13771255453786638"/>
    <n v="0.16525506544543964"/>
    <n v="0.19279757635301292"/>
    <n v="0.22034008726058618"/>
    <n v="0.24788259816815944"/>
    <n v="9.6"/>
    <n v="1.21546"/>
    <n v="1"/>
    <n v="1.0005999999999999"/>
    <n v="1.0066999999999999"/>
    <n v="1"/>
    <n v="0.96687951139711692"/>
    <n v="0.93500187326195949"/>
    <n v="0.90436708559452761"/>
    <n v="0.87497514839482138"/>
    <n v="0.84682606166284069"/>
    <n v="0.81991982539858554"/>
    <n v="0.79425643960205616"/>
    <n v="0.76983590427325221"/>
    <n v="0.74665821941217403"/>
    <n v="375000"/>
    <n v="750000"/>
    <n v="725159.63354783773"/>
    <n v="701251.40494646959"/>
    <n v="678275.31419589568"/>
    <n v="656231.36129611603"/>
    <n v="635119.54624713049"/>
    <n v="614939.8690489392"/>
    <n v="595692.32970154216"/>
    <n v="577376.92820493912"/>
    <n v="559993.66455913056"/>
    <n v="750000"/>
    <n v="725159.63354783773"/>
    <n v="701251.40494646947"/>
    <n v="678275.31419589568"/>
    <n v="656231.36129611603"/>
    <n v="635119.54624713049"/>
    <n v="614939.8690489392"/>
    <n v="595692.32970154216"/>
    <n v="577376.92820493912"/>
    <n v="559993.66455913056"/>
    <n v="1826491.3562500002"/>
    <n v="64.75"/>
    <n v="9.4854355203619907"/>
    <n v="1.2999999999999999E-2"/>
    <n v="0.78300000000000003"/>
    <n v="4.2157979022656243E-2"/>
    <n v="6.1663318599814963E-2"/>
    <n v="7.4999999999999997E-2"/>
    <n v="0.13666331859981495"/>
    <n v="3.830712337583893"/>
    <n v="3.683717243765916"/>
    <n v="3.5144789193864461"/>
    <n v="3.3229973644454862"/>
    <n v="3.1092725789430351"/>
    <n v="2.8733045628790914"/>
    <n v="2.6150933162536574"/>
    <n v="2.3346388390667312"/>
    <n v="2.0319411313183129"/>
    <n v="1.7070001930084051"/>
    <n v="3.830712337583893"/>
    <n v="3.7572147906749045"/>
    <n v="3.5990980815761811"/>
    <n v="3.4187381419159664"/>
    <n v="3.2161349716942604"/>
    <n v="2.9912885709110633"/>
    <n v="2.7441989395663744"/>
    <n v="2.4748660776601943"/>
    <n v="2.183289985192522"/>
    <n v="1.869470662163359"/>
    <n v="0"/>
    <n v="4.5643404636189082"/>
    <n v="13.693021390856725"/>
    <n v="22.821702318094541"/>
    <n v="31.950383245332358"/>
    <n v="41.07906417257017"/>
    <n v="50.207745099807994"/>
    <n v="59.336426027045803"/>
    <n v="68.465106954283627"/>
    <n v="77.593787881521436"/>
    <n v="9.1286809272378164"/>
    <n v="0"/>
    <n v="11.089706087357664"/>
    <n v="34.730707631127224"/>
    <n v="60.938284837906011"/>
    <n v="90.688001814785494"/>
    <n v="125.36325424019715"/>
    <n v="167.01795138972631"/>
    <n v="218.86570164461335"/>
    <n v="286.2634465754461"/>
    <n v="378.89277742743525"/>
    <n v="1373.8498316485945"/>
    <n v="69.555528290513578"/>
    <n v="216.51080399086609"/>
    <n v="1659.9161639299743"/>
    <n v="1659.9"/>
    <n v="216.50869565217386"/>
    <n v="69.555528290513578"/>
    <n v="1373.8357760573126"/>
    <n v="8.8495582603365648"/>
    <n v="1.6163929974254643E-2"/>
    <n v="9.7378938335168641E-6"/>
  </r>
  <r>
    <x v="2"/>
    <x v="259"/>
    <n v="442"/>
    <n v="1.2120200000000001"/>
    <n v="82.124681599622164"/>
    <n v="0"/>
    <n v="9.1249646221802401"/>
    <n v="18.24992924436048"/>
    <n v="27.37489386654072"/>
    <n v="36.49985848872096"/>
    <n v="45.624823110901204"/>
    <n v="54.749787733081448"/>
    <n v="63.874752355261691"/>
    <n v="72.999716977441935"/>
    <n v="82.124681599622178"/>
    <n v="0"/>
    <n v="9.1249646221802401"/>
    <n v="18.24992924436048"/>
    <n v="27.37489386654072"/>
    <n v="36.49985848872096"/>
    <n v="45.624823110901204"/>
    <n v="54.749787733081448"/>
    <n v="63.874752355261691"/>
    <n v="72.999716977441935"/>
    <n v="82.124681599622178"/>
    <n v="0"/>
    <n v="50.999799855575098"/>
    <n v="203.99919942230039"/>
    <n v="458.99819870017586"/>
    <n v="815.99679768920157"/>
    <n v="1274.9949963893778"/>
    <n v="1835.9927948007039"/>
    <n v="2498.9901929231805"/>
    <n v="3263.9871907568076"/>
    <n v="4130.9837883015844"/>
    <n v="0"/>
    <n v="2.7531298293899949E-2"/>
    <n v="5.5062596587799897E-2"/>
    <n v="8.2593894881699839E-2"/>
    <n v="0.11012519317559979"/>
    <n v="0.13765649146949974"/>
    <n v="0.16518778976339971"/>
    <n v="0.19271908805729968"/>
    <n v="0.22025038635119962"/>
    <n v="0.24778168464509959"/>
    <n v="9.6"/>
    <n v="1.21546"/>
    <n v="1"/>
    <n v="1.0005999999999999"/>
    <n v="1.0066999999999999"/>
    <n v="1"/>
    <n v="0.96689274193663199"/>
    <n v="0.93502732261293131"/>
    <n v="0.90440374202889784"/>
    <n v="0.87502200018453147"/>
    <n v="0.84688209707983231"/>
    <n v="0.81998403271480036"/>
    <n v="0.79432780708943551"/>
    <n v="0.7699134202037381"/>
    <n v="0.74674087205770756"/>
    <n v="375000"/>
    <n v="750000"/>
    <n v="725169.55645247397"/>
    <n v="701270.4919596985"/>
    <n v="678302.80652167334"/>
    <n v="656266.50013839861"/>
    <n v="635161.5728098742"/>
    <n v="614988.02453610022"/>
    <n v="595745.85531707667"/>
    <n v="577435.06515280355"/>
    <n v="560055.65404328064"/>
    <n v="750000"/>
    <n v="725169.55645247397"/>
    <n v="701270.4919596985"/>
    <n v="678302.80652167334"/>
    <n v="656266.50013839861"/>
    <n v="635161.5728098742"/>
    <n v="614988.02453610022"/>
    <n v="595745.85531707667"/>
    <n v="577435.06515280355"/>
    <n v="560055.65404328064"/>
    <n v="1828943.0225000002"/>
    <n v="64.75"/>
    <n v="9.4854355203619907"/>
    <n v="1.2999999999999999E-2"/>
    <n v="0.78300000000000003"/>
    <n v="4.2157979022656243E-2"/>
    <n v="6.1929754173142976E-2"/>
    <n v="7.4999999999999997E-2"/>
    <n v="0.13692975417314296"/>
    <n v="3.8253144211796246"/>
    <n v="3.6785547589792786"/>
    <n v="3.5095479769348237"/>
    <n v="3.318294075046258"/>
    <n v="3.1047930533135824"/>
    <n v="2.8690449117367964"/>
    <n v="2.6110496503159006"/>
    <n v="2.3308072690508945"/>
    <n v="2.0283177679417785"/>
    <n v="1.703581146988552"/>
    <n v="3.8253144211796246"/>
    <n v="3.7519345900794514"/>
    <n v="3.5940513679570509"/>
    <n v="3.4139210259905406"/>
    <n v="3.2115435641799204"/>
    <n v="2.9869189825251894"/>
    <n v="2.7400472810263485"/>
    <n v="2.4709284596833978"/>
    <n v="2.1795625184963363"/>
    <n v="1.8659494574651654"/>
    <n v="0"/>
    <n v="4.56248231109012"/>
    <n v="13.68744693327036"/>
    <n v="22.812411555450602"/>
    <n v="31.937376177630838"/>
    <n v="41.062340799811082"/>
    <n v="50.187305421991326"/>
    <n v="59.312270044171569"/>
    <n v="68.437234666351813"/>
    <n v="77.562199288532057"/>
    <n v="9.1249646221802401"/>
    <n v="0"/>
    <n v="11.096272783673147"/>
    <n v="34.751164145173675"/>
    <n v="60.974593965513492"/>
    <n v="90.743725539516532"/>
    <n v="125.44444937887583"/>
    <n v="167.13484823031476"/>
    <n v="219.0360322627931"/>
    <n v="286.51958357273298"/>
    <n v="379.29876486998103"/>
    <n v="1374.9994347485745"/>
    <n v="69.555528290513578"/>
    <n v="216.68324445586308"/>
    <n v="1661.2382074949512"/>
    <n v="1661.2"/>
    <n v="216.67826086956507"/>
    <n v="69.555528290513578"/>
    <n v="1374.9662108399214"/>
    <n v="8.8513998094778046"/>
    <n v="3.8207494951166154E-2"/>
    <n v="2.2999936763283261E-5"/>
  </r>
  <r>
    <x v="2"/>
    <x v="260"/>
    <n v="442"/>
    <n v="1.21469"/>
    <n v="82.089337565796384"/>
    <n v="0"/>
    <n v="9.1210375073107102"/>
    <n v="18.24207501462142"/>
    <n v="27.363112521932131"/>
    <n v="36.484150029242841"/>
    <n v="45.605187536553551"/>
    <n v="54.726225043864261"/>
    <n v="63.847262551174971"/>
    <n v="72.968300058485681"/>
    <n v="82.089337565796399"/>
    <n v="0"/>
    <n v="9.1210375073107102"/>
    <n v="18.24207501462142"/>
    <n v="27.363112521932131"/>
    <n v="36.484150029242841"/>
    <n v="45.605187536553551"/>
    <n v="54.726225043864261"/>
    <n v="63.847262551174971"/>
    <n v="72.968300058485681"/>
    <n v="82.089337565796399"/>
    <n v="0"/>
    <n v="50.955911690983378"/>
    <n v="203.82364676393351"/>
    <n v="458.60320521885041"/>
    <n v="815.29458705573404"/>
    <n v="1273.8977922745844"/>
    <n v="1834.4128208754016"/>
    <n v="2496.8396728581856"/>
    <n v="3261.1783482229362"/>
    <n v="4127.4288469696539"/>
    <n v="0"/>
    <n v="2.7519449637452051E-2"/>
    <n v="5.5038899274904102E-2"/>
    <n v="8.2558348912356153E-2"/>
    <n v="0.1100777985498082"/>
    <n v="0.13759724818726024"/>
    <n v="0.16511669782471231"/>
    <n v="0.19263614746216434"/>
    <n v="0.22015559709961641"/>
    <n v="0.24767504673706847"/>
    <n v="9.6"/>
    <n v="1.21546"/>
    <n v="1"/>
    <n v="1.0005999999999999"/>
    <n v="1.0066999999999999"/>
    <n v="1"/>
    <n v="0.96690672321091065"/>
    <n v="0.93505421649017684"/>
    <n v="0.90444247983779857"/>
    <n v="0.87507151325377597"/>
    <n v="0.84694131673810902"/>
    <n v="0.8200518902907975"/>
    <n v="0.79440323391184164"/>
    <n v="0.76999534760124155"/>
    <n v="0.7468282313589969"/>
    <n v="375000"/>
    <n v="750000"/>
    <n v="725180.04240818298"/>
    <n v="701290.66236763261"/>
    <n v="678331.85987834889"/>
    <n v="656303.63494033192"/>
    <n v="635205.98755358171"/>
    <n v="615038.91771809815"/>
    <n v="595802.42543388123"/>
    <n v="577496.51070093119"/>
    <n v="560121.17351924768"/>
    <n v="750000"/>
    <n v="725180.04240818287"/>
    <n v="701290.66236763273"/>
    <n v="678331.85987834889"/>
    <n v="656303.63494033192"/>
    <n v="635205.98755358171"/>
    <n v="615038.91771809815"/>
    <n v="595802.42543388123"/>
    <n v="577496.51070093119"/>
    <n v="560121.17351924768"/>
    <n v="1831394.6887500002"/>
    <n v="64.75"/>
    <n v="9.4854355203619907"/>
    <n v="1.2999999999999999E-2"/>
    <n v="0.78300000000000003"/>
    <n v="4.2157979022656243E-2"/>
    <n v="6.2202909028504734E-2"/>
    <n v="7.4999999999999997E-2"/>
    <n v="0.13720290902850474"/>
    <n v="3.8199309570281121"/>
    <n v="3.6734091125084292"/>
    <n v="3.5046360433932948"/>
    <n v="3.3136117496827056"/>
    <n v="3.1003362313766649"/>
    <n v="2.8648094884751716"/>
    <n v="2.607031520978226"/>
    <n v="2.3270023288858277"/>
    <n v="2.0247219121979776"/>
    <n v="1.7001902709146737"/>
    <n v="3.8199309570281121"/>
    <n v="3.7466700347682709"/>
    <n v="3.5890225779508622"/>
    <n v="3.4091238965380004"/>
    <n v="3.2069739905296855"/>
    <n v="2.9825728599259183"/>
    <n v="2.7359205047266988"/>
    <n v="2.4670169249320271"/>
    <n v="2.1758621205419026"/>
    <n v="1.8624560915563255"/>
    <n v="0"/>
    <n v="4.5605187536553551"/>
    <n v="13.681556260966065"/>
    <n v="22.802593768276775"/>
    <n v="31.923631275587486"/>
    <n v="41.044668782898199"/>
    <n v="50.165706290208902"/>
    <n v="59.28674379751962"/>
    <n v="68.407781304830323"/>
    <n v="77.52881881214104"/>
    <n v="9.1210375073107102"/>
    <n v="0"/>
    <n v="11.102302102634216"/>
    <n v="34.769908827350285"/>
    <n v="61.007848155835894"/>
    <n v="90.79482374788391"/>
    <n v="125.51913432661564"/>
    <n v="167.24290338963482"/>
    <n v="219.19452939237388"/>
    <n v="286.75987011432039"/>
    <n v="379.68318688905248"/>
    <n v="1376.0745069457016"/>
    <n v="69.555528290513578"/>
    <n v="216.84450528543215"/>
    <n v="1662.4745405216474"/>
    <n v="1662.5"/>
    <n v="216.8478260869565"/>
    <n v="69.555528290513578"/>
    <n v="1376.0966456225299"/>
    <n v="8.8532379422628775"/>
    <n v="2.5459478352559017E-2"/>
    <n v="1.5313971941388884E-5"/>
  </r>
  <r>
    <x v="2"/>
    <x v="261"/>
    <n v="442"/>
    <n v="1.2181599999999999"/>
    <n v="82.027185389977191"/>
    <n v="0"/>
    <n v="9.1141317099974657"/>
    <n v="18.228263419994931"/>
    <n v="27.342395129992397"/>
    <n v="36.456526839989863"/>
    <n v="45.570658549987328"/>
    <n v="54.684790259984794"/>
    <n v="63.79892196998226"/>
    <n v="72.913053679979726"/>
    <n v="82.027185389977191"/>
    <n v="0"/>
    <n v="9.1141317099974657"/>
    <n v="18.228263419994931"/>
    <n v="27.342395129992397"/>
    <n v="36.456526839989863"/>
    <n v="45.570658549987328"/>
    <n v="54.684790259984794"/>
    <n v="63.79892196998226"/>
    <n v="72.913053679979726"/>
    <n v="82.027185389977191"/>
    <n v="0"/>
    <n v="50.878780556648564"/>
    <n v="203.51512222659426"/>
    <n v="457.90902500983714"/>
    <n v="814.06048890637703"/>
    <n v="1271.9695139162143"/>
    <n v="1831.6361000393485"/>
    <n v="2493.0602472757801"/>
    <n v="3256.2419556255081"/>
    <n v="4121.1812250885341"/>
    <n v="0"/>
    <n v="2.7498613878228832E-2"/>
    <n v="5.4997227756457663E-2"/>
    <n v="8.2495841634686484E-2"/>
    <n v="0.10999445551291533"/>
    <n v="0.13749306939114414"/>
    <n v="0.16499168326937297"/>
    <n v="0.1924902971476018"/>
    <n v="0.21998891102583065"/>
    <n v="0.24748752490405948"/>
    <n v="9.6"/>
    <n v="1.21546"/>
    <n v="1"/>
    <n v="1.0005999999999999"/>
    <n v="1.0066999999999999"/>
    <n v="1"/>
    <n v="0.96693130971789343"/>
    <n v="0.93510151137068076"/>
    <n v="0.90451060495836189"/>
    <n v="0.87515859048093692"/>
    <n v="0.84704546793840585"/>
    <n v="0.82017123733076858"/>
    <n v="0.7945358986580251"/>
    <n v="0.77013945192017541"/>
    <n v="0.74698189711721974"/>
    <n v="375000"/>
    <n v="750000"/>
    <n v="725198.48228842008"/>
    <n v="701326.13352801057"/>
    <n v="678382.95371877146"/>
    <n v="656368.94286070263"/>
    <n v="635284.10095380433"/>
    <n v="615128.42799807643"/>
    <n v="595901.92399351881"/>
    <n v="577604.58894013159"/>
    <n v="560236.42283791478"/>
    <n v="750000"/>
    <n v="725198.48228842008"/>
    <n v="701326.13352801057"/>
    <n v="678382.95371877146"/>
    <n v="656368.94286070263"/>
    <n v="635284.10095380433"/>
    <n v="615128.42799807643"/>
    <n v="595901.92399351881"/>
    <n v="577604.58894013159"/>
    <n v="560236.42283791478"/>
    <n v="1833846.3550000002"/>
    <n v="64.75"/>
    <n v="9.4854355203619907"/>
    <n v="1.2999999999999999E-2"/>
    <n v="0.78300000000000003"/>
    <n v="4.2157979022656243E-2"/>
    <n v="6.2558806244755197E-2"/>
    <n v="7.4999999999999997E-2"/>
    <n v="0.13755880624475519"/>
    <n v="3.8145618871657749"/>
    <n v="3.6683206670543007"/>
    <n v="3.4998226985612146"/>
    <n v="3.3090679816865181"/>
    <n v="3.0960565164302096"/>
    <n v="2.8607883027922911"/>
    <n v="2.6032633407727612"/>
    <n v="2.3234816303716195"/>
    <n v="2.0214431715888677"/>
    <n v="1.6971479644245033"/>
    <n v="3.8145618871657749"/>
    <n v="3.741441277110038"/>
    <n v="3.5840716828077577"/>
    <n v="3.4044453401238663"/>
    <n v="3.2025622490583636"/>
    <n v="2.9784224096112504"/>
    <n v="2.7320258217825262"/>
    <n v="2.4633724855721901"/>
    <n v="2.1724624009802436"/>
    <n v="1.8592955680066856"/>
    <n v="0"/>
    <n v="4.5570658549987328"/>
    <n v="13.671197564996199"/>
    <n v="22.785329274993664"/>
    <n v="31.89946098499113"/>
    <n v="41.013592694988596"/>
    <n v="50.127724404986061"/>
    <n v="59.241856114983527"/>
    <n v="68.355987824980986"/>
    <n v="77.470119534978465"/>
    <n v="9.1141317099974657"/>
    <n v="0"/>
    <n v="11.100988987236518"/>
    <n v="34.765235259792469"/>
    <n v="60.999214650453915"/>
    <n v="90.782275654632016"/>
    <n v="125.50378499573053"/>
    <n v="167.22780542806487"/>
    <n v="219.18653493901562"/>
    <n v="286.77388198882136"/>
    <n v="379.75289415012605"/>
    <n v="1376.0926160538734"/>
    <n v="69.555528290513578"/>
    <n v="216.84722165165792"/>
    <n v="1662.4953659960449"/>
    <n v="1662.5"/>
    <n v="216.8478260869565"/>
    <n v="69.555528290513578"/>
    <n v="1376.0966456225299"/>
    <n v="8.8555580936967129"/>
    <n v="4.6340039550614165E-3"/>
    <n v="2.7873708000369422E-6"/>
  </r>
  <r>
    <x v="2"/>
    <x v="262"/>
    <n v="442"/>
    <n v="1.22081"/>
    <n v="81.992862400632916"/>
    <n v="0"/>
    <n v="9.1103180445147682"/>
    <n v="18.220636089029536"/>
    <n v="27.330954133544303"/>
    <n v="36.441272178059073"/>
    <n v="45.551590222573843"/>
    <n v="54.661908267088613"/>
    <n v="63.772226311603383"/>
    <n v="72.882544356118146"/>
    <n v="81.992862400632916"/>
    <n v="0"/>
    <n v="9.1103180445147682"/>
    <n v="18.220636089029536"/>
    <n v="27.330954133544303"/>
    <n v="36.441272178059073"/>
    <n v="45.551590222573843"/>
    <n v="54.661908267088613"/>
    <n v="63.772226311603383"/>
    <n v="72.882544356118146"/>
    <n v="81.992862400632916"/>
    <n v="0"/>
    <n v="50.836210609229482"/>
    <n v="203.34484243691793"/>
    <n v="457.52589548306526"/>
    <n v="813.37936974767172"/>
    <n v="1270.9052652307371"/>
    <n v="1830.1035819322617"/>
    <n v="2490.9743198522451"/>
    <n v="3253.5174789906869"/>
    <n v="4117.7330593475881"/>
    <n v="0"/>
    <n v="2.7487107514495422E-2"/>
    <n v="5.4974215028990844E-2"/>
    <n v="8.246132254348626E-2"/>
    <n v="0.10994843005798169"/>
    <n v="0.13743553757247712"/>
    <n v="0.16492264508697255"/>
    <n v="0.19240975260146798"/>
    <n v="0.21989686011596338"/>
    <n v="0.24738396763045881"/>
    <n v="9.6"/>
    <n v="1.21546"/>
    <n v="1"/>
    <n v="1.0005999999999999"/>
    <n v="1.0066999999999999"/>
    <n v="1"/>
    <n v="0.96694488770375242"/>
    <n v="0.93512763076951011"/>
    <n v="0.90454822919727318"/>
    <n v="0.87520668298704152"/>
    <n v="0.84710299213881513"/>
    <n v="0.82023715665259411"/>
    <n v="0.79460917652837848"/>
    <n v="0.77021905176616801"/>
    <n v="0.74706678236596313"/>
    <n v="375000"/>
    <n v="750000"/>
    <n v="725208.66577781434"/>
    <n v="701345.7230771326"/>
    <n v="678411.17189795489"/>
    <n v="656405.0122402811"/>
    <n v="635327.24410411133"/>
    <n v="615177.86748944561"/>
    <n v="595956.88239628391"/>
    <n v="577664.28882462601"/>
    <n v="560300.08677447238"/>
    <n v="750000"/>
    <n v="725208.66577781434"/>
    <n v="701345.7230771326"/>
    <n v="678411.17189795489"/>
    <n v="656405.0122402811"/>
    <n v="635327.24410411133"/>
    <n v="615177.86748944561"/>
    <n v="595956.88239628391"/>
    <n v="577664.28882462601"/>
    <n v="560300.08677447238"/>
    <n v="1836298.0212500002"/>
    <n v="64.75"/>
    <n v="9.4854355203619907"/>
    <n v="1.2999999999999999E-2"/>
    <n v="0.78300000000000003"/>
    <n v="4.2157979022656243E-2"/>
    <n v="6.2831284666911957E-2"/>
    <n v="7.4999999999999997E-2"/>
    <n v="0.13783128466691197"/>
    <n v="3.8092071539385843"/>
    <n v="3.6632006044816103"/>
    <n v="3.4949329452475388"/>
    <n v="3.3044041762363712"/>
    <n v="3.0916142974481056"/>
    <n v="2.8565633088827433"/>
    <n v="2.5992512105402841"/>
    <n v="2.3196780024207282"/>
    <n v="2.0178436845240744"/>
    <n v="1.6937482568503255"/>
    <n v="3.8092071539385843"/>
    <n v="3.7362038792100973"/>
    <n v="3.5790667748645744"/>
    <n v="3.3996685607419552"/>
    <n v="3.1980092368422381"/>
    <n v="2.9740888031654245"/>
    <n v="2.7279072597115137"/>
    <n v="2.4594646064805064"/>
    <n v="2.1687608434724011"/>
    <n v="1.8557959706872"/>
    <n v="0"/>
    <n v="4.5551590222573841"/>
    <n v="13.665477066772151"/>
    <n v="22.775795111286918"/>
    <n v="31.886113155801688"/>
    <n v="40.996431200316458"/>
    <n v="50.106749244831228"/>
    <n v="59.217067289345998"/>
    <n v="68.327385333860761"/>
    <n v="77.437703378375531"/>
    <n v="9.1103180445147682"/>
    <n v="0"/>
    <n v="11.107249169946085"/>
    <n v="34.784721867344267"/>
    <n v="61.033813583064138"/>
    <n v="90.835457479658999"/>
    <n v="125.58149794566744"/>
    <n v="167.34015431501069"/>
    <n v="219.35112025920918"/>
    <n v="287.02298522917192"/>
    <n v="380.15068334939713"/>
    <n v="1377.2076831984698"/>
    <n v="69.555528290513578"/>
    <n v="217.01448172334739"/>
    <n v="1663.7776932123309"/>
    <n v="1663.8"/>
    <n v="217.01739130434771"/>
    <n v="69.555528290513578"/>
    <n v="1377.2270804051386"/>
    <n v="8.8572779608798768"/>
    <n v="2.2306787669094774E-2"/>
    <n v="1.3407132869993252E-5"/>
  </r>
  <r>
    <x v="2"/>
    <x v="263"/>
    <n v="442"/>
    <n v="1.2234499999999999"/>
    <n v="81.95900876534607"/>
    <n v="0"/>
    <n v="9.1065565294828961"/>
    <n v="18.213113058965792"/>
    <n v="27.31966958844869"/>
    <n v="36.426226117931584"/>
    <n v="45.532782647414479"/>
    <n v="54.639339176897373"/>
    <n v="63.745895706380267"/>
    <n v="72.852452235863169"/>
    <n v="81.95900876534607"/>
    <n v="0"/>
    <n v="9.1065565294828961"/>
    <n v="18.213113058965792"/>
    <n v="27.31966958844869"/>
    <n v="36.426226117931584"/>
    <n v="45.532782647414479"/>
    <n v="54.639339176897373"/>
    <n v="63.745895706380267"/>
    <n v="72.852452235863169"/>
    <n v="81.95900876534607"/>
    <n v="0"/>
    <n v="50.794240242608893"/>
    <n v="203.17696097043557"/>
    <n v="457.14816218348005"/>
    <n v="812.70784388174229"/>
    <n v="1269.8560060652221"/>
    <n v="1828.5926487339198"/>
    <n v="2488.9177718878354"/>
    <n v="3250.8313755269692"/>
    <n v="4114.3334596513205"/>
    <n v="0"/>
    <n v="2.7475758495987695E-2"/>
    <n v="5.495151699197539E-2"/>
    <n v="8.2427275487963095E-2"/>
    <n v="0.10990303398395078"/>
    <n v="0.13737879247993848"/>
    <n v="0.16485455097592616"/>
    <n v="0.19233030947191385"/>
    <n v="0.21980606796790156"/>
    <n v="0.24728182646388927"/>
    <n v="9.6"/>
    <n v="1.21546"/>
    <n v="1"/>
    <n v="1.0005999999999999"/>
    <n v="1.0066999999999999"/>
    <n v="1"/>
    <n v="0.96695828022821217"/>
    <n v="0.93515339384525842"/>
    <n v="0.90458534085113884"/>
    <n v="0.87525412124585344"/>
    <n v="0.84715973502940212"/>
    <n v="0.82030218220178508"/>
    <n v="0.79468146276300211"/>
    <n v="0.77029757671305321"/>
    <n v="0.74715052405193849"/>
    <n v="375000"/>
    <n v="750000"/>
    <n v="725218.71017115912"/>
    <n v="701365.04538394383"/>
    <n v="678439.00563835411"/>
    <n v="656440.59093439009"/>
    <n v="635369.80127205164"/>
    <n v="615226.63665133878"/>
    <n v="596011.09707225161"/>
    <n v="577723.1825347899"/>
    <n v="560362.89303895389"/>
    <n v="750000"/>
    <n v="725218.71017115901"/>
    <n v="701365.04538394371"/>
    <n v="678439.00563835411"/>
    <n v="656440.59093439009"/>
    <n v="635369.80127205164"/>
    <n v="615226.63665133878"/>
    <n v="596011.09707225161"/>
    <n v="577723.1825347899"/>
    <n v="560362.89303895389"/>
    <n v="1838749.6875000002"/>
    <n v="64.75"/>
    <n v="9.4854355203619907"/>
    <n v="1.2999999999999999E-2"/>
    <n v="0.78300000000000003"/>
    <n v="4.2157979022656243E-2"/>
    <n v="6.3103323630079589E-2"/>
    <n v="7.4999999999999997E-2"/>
    <n v="0.1381033236300796"/>
    <n v="3.8038666999999995"/>
    <n v="3.6580933656736554"/>
    <n v="3.4900544544242647"/>
    <n v="3.2997499662518268"/>
    <n v="3.0871799011563414"/>
    <n v="2.8523442591378076"/>
    <n v="2.5952430401962272"/>
    <n v="2.3158762443315992"/>
    <n v="2.0142438715439233"/>
    <n v="1.6903459218332002"/>
    <n v="3.8038666999999995"/>
    <n v="3.7309800328368272"/>
    <n v="3.57407391004896"/>
    <n v="3.3949022103380457"/>
    <n v="3.1934649337040844"/>
    <n v="2.9697620801470745"/>
    <n v="2.7237936496670176"/>
    <n v="2.4555596422639132"/>
    <n v="2.1650600579377612"/>
    <n v="1.8522948966885617"/>
    <n v="0"/>
    <n v="4.553278264741448"/>
    <n v="13.659834794224345"/>
    <n v="22.766391323707239"/>
    <n v="31.872947853190137"/>
    <n v="40.979504382673028"/>
    <n v="50.086060912155929"/>
    <n v="59.192617441638816"/>
    <n v="68.299173971121718"/>
    <n v="77.405730500604619"/>
    <n v="9.1065565294828961"/>
    <n v="0"/>
    <n v="11.113617748526618"/>
    <n v="34.804556611784598"/>
    <n v="61.069043146613872"/>
    <n v="90.889615953814058"/>
    <n v="125.66062975405845"/>
    <n v="167.45451517277419"/>
    <n v="219.51856008000206"/>
    <n v="287.27622885317965"/>
    <n v="380.55477114894501"/>
    <n v="1378.3415384696984"/>
    <n v="69.555528290513578"/>
    <n v="217.18456001403169"/>
    <n v="1665.0816267742437"/>
    <n v="1665.1"/>
    <n v="217.18695652173892"/>
    <n v="69.555528290513578"/>
    <n v="1378.3575151877474"/>
    <n v="8.8589468221424212"/>
    <n v="1.8373225756249667E-2"/>
    <n v="1.1034307702990612E-5"/>
  </r>
  <r>
    <x v="2"/>
    <x v="264"/>
    <n v="442"/>
    <n v="1.22607"/>
    <n v="81.925955208940053"/>
    <n v="0"/>
    <n v="9.1028839121044509"/>
    <n v="18.205767824208902"/>
    <n v="27.308651736313351"/>
    <n v="36.411535648417804"/>
    <n v="45.514419560522256"/>
    <n v="54.617303472626709"/>
    <n v="63.720187384731162"/>
    <n v="72.823071296835607"/>
    <n v="81.925955208940053"/>
    <n v="0"/>
    <n v="9.1028839121044509"/>
    <n v="18.205767824208902"/>
    <n v="27.308651736313351"/>
    <n v="36.411535648417804"/>
    <n v="45.514419560522256"/>
    <n v="54.617303472626709"/>
    <n v="63.720187384731162"/>
    <n v="72.823071296835607"/>
    <n v="81.925955208940053"/>
    <n v="0"/>
    <n v="50.753278504315652"/>
    <n v="203.01311401726261"/>
    <n v="456.77950653884074"/>
    <n v="812.05245606905044"/>
    <n v="1268.8319626078915"/>
    <n v="1827.1180261553636"/>
    <n v="2486.9106467114671"/>
    <n v="3248.2098242762017"/>
    <n v="4111.0155588495672"/>
    <n v="0"/>
    <n v="2.7464677694170717E-2"/>
    <n v="5.4929355388341435E-2"/>
    <n v="8.2394033082512141E-2"/>
    <n v="0.10985871077668287"/>
    <n v="0.1373233884708536"/>
    <n v="0.16478806616502431"/>
    <n v="0.19225274385919502"/>
    <n v="0.21971742155336574"/>
    <n v="0.24718209924753642"/>
    <n v="9.6"/>
    <n v="1.21546"/>
    <n v="1"/>
    <n v="1.0005999999999999"/>
    <n v="1.0066999999999999"/>
    <n v="1"/>
    <n v="0.96697135644444454"/>
    <n v="0.93517854886452556"/>
    <n v="0.90462157726024306"/>
    <n v="0.87530044163159693"/>
    <n v="0.84721514197858727"/>
    <n v="0.82036567830121399"/>
    <n v="0.79475205059947718"/>
    <n v="0.77037425887337685"/>
    <n v="0.74723230312291289"/>
    <n v="375000"/>
    <n v="750000"/>
    <n v="725228.51733333338"/>
    <n v="701383.91164839419"/>
    <n v="678466.18294518231"/>
    <n v="656475.33122369775"/>
    <n v="635411.3564839405"/>
    <n v="615274.25872591045"/>
    <n v="596064.03794960794"/>
    <n v="577780.69415503263"/>
    <n v="560424.22734218463"/>
    <n v="750000"/>
    <n v="725228.51733333338"/>
    <n v="701383.91164839419"/>
    <n v="678466.18294518231"/>
    <n v="656475.33122369775"/>
    <n v="635411.3564839405"/>
    <n v="615274.25872591045"/>
    <n v="596064.03794960794"/>
    <n v="577780.69415503263"/>
    <n v="560424.22734218463"/>
    <n v="1841201.35375"/>
    <n v="64.75"/>
    <n v="9.4854355203619907"/>
    <n v="1.2999999999999999E-2"/>
    <n v="0.78300000000000003"/>
    <n v="4.2157979022656243E-2"/>
    <n v="6.3373882679551602E-2"/>
    <n v="7.4999999999999997E-2"/>
    <n v="0.13837388267955159"/>
    <n v="3.7985404683089214"/>
    <n v="3.6529983664958654"/>
    <n v="3.4851861346389117"/>
    <n v="3.2951037727380594"/>
    <n v="3.0827512807933091"/>
    <n v="2.8481286588046593"/>
    <n v="2.5912359067721105"/>
    <n v="2.3120730246956649"/>
    <n v="2.0106400125753199"/>
    <n v="1.6869368704110763"/>
    <n v="3.7985404683089214"/>
    <n v="3.7257694174023932"/>
    <n v="3.5690922505673885"/>
    <n v="3.3901449536884858"/>
    <n v="3.188927526765684"/>
    <n v="2.9654399697989842"/>
    <n v="2.7196822827883849"/>
    <n v="2.4516544657338875"/>
    <n v="2.1613565186354924"/>
    <n v="1.8487884414931981"/>
    <n v="0"/>
    <n v="4.5514419560522255"/>
    <n v="13.654325868156675"/>
    <n v="22.757209780261128"/>
    <n v="31.860093692365577"/>
    <n v="40.962977604470026"/>
    <n v="50.065861516574486"/>
    <n v="59.168745428678932"/>
    <n v="68.271629340783392"/>
    <n v="77.374513252887823"/>
    <n v="9.1028839121044509"/>
    <n v="0"/>
    <n v="11.120185689728187"/>
    <n v="34.825029601326705"/>
    <n v="61.105422223241106"/>
    <n v="90.945539488168222"/>
    <n v="125.74229578921516"/>
    <n v="167.5724139650676"/>
    <n v="219.69091827175444"/>
    <n v="287.53642030872396"/>
    <n v="380.96906930452406"/>
    <n v="1379.5072946417495"/>
    <n v="69.555528290513578"/>
    <n v="217.35942343983933"/>
    <n v="1666.4222463721023"/>
    <n v="1666.4"/>
    <n v="217.35652173913036"/>
    <n v="69.555528290513578"/>
    <n v="1379.4879499703561"/>
    <n v="8.8605593502015996"/>
    <n v="2.2246372102245004E-2"/>
    <n v="1.3349959254827774E-5"/>
  </r>
  <r>
    <x v="2"/>
    <x v="265"/>
    <n v="442"/>
    <n v="1.2287300000000001"/>
    <n v="81.8916963792404"/>
    <n v="0"/>
    <n v="9.0990773754711558"/>
    <n v="18.198154750942312"/>
    <n v="27.297232126413469"/>
    <n v="36.396309501884623"/>
    <n v="45.495386877355777"/>
    <n v="54.594464252826931"/>
    <n v="63.693541628298085"/>
    <n v="72.792619003769246"/>
    <n v="81.8916963792404"/>
    <n v="0"/>
    <n v="9.0990773754711558"/>
    <n v="18.198154750942312"/>
    <n v="27.297232126413469"/>
    <n v="36.396309501884623"/>
    <n v="45.495386877355777"/>
    <n v="54.594464252826931"/>
    <n v="63.693541628298085"/>
    <n v="72.792619003769246"/>
    <n v="81.8916963792404"/>
    <n v="0"/>
    <n v="50.710840564446777"/>
    <n v="202.84336225778711"/>
    <n v="456.39756508002108"/>
    <n v="811.37344903114843"/>
    <n v="1267.7710141111693"/>
    <n v="1825.5902603200836"/>
    <n v="2484.8311876578919"/>
    <n v="3245.4937961245937"/>
    <n v="4107.5780857201889"/>
    <n v="0"/>
    <n v="2.7453192839175973E-2"/>
    <n v="5.4906385678351946E-2"/>
    <n v="8.2359578517527926E-2"/>
    <n v="0.10981277135670389"/>
    <n v="0.13726596419587986"/>
    <n v="0.16471915703505582"/>
    <n v="0.19217234987423179"/>
    <n v="0.21962554271340778"/>
    <n v="0.24707873555258375"/>
    <n v="9.6"/>
    <n v="1.21546"/>
    <n v="1"/>
    <n v="1.0005999999999999"/>
    <n v="1.0066999999999999"/>
    <n v="1"/>
    <n v="0.96698490968745654"/>
    <n v="0.93520462199202825"/>
    <n v="0.90465913691371513"/>
    <n v="0.87534845445251741"/>
    <n v="0.84727257460843486"/>
    <n v="0.82043149738146748"/>
    <n v="0.79482522277161538"/>
    <n v="0.77045375077887834"/>
    <n v="0.7473170814032567"/>
    <n v="375000"/>
    <n v="750000"/>
    <n v="725238.68226559239"/>
    <n v="701403.46649402124"/>
    <n v="678494.35268528631"/>
    <n v="656511.34083938808"/>
    <n v="635454.43095632619"/>
    <n v="615323.62303610065"/>
    <n v="596118.91707871156"/>
    <n v="577840.31308415881"/>
    <n v="560487.81105244253"/>
    <n v="750000"/>
    <n v="725238.68226559239"/>
    <n v="701403.46649402124"/>
    <n v="678494.3526852862"/>
    <n v="656511.34083938808"/>
    <n v="635454.43095632619"/>
    <n v="615323.62303610065"/>
    <n v="596118.91707871156"/>
    <n v="577840.31308415881"/>
    <n v="560487.81105244253"/>
    <n v="1843653.02"/>
    <n v="64.75"/>
    <n v="9.4854355203619907"/>
    <n v="1.2999999999999999E-2"/>
    <n v="0.78300000000000003"/>
    <n v="4.2157979022656243E-2"/>
    <n v="6.3649164501918432E-2"/>
    <n v="7.4999999999999997E-2"/>
    <n v="0.13864916450191844"/>
    <n v="3.7932284021276601"/>
    <n v="3.6479187911074669"/>
    <n v="3.4803343060875891"/>
    <n v="3.2904749470680237"/>
    <n v="3.078340714048776"/>
    <n v="2.843931607029841"/>
    <n v="2.5872476260112212"/>
    <n v="2.3082887709929154"/>
    <n v="2.0070550419749233"/>
    <n v="1.6835464389572463"/>
    <n v="3.7932284021276601"/>
    <n v="3.7205735966175633"/>
    <n v="3.5641265485975282"/>
    <n v="3.3854046265778064"/>
    <n v="3.1844078305584"/>
    <n v="2.9611361605393087"/>
    <n v="2.7155896165205311"/>
    <n v="2.4477681985020681"/>
    <n v="2.1576719064839196"/>
    <n v="1.8453007404660848"/>
    <n v="0"/>
    <n v="4.5495386877355779"/>
    <n v="13.648616063206735"/>
    <n v="22.747693438677892"/>
    <n v="31.846770814149046"/>
    <n v="40.9458481896202"/>
    <n v="50.044925565091354"/>
    <n v="59.144002940562508"/>
    <n v="68.243080316033669"/>
    <n v="77.342157691504823"/>
    <n v="9.0990773754711558"/>
    <n v="0"/>
    <n v="11.126403891066659"/>
    <n v="34.844389483332144"/>
    <n v="61.139817996072146"/>
    <n v="90.998467286781278"/>
    <n v="125.81975994437016"/>
    <n v="167.68463364133578"/>
    <n v="219.85572791598514"/>
    <n v="287.78660289828946"/>
    <n v="381.36996414099048"/>
    <n v="1380.6257671982232"/>
    <n v="69.555528290513578"/>
    <n v="217.5271943233104"/>
    <n v="1667.7084898120472"/>
    <n v="1667.7"/>
    <n v="217.52608695652157"/>
    <n v="69.555528290513578"/>
    <n v="1380.6183847529649"/>
    <n v="8.8621522128465369"/>
    <n v="8.4898120471734728E-3"/>
    <n v="5.0907309750995218E-6"/>
  </r>
  <r>
    <x v="2"/>
    <x v="266"/>
    <n v="442"/>
    <n v="1.23224"/>
    <n v="81.829333738615816"/>
    <n v="0"/>
    <n v="9.0921481931795345"/>
    <n v="18.184296386359069"/>
    <n v="27.276444579538605"/>
    <n v="36.368592772718138"/>
    <n v="45.460740965897671"/>
    <n v="54.552889159077203"/>
    <n v="63.645037352256736"/>
    <n v="72.737185545436276"/>
    <n v="81.829333738615816"/>
    <n v="0"/>
    <n v="9.0921481931795345"/>
    <n v="18.184296386359069"/>
    <n v="27.276444579538605"/>
    <n v="36.368592772718138"/>
    <n v="45.460740965897671"/>
    <n v="54.552889159077203"/>
    <n v="63.645037352256736"/>
    <n v="72.737185545436276"/>
    <n v="81.829333738615816"/>
    <n v="0"/>
    <n v="50.633634744626946"/>
    <n v="202.53453897850778"/>
    <n v="455.70271270164261"/>
    <n v="810.13815591403113"/>
    <n v="1265.8408686156736"/>
    <n v="1822.81085080657"/>
    <n v="2481.0481024867199"/>
    <n v="3240.5526236561245"/>
    <n v="4101.324414314784"/>
    <n v="0"/>
    <n v="2.7432286524192599E-2"/>
    <n v="5.4864573048385198E-2"/>
    <n v="8.2296859572577805E-2"/>
    <n v="0.1097291460967704"/>
    <n v="0.137161432620963"/>
    <n v="0.16459371914515558"/>
    <n v="0.19202600566934819"/>
    <n v="0.21945829219354079"/>
    <n v="0.2468905787177334"/>
    <n v="9.6"/>
    <n v="1.21546"/>
    <n v="1"/>
    <n v="1.0005999999999999"/>
    <n v="1.0066999999999999"/>
    <n v="1"/>
    <n v="0.96700958172194373"/>
    <n v="0.9352520861089586"/>
    <n v="0.90472751316104483"/>
    <n v="0.8754358628782023"/>
    <n v="0.84737713526043101"/>
    <n v="0.82055133030773109"/>
    <n v="0.79495844802010229"/>
    <n v="0.77059848839754475"/>
    <n v="0.74747145144005855"/>
    <n v="375000"/>
    <n v="750000"/>
    <n v="725257.18629145785"/>
    <n v="701439.06458171899"/>
    <n v="678545.63487078366"/>
    <n v="656576.89715865173"/>
    <n v="635532.85144532321"/>
    <n v="615413.49773079832"/>
    <n v="596218.83601507673"/>
    <n v="577948.86629815854"/>
    <n v="560603.58858004387"/>
    <n v="750000"/>
    <n v="725257.18629145785"/>
    <n v="701439.06458171899"/>
    <n v="678545.63487078366"/>
    <n v="656576.89715865173"/>
    <n v="635532.85144532321"/>
    <n v="615413.49773079832"/>
    <n v="596218.83601507673"/>
    <n v="577948.86629815854"/>
    <n v="560603.58858004387"/>
    <n v="1846104.68625"/>
    <n v="64.75"/>
    <n v="9.4854355203619907"/>
    <n v="1.2999999999999999E-2"/>
    <n v="0.78300000000000003"/>
    <n v="4.2157979022656243E-2"/>
    <n v="6.4013325322858625E-2"/>
    <n v="7.4999999999999997E-2"/>
    <n v="0.13901332532285862"/>
    <n v="3.7879304450199203"/>
    <n v="3.6428978345694132"/>
    <n v="3.4755839044975065"/>
    <n v="3.2859886548042025"/>
    <n v="3.0741120854895003"/>
    <n v="2.8399541965534003"/>
    <n v="2.5835149879959021"/>
    <n v="2.3047944598170056"/>
    <n v="2.0037926120167104"/>
    <n v="1.6805094445950175"/>
    <n v="3.7879304450199203"/>
    <n v="3.7154141397946665"/>
    <n v="3.5592408695334599"/>
    <n v="3.3807862796508545"/>
    <n v="3.1800503701468514"/>
    <n v="2.9570331410214505"/>
    <n v="2.7117345922746514"/>
    <n v="2.4441547239064541"/>
    <n v="2.154293535916858"/>
    <n v="1.842151028305864"/>
    <n v="0"/>
    <n v="4.5460740965897672"/>
    <n v="13.638222289769303"/>
    <n v="22.730370482948835"/>
    <n v="31.822518676128372"/>
    <n v="40.914666869307908"/>
    <n v="50.006815062487433"/>
    <n v="59.098963255666973"/>
    <n v="68.191111448846499"/>
    <n v="77.283259642026053"/>
    <n v="9.0921481931795345"/>
    <n v="0"/>
    <n v="11.124891553987908"/>
    <n v="34.839097070258312"/>
    <n v="61.130127674970332"/>
    <n v="90.984425403998031"/>
    <n v="125.8025178310377"/>
    <n v="167.66735745907695"/>
    <n v="219.84554689933034"/>
    <n v="287.79907678025091"/>
    <n v="381.44041325617258"/>
    <n v="1380.6334539290831"/>
    <n v="69.555528290513578"/>
    <n v="217.52834733293938"/>
    <n v="1667.7173295525361"/>
    <n v="1667.7"/>
    <n v="217.52608695652157"/>
    <n v="69.555528290513578"/>
    <n v="1380.6183847529649"/>
    <n v="8.8641862004100762"/>
    <n v="1.7329552536011761E-2"/>
    <n v="1.0391288922475121E-5"/>
  </r>
  <r>
    <x v="2"/>
    <x v="267"/>
    <n v="442"/>
    <n v="1.23492"/>
    <n v="81.7947518249822"/>
    <n v="0"/>
    <n v="9.0883057583313551"/>
    <n v="18.17661151666271"/>
    <n v="27.264917274994065"/>
    <n v="36.35322303332542"/>
    <n v="45.441528791656779"/>
    <n v="54.529834549988138"/>
    <n v="63.618140308319497"/>
    <n v="72.706446066650855"/>
    <n v="81.794751824982214"/>
    <n v="0"/>
    <n v="9.0883057583313551"/>
    <n v="18.17661151666271"/>
    <n v="27.264917274994065"/>
    <n v="36.35322303332542"/>
    <n v="45.441528791656779"/>
    <n v="54.529834549988138"/>
    <n v="63.618140308319497"/>
    <n v="72.706446066650855"/>
    <n v="81.794751824982214"/>
    <n v="0"/>
    <n v="50.59084720361281"/>
    <n v="202.36338881445124"/>
    <n v="455.31762483251526"/>
    <n v="809.45355525780496"/>
    <n v="1264.7711800903205"/>
    <n v="1821.2704993300617"/>
    <n v="2478.9515129770284"/>
    <n v="3237.8142210312208"/>
    <n v="4097.8586234926388"/>
    <n v="0"/>
    <n v="2.7420693359247832E-2"/>
    <n v="5.4841386718495665E-2"/>
    <n v="8.2262080077743494E-2"/>
    <n v="0.10968277343699133"/>
    <n v="0.13710346679623917"/>
    <n v="0.16452416015548701"/>
    <n v="0.19194485351473486"/>
    <n v="0.21936554687398269"/>
    <n v="0.24678624023323054"/>
    <n v="9.6"/>
    <n v="1.21546"/>
    <n v="1"/>
    <n v="1.0005999999999999"/>
    <n v="1.0066999999999999"/>
    <n v="1"/>
    <n v="0.96702326339746636"/>
    <n v="0.93527840758873859"/>
    <n v="0.90476543257381681"/>
    <n v="0.87548433835270101"/>
    <n v="0.84743512492539119"/>
    <n v="0.82061779229188725"/>
    <n v="0.79503234045218918"/>
    <n v="0.7706787694062972"/>
    <n v="0.7475570791542111"/>
    <n v="375000"/>
    <n v="750000"/>
    <n v="725267.44754809979"/>
    <n v="701458.80569155398"/>
    <n v="678574.07443036255"/>
    <n v="656613.25376452575"/>
    <n v="635576.34369404335"/>
    <n v="615463.34421891544"/>
    <n v="596274.25533914194"/>
    <n v="578009.07705472293"/>
    <n v="560667.80936565832"/>
    <n v="750000"/>
    <n v="725267.44754809979"/>
    <n v="701458.80569155398"/>
    <n v="678574.07443036255"/>
    <n v="656613.25376452575"/>
    <n v="635576.34369404335"/>
    <n v="615463.34421891544"/>
    <n v="596274.25533914194"/>
    <n v="578009.07705472293"/>
    <n v="560667.80936565832"/>
    <n v="1848556.3525"/>
    <n v="64.75"/>
    <n v="9.4854355203619907"/>
    <n v="1.2999999999999999E-2"/>
    <n v="0.78300000000000003"/>
    <n v="4.2157979022656243E-2"/>
    <n v="6.4292073407987052E-2"/>
    <n v="7.4999999999999997E-2"/>
    <n v="0.13929207340798705"/>
    <n v="3.7826465408488064"/>
    <n v="3.6378454836415224"/>
    <n v="3.4707580441106778"/>
    <n v="3.2813842222562726"/>
    <n v="3.0697240180783067"/>
    <n v="2.8357774315767807"/>
    <n v="2.5795444627516941"/>
    <n v="2.3010251116030469"/>
    <n v="2.0002193781308391"/>
    <n v="1.6771272623350706"/>
    <n v="3.7826465408488064"/>
    <n v="3.7102460122451646"/>
    <n v="3.5543017638760999"/>
    <n v="3.3760711331834754"/>
    <n v="3.1755541201672894"/>
    <n v="2.9527507248275437"/>
    <n v="2.7076609471642374"/>
    <n v="2.4402847871773705"/>
    <n v="2.150622244866943"/>
    <n v="1.8386733202329548"/>
    <n v="0"/>
    <n v="4.5441528791656776"/>
    <n v="13.632458637497033"/>
    <n v="22.72076439582839"/>
    <n v="31.809070154159741"/>
    <n v="40.8973759124911"/>
    <n v="49.985681670822458"/>
    <n v="59.073987429153817"/>
    <n v="68.162293187485176"/>
    <n v="77.250598945816535"/>
    <n v="9.0883057583313551"/>
    <n v="0"/>
    <n v="11.13097369882181"/>
    <n v="34.858028542929652"/>
    <n v="61.163774620348065"/>
    <n v="91.036255251724896"/>
    <n v="125.87850842974342"/>
    <n v="167.77771199116771"/>
    <n v="220.00811665140697"/>
    <n v="288.04675630759982"/>
    <n v="381.83893544768426"/>
    <n v="1381.7390609414267"/>
    <n v="69.555528290513578"/>
    <n v="217.69418838479092"/>
    <n v="1668.9887776167313"/>
    <n v="1669"/>
    <n v="217.695652173913"/>
    <n v="69.555528290513578"/>
    <n v="1381.7488195355734"/>
    <n v="8.8656875426278869"/>
    <n v="1.1222383268659541E-2"/>
    <n v="6.7240163383220742E-6"/>
  </r>
  <r>
    <x v="2"/>
    <x v="268"/>
    <n v="442"/>
    <n v="1.23756"/>
    <n v="81.761626456149443"/>
    <n v="0"/>
    <n v="9.0846251617943832"/>
    <n v="18.169250323588766"/>
    <n v="27.253875485383148"/>
    <n v="36.338500647177533"/>
    <n v="45.423125808971918"/>
    <n v="54.507750970766303"/>
    <n v="63.592376132560688"/>
    <n v="72.677001294355065"/>
    <n v="81.761626456149443"/>
    <n v="0"/>
    <n v="9.0846251617943832"/>
    <n v="18.169250323588766"/>
    <n v="27.253875485383148"/>
    <n v="36.338500647177533"/>
    <n v="45.423125808971918"/>
    <n v="54.507750970766303"/>
    <n v="63.592376132560688"/>
    <n v="72.677001294355065"/>
    <n v="81.761626456149443"/>
    <n v="0"/>
    <n v="50.549878777313424"/>
    <n v="202.1995151092537"/>
    <n v="454.94890899582072"/>
    <n v="808.79806043701478"/>
    <n v="1263.7469694328356"/>
    <n v="1819.7956359832835"/>
    <n v="2476.9440600883581"/>
    <n v="3235.1922417480591"/>
    <n v="4094.5401809623863"/>
    <n v="0"/>
    <n v="2.7409588483190278E-2"/>
    <n v="5.4819176966380556E-2"/>
    <n v="8.2228765449570834E-2"/>
    <n v="0.10963835393276111"/>
    <n v="0.13704794241595139"/>
    <n v="0.16445753089914167"/>
    <n v="0.19186711938233197"/>
    <n v="0.21927670786552222"/>
    <n v="0.2466862963487125"/>
    <n v="9.6"/>
    <n v="1.21546"/>
    <n v="1"/>
    <n v="1.0005999999999999"/>
    <n v="1.0066999999999999"/>
    <n v="1"/>
    <n v="0.96703636902526102"/>
    <n v="0.93530362126827815"/>
    <n v="0.90480175672905139"/>
    <n v="0.87553077540758073"/>
    <n v="0.84749067730386629"/>
    <n v="0.82068146241790774"/>
    <n v="0.79510313074970551"/>
    <n v="0.77075568229925939"/>
    <n v="0.74763911706656938"/>
    <n v="375000"/>
    <n v="750000"/>
    <n v="725277.27676894574"/>
    <n v="701477.71595120861"/>
    <n v="678601.31754678849"/>
    <n v="656648.08155568549"/>
    <n v="635618.00797789975"/>
    <n v="615511.09681343078"/>
    <n v="596327.34806227917"/>
    <n v="578066.76172444457"/>
    <n v="560729.33779992699"/>
    <n v="750000"/>
    <n v="725277.27676894574"/>
    <n v="701477.71595120861"/>
    <n v="678601.31754678849"/>
    <n v="656648.08155568549"/>
    <n v="635618.00797789975"/>
    <n v="615511.09681343078"/>
    <n v="596327.34806227917"/>
    <n v="578066.76172444457"/>
    <n v="560729.33779992699"/>
    <n v="1851008.01875"/>
    <n v="64.75"/>
    <n v="9.4854355203619907"/>
    <n v="1.2999999999999999E-2"/>
    <n v="0.78300000000000003"/>
    <n v="4.2157979022656243E-2"/>
    <n v="6.4567253174318259E-2"/>
    <n v="7.4999999999999997E-2"/>
    <n v="0.13956725317431826"/>
    <n v="3.7773766337748347"/>
    <n v="3.6328041111955489"/>
    <n v="3.4659401004135892"/>
    <n v="3.2767846014289557"/>
    <n v="3.0653376142416482"/>
    <n v="2.8315991388516673"/>
    <n v="2.5755691752590111"/>
    <n v="2.2972477234636823"/>
    <n v="1.9966347834656792"/>
    <n v="1.6737303552650018"/>
    <n v="3.7773766337748347"/>
    <n v="3.7050903724851918"/>
    <n v="3.5493721058045691"/>
    <n v="3.3713623509212725"/>
    <n v="3.1710611078353019"/>
    <n v="2.9484683765466579"/>
    <n v="2.7035841570553392"/>
    <n v="2.4364084493613465"/>
    <n v="2.1469412534646808"/>
    <n v="1.8351825693653405"/>
    <n v="0"/>
    <n v="4.5423125808971916"/>
    <n v="13.626937742691574"/>
    <n v="22.711562904485959"/>
    <n v="31.79618806628034"/>
    <n v="40.880813228074729"/>
    <n v="49.965438389869107"/>
    <n v="59.050063551663499"/>
    <n v="68.134688713457876"/>
    <n v="77.219313875252254"/>
    <n v="9.0846251617943832"/>
    <n v="0"/>
    <n v="11.137436072166613"/>
    <n v="34.878175013830941"/>
    <n v="61.199602519553423"/>
    <n v="91.091417141835564"/>
    <n v="125.95924970420226"/>
    <n v="167.89463632272674"/>
    <n v="220.17970479769852"/>
    <n v="288.30696064851128"/>
    <n v="382.25544069450092"/>
    <n v="1382.9026229150263"/>
    <n v="69.555528290513578"/>
    <n v="217.86872268083087"/>
    <n v="1670.3268738863708"/>
    <n v="1670.3"/>
    <n v="217.86521739130421"/>
    <n v="69.555528290513578"/>
    <n v="1382.8792543181821"/>
    <n v="8.8671229952078985"/>
    <n v="2.687388637082222E-2"/>
    <n v="1.6089257241706412E-5"/>
  </r>
  <r>
    <x v="2"/>
    <x v="269"/>
    <n v="442"/>
    <n v="1.2402500000000001"/>
    <n v="81.72698133505375"/>
    <n v="0"/>
    <n v="9.0807757038948616"/>
    <n v="18.161551407789723"/>
    <n v="27.242327111684585"/>
    <n v="36.323102815579446"/>
    <n v="45.403878519474304"/>
    <n v="54.484654223369162"/>
    <n v="63.56542992726402"/>
    <n v="72.646205631158878"/>
    <n v="81.726981335053736"/>
    <n v="0"/>
    <n v="9.0807757038948616"/>
    <n v="18.161551407789723"/>
    <n v="27.242327111684585"/>
    <n v="36.323102815579446"/>
    <n v="45.403878519474304"/>
    <n v="54.484654223369162"/>
    <n v="63.56542992726402"/>
    <n v="72.646205631158878"/>
    <n v="81.726981335053736"/>
    <n v="0"/>
    <n v="50.507048522973925"/>
    <n v="202.0281940918957"/>
    <n v="454.56343670676534"/>
    <n v="808.1127763675828"/>
    <n v="1262.676213074348"/>
    <n v="1818.2537468270607"/>
    <n v="2474.8453776257215"/>
    <n v="3232.4511054703303"/>
    <n v="4091.0709303608865"/>
    <n v="0"/>
    <n v="2.7397974128714433E-2"/>
    <n v="5.4795948257428867E-2"/>
    <n v="8.21939223861433E-2"/>
    <n v="0.10959189651485773"/>
    <n v="0.13698987064357215"/>
    <n v="0.16438784477228657"/>
    <n v="0.19178581890100102"/>
    <n v="0.21918379302971544"/>
    <n v="0.24658176715842986"/>
    <n v="9.6"/>
    <n v="1.21546"/>
    <n v="1"/>
    <n v="1.0005999999999999"/>
    <n v="1.0066999999999999"/>
    <n v="1"/>
    <n v="0.96705007613972582"/>
    <n v="0.93532999258587846"/>
    <n v="0.90483974933845768"/>
    <n v="0.8755793463974636"/>
    <n v="0.84754878376289611"/>
    <n v="0.82074806143475543"/>
    <n v="0.79517717941304134"/>
    <n v="0.77083613769775405"/>
    <n v="0.74772493628889336"/>
    <n v="375000"/>
    <n v="750000"/>
    <n v="725287.55710479442"/>
    <n v="701497.49443940888"/>
    <n v="678629.81200384325"/>
    <n v="656684.50979809766"/>
    <n v="635661.58782217209"/>
    <n v="615561.04607606656"/>
    <n v="596382.88455978106"/>
    <n v="578127.10327331559"/>
    <n v="560793.70221667003"/>
    <n v="750000"/>
    <n v="725287.55710479442"/>
    <n v="701497.49443940888"/>
    <n v="678629.81200384314"/>
    <n v="656684.50979809766"/>
    <n v="635661.58782217209"/>
    <n v="615561.04607606656"/>
    <n v="596382.88455978106"/>
    <n v="578127.10327331559"/>
    <n v="560793.70221667003"/>
    <n v="1853459.6850000001"/>
    <n v="64.75"/>
    <n v="9.4854355203619907"/>
    <n v="1.2999999999999999E-2"/>
    <n v="0.78300000000000003"/>
    <n v="4.2157979022656243E-2"/>
    <n v="6.4848249127103991E-2"/>
    <n v="7.4999999999999997E-2"/>
    <n v="0.13984824912710397"/>
    <n v="3.7721206682539687"/>
    <n v="3.6277784371950537"/>
    <n v="3.4611393949190057"/>
    <n v="3.2722035414258204"/>
    <n v="3.0609708767155035"/>
    <n v="2.8274414007880506"/>
    <n v="2.5716151136434635"/>
    <n v="2.2934920152817422"/>
    <n v="1.993072105702886"/>
    <n v="1.6703553849068946"/>
    <n v="3.7721206682539687"/>
    <n v="3.6999495527245112"/>
    <n v="3.5444589160570299"/>
    <n v="3.366671468172413"/>
    <n v="3.1665872090706619"/>
    <n v="2.9442061387517771"/>
    <n v="2.6995282572157571"/>
    <n v="2.4325535644626028"/>
    <n v="2.143282060492314"/>
    <n v="1.8317137453048904"/>
    <n v="0"/>
    <n v="4.5403878519474308"/>
    <n v="13.621163555842292"/>
    <n v="22.701939259737152"/>
    <n v="31.782714963632017"/>
    <n v="40.863490667526875"/>
    <n v="49.944266371421733"/>
    <n v="59.025042075316591"/>
    <n v="68.105817779211449"/>
    <n v="77.186593483106307"/>
    <n v="9.0807757038948616"/>
    <n v="0"/>
    <n v="11.143461040398003"/>
    <n v="34.896928982962621"/>
    <n v="61.232947856663472"/>
    <n v="91.142825632226234"/>
    <n v="126.03471895053242"/>
    <n v="168.00442055095388"/>
    <n v="220.3417741049077"/>
    <n v="288.55448696346321"/>
    <n v="382.65484689646928"/>
    <n v="1384.0064109785767"/>
    <n v="69.555528290513578"/>
    <n v="218.03429089036342"/>
    <n v="1671.5962301594536"/>
    <n v="1671.6"/>
    <n v="218.03478260869542"/>
    <n v="69.555528290513578"/>
    <n v="1384.0096891007909"/>
    <n v="8.8685414922340087"/>
    <n v="3.7698405462833762E-3"/>
    <n v="2.2552288503729218E-6"/>
  </r>
  <r>
    <x v="2"/>
    <x v="270"/>
    <n v="442"/>
    <n v="1.2429399999999999"/>
    <n v="81.692471576071966"/>
    <n v="0"/>
    <n v="9.0769412862302179"/>
    <n v="18.153882572460436"/>
    <n v="27.230823858690655"/>
    <n v="36.307765144920872"/>
    <n v="45.384706431151088"/>
    <n v="54.461647717381304"/>
    <n v="63.53858900361152"/>
    <n v="72.615530289841743"/>
    <n v="81.692471576071966"/>
    <n v="0"/>
    <n v="9.0769412862302179"/>
    <n v="18.153882572460436"/>
    <n v="27.230823858690655"/>
    <n v="36.307765144920872"/>
    <n v="45.384706431151088"/>
    <n v="54.461647717381304"/>
    <n v="63.53858900361152"/>
    <n v="72.615530289841743"/>
    <n v="81.692471576071966"/>
    <n v="0"/>
    <n v="50.464403657123292"/>
    <n v="201.85761462849317"/>
    <n v="454.17963291410967"/>
    <n v="807.43045851397267"/>
    <n v="1261.6100914280823"/>
    <n v="1816.7185316564385"/>
    <n v="2472.7557791990412"/>
    <n v="3229.7218340558907"/>
    <n v="4087.6166962269872"/>
    <n v="0"/>
    <n v="2.7386405152737027E-2"/>
    <n v="5.4772810305474054E-2"/>
    <n v="8.2159215458211088E-2"/>
    <n v="0.10954562061094811"/>
    <n v="0.13693202576368513"/>
    <n v="0.16431843091642215"/>
    <n v="0.19170483606915917"/>
    <n v="0.21909124122189622"/>
    <n v="0.24647764637463326"/>
    <n v="9.6"/>
    <n v="1.21546"/>
    <n v="1"/>
    <n v="1.0005999999999999"/>
    <n v="1.0066999999999999"/>
    <n v="1"/>
    <n v="0.96706372991877132"/>
    <n v="0.93535626174682651"/>
    <n v="0.90487759548416535"/>
    <n v="0.87562773113078796"/>
    <n v="0.84760666868669421"/>
    <n v="0.82081440815188433"/>
    <n v="0.795250949526358"/>
    <n v="0.77091629281011553"/>
    <n v="0.74781043800315683"/>
    <n v="375000"/>
    <n v="750000"/>
    <n v="725297.79743907845"/>
    <n v="701517.19631011994"/>
    <n v="678658.19661312399"/>
    <n v="656720.79834809096"/>
    <n v="635705.00151502062"/>
    <n v="615610.80611391331"/>
    <n v="596438.21214476845"/>
    <n v="578187.21960758662"/>
    <n v="560857.8285023676"/>
    <n v="750000"/>
    <n v="725297.79743907833"/>
    <n v="701517.19631011994"/>
    <n v="678658.19661312399"/>
    <n v="656720.79834809096"/>
    <n v="635705.00151502062"/>
    <n v="615610.80611391331"/>
    <n v="596438.21214476845"/>
    <n v="578187.21960758662"/>
    <n v="560857.8285023676"/>
    <n v="1855911.3512500001"/>
    <n v="64.75"/>
    <n v="9.4854355203619907"/>
    <n v="1.2999999999999999E-2"/>
    <n v="0.78300000000000003"/>
    <n v="4.2157979022656243E-2"/>
    <n v="6.5129855198593711E-2"/>
    <n v="7.4999999999999997E-2"/>
    <n v="0.14012985519859372"/>
    <n v="3.7668785890356675"/>
    <n v="3.6227657533303494"/>
    <n v="3.4563506626149585"/>
    <n v="3.2676333168894907"/>
    <n v="3.0566137161539482"/>
    <n v="2.8232918604083297"/>
    <n v="2.567667749652637"/>
    <n v="2.289741383886867"/>
    <n v="1.9895127631110232"/>
    <n v="1.6669818873251039"/>
    <n v="3.7668785890356675"/>
    <n v="3.6948221711830085"/>
    <n v="3.5395582079726537"/>
    <n v="3.3619919897522248"/>
    <n v="3.1621235165217194"/>
    <n v="2.9399527882811389"/>
    <n v="2.6954798050304833"/>
    <n v="2.4287045667697518"/>
    <n v="2.1396270734989451"/>
    <n v="1.8282473252180635"/>
    <n v="0"/>
    <n v="4.5384706431151089"/>
    <n v="13.615411929345328"/>
    <n v="22.692353215575544"/>
    <n v="31.769294501805764"/>
    <n v="40.846235788035983"/>
    <n v="49.923177074266192"/>
    <n v="59.000118360496415"/>
    <n v="68.077059646726639"/>
    <n v="77.154000932956848"/>
    <n v="9.0769412862302179"/>
    <n v="0"/>
    <n v="11.14950318262418"/>
    <n v="34.915740159925868"/>
    <n v="61.266403492935453"/>
    <n v="91.194420265735587"/>
    <n v="126.11048908315446"/>
    <n v="168.11468825679589"/>
    <n v="220.50463344380506"/>
    <n v="288.8033531665979"/>
    <n v="383.05667225995808"/>
    <n v="1385.1159033115325"/>
    <n v="69.555528290513578"/>
    <n v="218.20071474030678"/>
    <n v="1672.8721463423528"/>
    <n v="1672.9"/>
    <n v="218.20434782608686"/>
    <n v="69.555528290513578"/>
    <n v="1385.1401238833996"/>
    <n v="8.86991568098383"/>
    <n v="2.7853657647256114E-2"/>
    <n v="1.6649923873068393E-5"/>
  </r>
  <r>
    <x v="2"/>
    <x v="271"/>
    <n v="442"/>
    <n v="1.2464599999999999"/>
    <n v="81.630904367863792"/>
    <n v="0"/>
    <n v="9.0701004853181999"/>
    <n v="18.1402009706364"/>
    <n v="27.2103014559546"/>
    <n v="36.2804019412728"/>
    <n v="45.350502426591"/>
    <n v="54.420602911909199"/>
    <n v="63.490703397227399"/>
    <n v="72.560803882545599"/>
    <n v="81.630904367863792"/>
    <n v="0"/>
    <n v="9.0701004853181999"/>
    <n v="18.1402009706364"/>
    <n v="27.2103014559546"/>
    <n v="36.2804019412728"/>
    <n v="45.350502426591"/>
    <n v="54.420602911909199"/>
    <n v="63.490703397227399"/>
    <n v="72.560803882545599"/>
    <n v="81.630904367863792"/>
    <n v="0"/>
    <n v="50.388367723433788"/>
    <n v="201.55347089373515"/>
    <n v="453.49530951090412"/>
    <n v="806.21388357494061"/>
    <n v="1259.7091930858448"/>
    <n v="1813.9812380436165"/>
    <n v="2469.0300184482558"/>
    <n v="3224.8555342997624"/>
    <n v="4081.4577855981361"/>
    <n v="0"/>
    <n v="2.7365765496773851E-2"/>
    <n v="5.4731530993547703E-2"/>
    <n v="8.2097296490321547E-2"/>
    <n v="0.10946306198709541"/>
    <n v="0.13682882748386926"/>
    <n v="0.16419459298064309"/>
    <n v="0.19156035847741695"/>
    <n v="0.21892612397419081"/>
    <n v="0.24629188947096464"/>
    <n v="9.6"/>
    <n v="1.21546"/>
    <n v="1"/>
    <n v="1.0005999999999999"/>
    <n v="1.0066999999999999"/>
    <n v="1"/>
    <n v="0.96708808951661351"/>
    <n v="0.93540312947704762"/>
    <n v="0.90494511988130233"/>
    <n v="0.87571406072937752"/>
    <n v="0.84770995202127319"/>
    <n v="0.82093279375698935"/>
    <n v="0.79538258593652611"/>
    <n v="0.77105932855988346"/>
    <n v="0.7479630216270613"/>
    <n v="375000"/>
    <n v="750000"/>
    <n v="725316.06713746011"/>
    <n v="701552.34710778575"/>
    <n v="678708.83991097671"/>
    <n v="656785.54554703319"/>
    <n v="635782.46401595487"/>
    <n v="615699.59531774197"/>
    <n v="596536.93945239461"/>
    <n v="578294.49641991255"/>
    <n v="560972.26622029592"/>
    <n v="750000"/>
    <n v="725316.06713746011"/>
    <n v="701552.34710778575"/>
    <n v="678708.83991097671"/>
    <n v="656785.54554703319"/>
    <n v="635782.46401595487"/>
    <n v="615699.59531774197"/>
    <n v="596536.93945239461"/>
    <n v="578294.49641991255"/>
    <n v="560972.26622029592"/>
    <n v="1858363.0175000001"/>
    <n v="64.75"/>
    <n v="9.4854355203619907"/>
    <n v="1.2999999999999999E-2"/>
    <n v="0.78300000000000003"/>
    <n v="4.2157979022656243E-2"/>
    <n v="6.5499272415479773E-2"/>
    <n v="7.4999999999999997E-2"/>
    <n v="0.14049927241547977"/>
    <n v="3.7616503411609501"/>
    <n v="3.6178093382474983"/>
    <n v="3.4516587757232133"/>
    <n v="3.2631986535880935"/>
    <n v="3.0524289718421409"/>
    <n v="2.819349730485353"/>
    <n v="2.5639609295177315"/>
    <n v="2.2862625689392764"/>
    <n v="1.9862546487499868"/>
    <n v="1.6639371689498637"/>
    <n v="3.7616503411609501"/>
    <n v="3.6897298397042242"/>
    <n v="3.5347340569853558"/>
    <n v="3.3574287146556534"/>
    <n v="3.1578138127151174"/>
    <n v="2.9358893511637469"/>
    <n v="2.6916553300015424"/>
    <n v="2.4251117492285039"/>
    <n v="2.1362586088446314"/>
    <n v="1.8250959088499252"/>
    <n v="0"/>
    <n v="4.5350502426591"/>
    <n v="13.6051507279773"/>
    <n v="22.6752512132955"/>
    <n v="31.7453516986137"/>
    <n v="40.815452183931896"/>
    <n v="49.885552669250103"/>
    <n v="58.955653154568296"/>
    <n v="68.025753639886503"/>
    <n v="77.095854125204696"/>
    <n v="9.0701004853181999"/>
    <n v="0"/>
    <n v="11.148068610405918"/>
    <n v="34.910712441517468"/>
    <n v="61.257237163862563"/>
    <n v="91.181287727861687"/>
    <n v="126.09475643733646"/>
    <n v="168.09989393236046"/>
    <n v="220.49858051267748"/>
    <n v="288.82290680947466"/>
    <n v="383.1399437839296"/>
    <n v="1385.1533874194263"/>
    <n v="69.555528290513578"/>
    <n v="218.20633735649085"/>
    <n v="1672.9152530664308"/>
    <n v="1672.9"/>
    <n v="218.20434782608686"/>
    <n v="69.555528290513578"/>
    <n v="1385.1401238833996"/>
    <n v="8.8716473656462078"/>
    <n v="1.5253066430659601E-2"/>
    <n v="9.1177395126185671E-6"/>
  </r>
  <r>
    <x v="2"/>
    <x v="272"/>
    <n v="442"/>
    <n v="1.2492399999999999"/>
    <n v="81.593793558785109"/>
    <n v="0"/>
    <n v="9.0659770620872351"/>
    <n v="18.13195412417447"/>
    <n v="27.197931186261705"/>
    <n v="36.26390824834894"/>
    <n v="45.329885310436175"/>
    <n v="54.39586237252341"/>
    <n v="63.461839434610646"/>
    <n v="72.527816496697881"/>
    <n v="81.593793558785109"/>
    <n v="0"/>
    <n v="9.0659770620872351"/>
    <n v="18.13195412417447"/>
    <n v="27.197931186261705"/>
    <n v="36.26390824834894"/>
    <n v="45.329885310436175"/>
    <n v="54.39586237252341"/>
    <n v="63.461839434610646"/>
    <n v="72.527816496697881"/>
    <n v="81.593793558785109"/>
    <n v="0"/>
    <n v="50.342563305303791"/>
    <n v="201.37025322121517"/>
    <n v="453.08306974773416"/>
    <n v="805.48101288486066"/>
    <n v="1258.5640826325948"/>
    <n v="1812.3322789909366"/>
    <n v="2466.7856019598858"/>
    <n v="3221.9240515394426"/>
    <n v="4077.7476277296059"/>
    <n v="0"/>
    <n v="2.7353324550461824E-2"/>
    <n v="5.4706649100923647E-2"/>
    <n v="8.2059973651385468E-2"/>
    <n v="0.10941329820184729"/>
    <n v="0.13676662275230911"/>
    <n v="0.16411994730277094"/>
    <n v="0.19147327185323276"/>
    <n v="0.21882659640369459"/>
    <n v="0.24617992095415639"/>
    <n v="9.6"/>
    <n v="1.21546"/>
    <n v="1"/>
    <n v="1.0005999999999999"/>
    <n v="1.0066999999999999"/>
    <n v="1"/>
    <n v="0.96710277306598591"/>
    <n v="0.9354313812439472"/>
    <n v="0.90498582453388365"/>
    <n v="0.87576610293579538"/>
    <n v="0.84777221644968237"/>
    <n v="0.82100416507554463"/>
    <n v="0.79546194881338206"/>
    <n v="0.77114556766319486"/>
    <n v="0.74805502162498283"/>
    <n v="375000"/>
    <n v="750000"/>
    <n v="725327.07979948947"/>
    <n v="701573.53593296045"/>
    <n v="678739.36840041273"/>
    <n v="656824.57720184652"/>
    <n v="635829.16233726183"/>
    <n v="615753.12380665843"/>
    <n v="596596.46161003655"/>
    <n v="578359.17574739619"/>
    <n v="561041.26621873712"/>
    <n v="750000"/>
    <n v="725327.07979948958"/>
    <n v="701573.53593296045"/>
    <n v="678739.36840041284"/>
    <n v="656824.57720184652"/>
    <n v="635829.16233726183"/>
    <n v="615753.12380665843"/>
    <n v="596596.46161003655"/>
    <n v="578359.17574739619"/>
    <n v="561041.26621873712"/>
    <n v="1860814.6837500001"/>
    <n v="64.75"/>
    <n v="9.4854355203619907"/>
    <n v="1.2999999999999999E-2"/>
    <n v="0.78300000000000003"/>
    <n v="4.2157979022656243E-2"/>
    <n v="6.5791766413206013E-2"/>
    <n v="7.4999999999999997E-2"/>
    <n v="0.14079176641320601"/>
    <n v="3.7564358699604745"/>
    <n v="3.6128269696377289"/>
    <n v="3.4469025966536928"/>
    <n v="3.2586627510083672"/>
    <n v="3.0481074327017503"/>
    <n v="2.8152366417338452"/>
    <n v="2.5600503781046497"/>
    <n v="2.2825486418141643"/>
    <n v="1.98273143286239"/>
    <n v="1.660598751249325"/>
    <n v="3.7564358699604745"/>
    <n v="3.6846314197991017"/>
    <n v="3.5298647831457108"/>
    <n v="3.35278267383103"/>
    <n v="3.1533850918550588"/>
    <n v="2.9316720372177976"/>
    <n v="2.6876435099192477"/>
    <n v="2.421299509959407"/>
    <n v="2.1326400373382772"/>
    <n v="1.8216650920558575"/>
    <n v="0"/>
    <n v="4.5329885310436175"/>
    <n v="13.598965593130853"/>
    <n v="22.664942655218088"/>
    <n v="31.730919717305323"/>
    <n v="40.796896779392554"/>
    <n v="49.862873841479797"/>
    <n v="58.928850903567024"/>
    <n v="67.994827965654267"/>
    <n v="77.060805027741495"/>
    <n v="9.0659770620872351"/>
    <n v="0"/>
    <n v="11.15334625447737"/>
    <n v="34.927091463703974"/>
    <n v="61.286361275226895"/>
    <n v="91.226343100008577"/>
    <n v="126.16135969878812"/>
    <n v="168.19777951510682"/>
    <n v="220.64499182748932"/>
    <n v="289.04997556294597"/>
    <n v="383.51258626745374"/>
    <n v="1386.1598349652008"/>
    <n v="69.555528290513578"/>
    <n v="218.35730448835704"/>
    <n v="1674.0726677440716"/>
    <n v="1674.1"/>
    <n v="218.36086956521717"/>
    <n v="69.555528290513578"/>
    <n v="1386.1836021442691"/>
    <n v="8.8729620476075191"/>
    <n v="2.7332255928286031E-2"/>
    <n v="1.6326537201054913E-5"/>
  </r>
  <r>
    <x v="2"/>
    <x v="273"/>
    <n v="442"/>
    <n v="1.2510300000000001"/>
    <n v="81.589094310971987"/>
    <n v="0"/>
    <n v="9.0654549234413313"/>
    <n v="18.130909846882663"/>
    <n v="27.196364770323996"/>
    <n v="36.261819693765325"/>
    <n v="45.327274617206655"/>
    <n v="54.392729540647984"/>
    <n v="63.458184464089314"/>
    <n v="72.52363938753065"/>
    <n v="81.589094310971987"/>
    <n v="0"/>
    <n v="9.0654549234413313"/>
    <n v="18.130909846882663"/>
    <n v="27.196364770323996"/>
    <n v="36.261819693765325"/>
    <n v="45.327274617206655"/>
    <n v="54.392729540647984"/>
    <n v="63.458184464089314"/>
    <n v="72.52363938753065"/>
    <n v="81.589094310971987"/>
    <n v="0"/>
    <n v="50.336764693479836"/>
    <n v="201.34705877391934"/>
    <n v="453.03088224131864"/>
    <n v="805.38823509567737"/>
    <n v="1258.4191173369959"/>
    <n v="1812.1235289652741"/>
    <n v="2466.501469980512"/>
    <n v="3221.5529403827095"/>
    <n v="4077.2779401718676"/>
    <n v="0"/>
    <n v="2.7351749184922738E-2"/>
    <n v="5.4703498369845477E-2"/>
    <n v="8.2055247554768215E-2"/>
    <n v="0.10940699673969095"/>
    <n v="0.13675874592461368"/>
    <n v="0.16411049510953643"/>
    <n v="0.19146224429445916"/>
    <n v="0.21881399347938191"/>
    <n v="0.24616574266430466"/>
    <n v="9.6"/>
    <n v="1.21546"/>
    <n v="1"/>
    <n v="1.0005999999999999"/>
    <n v="1.0066999999999999"/>
    <n v="1"/>
    <n v="0.96710463242476208"/>
    <n v="0.93543495876602756"/>
    <n v="0.90499097902379666"/>
    <n v="0.87577269319806916"/>
    <n v="0.84778010128884529"/>
    <n v="0.82101320329612493"/>
    <n v="0.79547199921990797"/>
    <n v="0.77115648906019463"/>
    <n v="0.7480666728169848"/>
    <n v="375000"/>
    <n v="750000"/>
    <n v="725328.47431857151"/>
    <n v="701576.21907452063"/>
    <n v="678743.2342678475"/>
    <n v="656829.51989855187"/>
    <n v="635835.07596663397"/>
    <n v="615759.9024720937"/>
    <n v="596603.99941493094"/>
    <n v="578367.36679514602"/>
    <n v="561050.00461273862"/>
    <n v="750000"/>
    <n v="725328.47431857151"/>
    <n v="701576.21907452063"/>
    <n v="678743.2342678475"/>
    <n v="656829.51989855187"/>
    <n v="635835.07596663397"/>
    <n v="615759.9024720937"/>
    <n v="596603.99941493094"/>
    <n v="578367.36679514602"/>
    <n v="561050.00461273862"/>
    <n v="1863266.35"/>
    <n v="64.75"/>
    <n v="9.4854355203619907"/>
    <n v="1.2999999999999999E-2"/>
    <n v="0.78300000000000003"/>
    <n v="4.2157979022656243E-2"/>
    <n v="6.5980443744283676E-2"/>
    <n v="7.4999999999999997E-2"/>
    <n v="0.14098044374428367"/>
    <n v="3.7512351210526313"/>
    <n v="3.6078061797353533"/>
    <n v="3.4420578915742284"/>
    <n v="3.2539902565692551"/>
    <n v="3.0436032747204349"/>
    <n v="2.8108969460277677"/>
    <n v="2.5558712704912527"/>
    <n v="2.2785262481108894"/>
    <n v="1.9788618788866801"/>
    <n v="1.6568781628186227"/>
    <n v="3.7512351210526313"/>
    <n v="3.6795206503939921"/>
    <n v="3.5249320356547909"/>
    <n v="3.3480240740717417"/>
    <n v="3.1487967656448452"/>
    <n v="2.9272501103741013"/>
    <n v="2.68338410825951"/>
    <n v="2.4171987593010709"/>
    <n v="2.1286940634987848"/>
    <n v="1.8178700208526513"/>
    <n v="0"/>
    <n v="4.5327274617206657"/>
    <n v="13.598182385161998"/>
    <n v="22.663637308603327"/>
    <n v="31.72909223204466"/>
    <n v="40.794547155485986"/>
    <n v="49.860002078927323"/>
    <n v="58.925457002368645"/>
    <n v="67.990911925809982"/>
    <n v="77.056366849251319"/>
    <n v="9.0654549234413313"/>
    <n v="0"/>
    <n v="11.167551534212318"/>
    <n v="34.971939375427056"/>
    <n v="61.366399367761581"/>
    <n v="91.348752174041167"/>
    <n v="126.33738642612845"/>
    <n v="168.44535970006328"/>
    <n v="220.99385590145363"/>
    <n v="289.55243397166163"/>
    <n v="384.26895884910368"/>
    <n v="1388.4526372998528"/>
    <n v="69.555528290513578"/>
    <n v="218.70122483855482"/>
    <n v="1676.7093904289213"/>
    <n v="1676.7"/>
    <n v="218.69999999999982"/>
    <n v="69.555528290513578"/>
    <n v="1388.4444717094866"/>
    <n v="8.8737839573634165"/>
    <n v="9.3904289212787262E-3"/>
    <n v="5.6005420893891131E-6"/>
  </r>
  <r>
    <x v="2"/>
    <x v="274"/>
    <n v="442"/>
    <n v="1.2546200000000001"/>
    <n v="81.525862748209235"/>
    <n v="0"/>
    <n v="9.0584291942454698"/>
    <n v="18.11685838849094"/>
    <n v="27.175287582736409"/>
    <n v="36.233716776981879"/>
    <n v="45.292145971227349"/>
    <n v="54.350575165472819"/>
    <n v="63.409004359718288"/>
    <n v="72.467433553963758"/>
    <n v="81.525862748209221"/>
    <n v="0"/>
    <n v="9.0584291942454698"/>
    <n v="18.11685838849094"/>
    <n v="27.175287582736409"/>
    <n v="36.233716776981879"/>
    <n v="45.292145971227349"/>
    <n v="54.350575165472819"/>
    <n v="63.409004359718288"/>
    <n v="72.467433553963758"/>
    <n v="81.525862748209221"/>
    <n v="0"/>
    <n v="50.258772923634659"/>
    <n v="201.03509169453864"/>
    <n v="452.32895631271202"/>
    <n v="804.14036677815454"/>
    <n v="1256.4693230908665"/>
    <n v="1809.3158252508481"/>
    <n v="2462.6798732580987"/>
    <n v="3216.5614671126182"/>
    <n v="4070.9606068144071"/>
    <n v="0"/>
    <n v="2.7330551574385898E-2"/>
    <n v="5.4661103148771796E-2"/>
    <n v="8.1991654723157698E-2"/>
    <n v="0.10932220629754359"/>
    <n v="0.13665275787192949"/>
    <n v="0.1639833094463154"/>
    <n v="0.19131386102070128"/>
    <n v="0.21864441259508718"/>
    <n v="0.24597496416947306"/>
    <n v="9.6"/>
    <n v="1.21546"/>
    <n v="1"/>
    <n v="1.0005999999999999"/>
    <n v="1.0066999999999999"/>
    <n v="1"/>
    <n v="0.96712965175213672"/>
    <n v="0.93548309833094834"/>
    <n v="0.90506033973643485"/>
    <n v="0.87586137596859626"/>
    <n v="0.84788620702743245"/>
    <n v="0.82113483291294354"/>
    <n v="0.79560725362512952"/>
    <n v="0.77130346916399029"/>
    <n v="0.74822347952952595"/>
    <n v="375000"/>
    <n v="750000"/>
    <n v="725347.23881410249"/>
    <n v="701612.32374821126"/>
    <n v="678795.25480232609"/>
    <n v="656896.03197644721"/>
    <n v="635914.65527057438"/>
    <n v="615851.12468470761"/>
    <n v="596705.44021884713"/>
    <n v="578477.6018729927"/>
    <n v="561167.60964714445"/>
    <n v="750000"/>
    <n v="725347.23881410237"/>
    <n v="701612.32374821126"/>
    <n v="678795.25480232609"/>
    <n v="656896.03197644721"/>
    <n v="635914.65527057438"/>
    <n v="615851.12468470761"/>
    <n v="596705.44021884713"/>
    <n v="578477.6018729927"/>
    <n v="561167.60964714445"/>
    <n v="1865718.0162500001"/>
    <n v="64.75"/>
    <n v="9.4854355203619907"/>
    <n v="1.2999999999999999E-2"/>
    <n v="0.78300000000000003"/>
    <n v="4.2157979022656243E-2"/>
    <n v="6.6359666717379515E-2"/>
    <n v="7.4999999999999997E-2"/>
    <n v="0.14135966671737951"/>
    <n v="3.7460480403416558"/>
    <n v="3.6028913194216736"/>
    <n v="3.4374073248183721"/>
    <n v="3.2495960565317485"/>
    <n v="3.0394575145618048"/>
    <n v="2.8069916989085391"/>
    <n v="2.5521986095719518"/>
    <n v="2.2750782465520438"/>
    <n v="1.9756306098488146"/>
    <n v="1.6538556994622646"/>
    <n v="3.7460480403416558"/>
    <n v="3.674469679881665"/>
    <n v="3.5201493221200231"/>
    <n v="3.3435016906750601"/>
    <n v="3.1445267855467769"/>
    <n v="2.9232246067351717"/>
    <n v="2.6795951542402454"/>
    <n v="2.413638428061998"/>
    <n v="2.1253544282004291"/>
    <n v="1.8147431546555395"/>
    <n v="0"/>
    <n v="4.5292145971227349"/>
    <n v="13.587643791368205"/>
    <n v="22.646072985613674"/>
    <n v="31.704502179859144"/>
    <n v="40.76293137410461"/>
    <n v="49.821360568350087"/>
    <n v="58.87978976259555"/>
    <n v="67.938218956841027"/>
    <n v="76.99664815108649"/>
    <n v="9.0584291942454698"/>
    <n v="0"/>
    <n v="11.16557579947172"/>
    <n v="34.965195489664893"/>
    <n v="61.354193192131696"/>
    <n v="91.331067509134755"/>
    <n v="126.31534598862443"/>
    <n v="168.42218361054321"/>
    <n v="220.97692858030308"/>
    <n v="289.55807927281575"/>
    <n v="384.33465566824879"/>
    <n v="1388.4232251109383"/>
    <n v="69.555528290513578"/>
    <n v="218.69681301021765"/>
    <n v="1676.6755664116697"/>
    <n v="1676.7"/>
    <n v="218.69999999999982"/>
    <n v="69.555528290513578"/>
    <n v="1388.4444717094866"/>
    <n v="8.8753746322022877"/>
    <n v="2.4433588330339262E-2"/>
    <n v="1.4572426987737377E-5"/>
  </r>
  <r>
    <x v="2"/>
    <x v="275"/>
    <n v="442"/>
    <n v="1.25732"/>
    <n v="81.491770223995175"/>
    <n v="0"/>
    <n v="9.0546411359994643"/>
    <n v="18.109282271998929"/>
    <n v="27.163923407998393"/>
    <n v="36.218564543997857"/>
    <n v="45.273205679997318"/>
    <n v="54.327846815996779"/>
    <n v="63.382487951996239"/>
    <n v="72.4371290879957"/>
    <n v="81.491770223995161"/>
    <n v="0"/>
    <n v="9.0546411359994643"/>
    <n v="18.109282271998929"/>
    <n v="27.163923407998393"/>
    <n v="36.218564543997857"/>
    <n v="45.273205679997318"/>
    <n v="54.327846815996779"/>
    <n v="63.382487951996239"/>
    <n v="72.4371290879957"/>
    <n v="81.491770223995161"/>
    <n v="0"/>
    <n v="50.216747237311878"/>
    <n v="200.86698894924751"/>
    <n v="451.95072513580686"/>
    <n v="803.46795579699005"/>
    <n v="1255.4186809327966"/>
    <n v="1807.8029005432272"/>
    <n v="2460.6206146282811"/>
    <n v="3213.8718231879584"/>
    <n v="4067.5565262222599"/>
    <n v="0"/>
    <n v="2.7319122471277713E-2"/>
    <n v="5.4638244942555425E-2"/>
    <n v="8.1957367413833138E-2"/>
    <n v="0.10927648988511085"/>
    <n v="0.13659561235638856"/>
    <n v="0.16391473482766625"/>
    <n v="0.19123385729894396"/>
    <n v="0.21855297977022164"/>
    <n v="0.24587210224149936"/>
    <n v="9.6"/>
    <n v="1.21546"/>
    <n v="1"/>
    <n v="1.0005999999999999"/>
    <n v="1.0066999999999999"/>
    <n v="1"/>
    <n v="0.96714314171351623"/>
    <n v="0.93550905493350833"/>
    <n v="0.9050977396599762"/>
    <n v="0.87590919589292016"/>
    <n v="0.84794342363233977"/>
    <n v="0.82120042287823536"/>
    <n v="0.79568019363060682"/>
    <n v="0.77138273588945427"/>
    <n v="0.74830804965477737"/>
    <n v="375000"/>
    <n v="750000"/>
    <n v="725357.35628513712"/>
    <n v="701631.79120013129"/>
    <n v="678823.30474498216"/>
    <n v="656931.89691969007"/>
    <n v="635957.5677242548"/>
    <n v="615900.31715867657"/>
    <n v="596760.14522295515"/>
    <n v="578537.05191709066"/>
    <n v="561231.03724108299"/>
    <n v="750000"/>
    <n v="725357.35628513712"/>
    <n v="701631.79120013129"/>
    <n v="678823.30474498216"/>
    <n v="656931.89691969007"/>
    <n v="635957.5677242548"/>
    <n v="615900.31715867657"/>
    <n v="596760.14522295515"/>
    <n v="578537.05191709066"/>
    <n v="561231.03724108299"/>
    <n v="1868169.6825000001"/>
    <n v="64.75"/>
    <n v="9.4854355203619907"/>
    <n v="1.2999999999999999E-2"/>
    <n v="0.78300000000000003"/>
    <n v="4.2157979022656243E-2"/>
    <n v="6.664559216471018E-2"/>
    <n v="7.4999999999999997E-2"/>
    <n v="0.14164559216471018"/>
    <n v="3.7408745740157481"/>
    <n v="3.5979431475076047"/>
    <n v="3.4326783486109038"/>
    <n v="3.245080177325645"/>
    <n v="3.0351486336518296"/>
    <n v="2.8028837175894568"/>
    <n v="2.5482854291385273"/>
    <n v="2.2713537682990399"/>
    <n v="1.9720887350709955"/>
    <n v="1.6504903294543933"/>
    <n v="3.7408745740157481"/>
    <n v="3.6694088607616764"/>
    <n v="3.515310748059254"/>
    <n v="3.3388792629682742"/>
    <n v="3.1401144054887373"/>
    <n v="2.9190161756206434"/>
    <n v="2.675584573363992"/>
    <n v="2.4098195987187836"/>
    <n v="2.1217212516850177"/>
    <n v="1.8112895322626943"/>
    <n v="0"/>
    <n v="4.5273205679997321"/>
    <n v="13.581961703999196"/>
    <n v="22.636602839998659"/>
    <n v="31.691243975998127"/>
    <n v="40.745885111997588"/>
    <n v="49.800526247997048"/>
    <n v="58.855167383996509"/>
    <n v="67.909808519995977"/>
    <n v="76.964449655995423"/>
    <n v="9.0546411359994643"/>
    <n v="0"/>
    <n v="11.171625895719256"/>
    <n v="34.984044929881563"/>
    <n v="61.387758918877005"/>
    <n v="91.382925684010416"/>
    <n v="126.39168310855877"/>
    <n v="168.53359749813083"/>
    <n v="221.14203899105129"/>
    <n v="289.8113714394222"/>
    <n v="384.74548626920767"/>
    <n v="1389.5505327348592"/>
    <n v="69.555528290513578"/>
    <n v="218.8659091538058"/>
    <n v="1677.9719701791787"/>
    <n v="1678"/>
    <n v="218.86956521739125"/>
    <n v="69.555528290513578"/>
    <n v="1389.5749064920951"/>
    <n v="8.8765204817524204"/>
    <n v="2.8029820821302565E-2"/>
    <n v="1.6704303230812016E-5"/>
  </r>
  <r>
    <x v="2"/>
    <x v="276"/>
    <n v="442"/>
    <n v="1.2600100000000001"/>
    <n v="81.45813287320712"/>
    <n v="0"/>
    <n v="9.0509036525785689"/>
    <n v="18.101807305157138"/>
    <n v="27.152710957735707"/>
    <n v="36.203614610314276"/>
    <n v="45.254518262892844"/>
    <n v="54.305421915471413"/>
    <n v="63.356325568049982"/>
    <n v="72.407229220628551"/>
    <n v="81.45813287320712"/>
    <n v="0"/>
    <n v="9.0509036525785689"/>
    <n v="18.101807305157138"/>
    <n v="27.152710957735707"/>
    <n v="36.203614610314276"/>
    <n v="45.254518262892844"/>
    <n v="54.305421915471413"/>
    <n v="63.356325568049982"/>
    <n v="72.407229220628551"/>
    <n v="81.45813287320712"/>
    <n v="0"/>
    <n v="50.175299868559307"/>
    <n v="200.70119947423723"/>
    <n v="451.57769881703376"/>
    <n v="802.80479789694891"/>
    <n v="1254.3824967139826"/>
    <n v="1806.3107952681351"/>
    <n v="2458.589693559406"/>
    <n v="3211.2191915877956"/>
    <n v="4064.1992893533034"/>
    <n v="0"/>
    <n v="2.7307845959511402E-2"/>
    <n v="5.4615691919022803E-2"/>
    <n v="8.1923537878534208E-2"/>
    <n v="0.10923138383804561"/>
    <n v="0.136539229797557"/>
    <n v="0.16384707575706842"/>
    <n v="0.19115492171657983"/>
    <n v="0.21846276767609121"/>
    <n v="0.24577061363560262"/>
    <n v="9.6"/>
    <n v="1.21546"/>
    <n v="1"/>
    <n v="1.0005999999999999"/>
    <n v="1.0066999999999999"/>
    <n v="1"/>
    <n v="0.96715645177852927"/>
    <n v="0.93553466582529565"/>
    <n v="0.90513464214029948"/>
    <n v="0.87595638072354054"/>
    <n v="0.84799988157501893"/>
    <n v="0.82126514469473455"/>
    <n v="0.7957521700826875"/>
    <n v="0.77146095773887768"/>
    <n v="0.74839150766330531"/>
    <n v="375000"/>
    <n v="750000"/>
    <n v="725367.33883389691"/>
    <n v="701650.9993689718"/>
    <n v="678850.98160522466"/>
    <n v="656967.28554265539"/>
    <n v="635999.91118126421"/>
    <n v="615948.85852105089"/>
    <n v="596814.12756201567"/>
    <n v="578595.7183041583"/>
    <n v="561293.63074747904"/>
    <n v="750000"/>
    <n v="725367.33883389691"/>
    <n v="701650.99936897168"/>
    <n v="678850.98160522466"/>
    <n v="656967.28554265539"/>
    <n v="635999.91118126421"/>
    <n v="615948.85852105089"/>
    <n v="596814.12756201567"/>
    <n v="578595.7183041583"/>
    <n v="561293.63074747904"/>
    <n v="1870621.3487500001"/>
    <n v="64.75"/>
    <n v="9.4854355203619907"/>
    <n v="1.2999999999999999E-2"/>
    <n v="0.78300000000000003"/>
    <n v="4.2157979022656243E-2"/>
    <n v="6.693106988165623E-2"/>
    <n v="7.4999999999999997E-2"/>
    <n v="0.14193106988165621"/>
    <n v="3.7357146685452167"/>
    <n v="3.5930071561205521"/>
    <n v="3.4279600790477871"/>
    <n v="3.2405734373269217"/>
    <n v="3.0308472309579542"/>
    <n v="2.7987814599408867"/>
    <n v="2.5443761242757179"/>
    <n v="2.2676312239624483"/>
    <n v="1.9685467590010777"/>
    <n v="1.6471227293916066"/>
    <n v="3.7357146685452167"/>
    <n v="3.6643609123328842"/>
    <n v="3.5104836175841694"/>
    <n v="3.3342667581873542"/>
    <n v="3.1357103341424377"/>
    <n v="2.9148143454494204"/>
    <n v="2.6715787921083023"/>
    <n v="2.4060036741190833"/>
    <n v="2.1180889914817631"/>
    <n v="1.807834744196342"/>
    <n v="0"/>
    <n v="4.5254518262892844"/>
    <n v="13.576355478867853"/>
    <n v="22.627259131446422"/>
    <n v="31.678162784024991"/>
    <n v="40.72906643660356"/>
    <n v="49.779970089182129"/>
    <n v="58.830873741760698"/>
    <n v="67.881777394339267"/>
    <n v="76.932681046917835"/>
    <n v="9.0509036525785689"/>
    <n v="0"/>
    <n v="11.177782277470472"/>
    <n v="35.003235672967477"/>
    <n v="61.421942865779116"/>
    <n v="91.435741409871696"/>
    <n v="126.46941193790936"/>
    <n v="168.6469867317189"/>
    <n v="221.30995715484357"/>
    <n v="290.06875038434407"/>
    <n v="385.16257424831696"/>
    <n v="1390.6963826832216"/>
    <n v="69.555528290513578"/>
    <n v="219.03778664606014"/>
    <n v="1679.2896976197953"/>
    <n v="1679.3"/>
    <n v="219.03913043478246"/>
    <n v="69.555528290513578"/>
    <n v="1390.7053412747039"/>
    <n v="8.8776192630028863"/>
    <n v="1.0302380204620931E-2"/>
    <n v="6.1349253883290245E-6"/>
  </r>
  <r>
    <x v="2"/>
    <x v="277"/>
    <n v="442"/>
    <n v="1.2627200000000001"/>
    <n v="81.423980196493375"/>
    <n v="0"/>
    <n v="9.0471089107214855"/>
    <n v="18.094217821442971"/>
    <n v="27.141326732164458"/>
    <n v="36.188435642885942"/>
    <n v="45.235544553607426"/>
    <n v="54.282653464328909"/>
    <n v="63.329762375050393"/>
    <n v="72.376871285771884"/>
    <n v="81.423980196493375"/>
    <n v="0"/>
    <n v="9.0471089107214855"/>
    <n v="18.094217821442971"/>
    <n v="27.141326732164458"/>
    <n v="36.188435642885942"/>
    <n v="45.235544553607426"/>
    <n v="54.282653464328909"/>
    <n v="63.329762375050393"/>
    <n v="72.376871285771884"/>
    <n v="81.423980196493375"/>
    <n v="0"/>
    <n v="50.133235031004361"/>
    <n v="200.53294012401744"/>
    <n v="451.1991152790394"/>
    <n v="802.13176049606977"/>
    <n v="1253.330875775109"/>
    <n v="1804.7964611161569"/>
    <n v="2456.5285165192136"/>
    <n v="3208.5270419842791"/>
    <n v="4060.792037511354"/>
    <n v="0"/>
    <n v="2.7296396691011034E-2"/>
    <n v="5.4592793382022067E-2"/>
    <n v="8.1889190073033108E-2"/>
    <n v="0.10918558676404413"/>
    <n v="0.13648198345505516"/>
    <n v="0.16377838014606619"/>
    <n v="0.19107477683707721"/>
    <n v="0.21837117352808827"/>
    <n v="0.24566757021909932"/>
    <n v="9.6"/>
    <n v="1.21546"/>
    <n v="1"/>
    <n v="1.0005999999999999"/>
    <n v="1.0066999999999999"/>
    <n v="1"/>
    <n v="0.967169965967562"/>
    <n v="0.93556066992983467"/>
    <n v="0.90517211188681823"/>
    <n v="0.87600429183851236"/>
    <n v="0.84805720978491717"/>
    <n v="0.82133086572603275"/>
    <n v="0.79582525966185902"/>
    <n v="0.77154039159239596"/>
    <n v="0.74847626151764357"/>
    <n v="375000"/>
    <n v="750000"/>
    <n v="725377.47447567154"/>
    <n v="701670.50244737603"/>
    <n v="678879.0839151137"/>
    <n v="657003.21887888422"/>
    <n v="636042.90733868792"/>
    <n v="615998.14929452457"/>
    <n v="596868.94474639429"/>
    <n v="578655.29369429697"/>
    <n v="561357.19613823271"/>
    <n v="750000"/>
    <n v="725377.47447567154"/>
    <n v="701670.50244737591"/>
    <n v="678879.0839151137"/>
    <n v="657003.21887888422"/>
    <n v="636042.90733868792"/>
    <n v="615998.14929452457"/>
    <n v="596868.94474639429"/>
    <n v="578655.29369429697"/>
    <n v="561357.19613823271"/>
    <n v="1873073.0150000001"/>
    <n v="64.75"/>
    <n v="9.4854355203619907"/>
    <n v="1.2999999999999999E-2"/>
    <n v="0.78300000000000003"/>
    <n v="4.2157979022656243E-2"/>
    <n v="6.7219287049373952E-2"/>
    <n v="7.4999999999999997E-2"/>
    <n v="0.14221928704937395"/>
    <n v="3.730568270680628"/>
    <n v="3.5880848278705995"/>
    <n v="3.4232554656430785"/>
    <n v="3.2360801839980691"/>
    <n v="3.0265589829355659"/>
    <n v="2.7946918624555721"/>
    <n v="2.5404788225580863"/>
    <n v="2.2639198632431095"/>
    <n v="1.965014984510641"/>
    <n v="1.6437641863606811"/>
    <n v="3.730568270680628"/>
    <n v="3.6593265492756135"/>
    <n v="3.505670146756839"/>
    <n v="3.3296678248205738"/>
    <n v="3.1313195834668175"/>
    <n v="2.9106254226955688"/>
    <n v="2.667585342506829"/>
    <n v="2.4021993429005981"/>
    <n v="2.1144674238768753"/>
    <n v="1.8043895854356611"/>
    <n v="0"/>
    <n v="4.5235544553607427"/>
    <n v="13.570663366082229"/>
    <n v="22.617772276803713"/>
    <n v="31.6648811875252"/>
    <n v="40.711990098246687"/>
    <n v="49.759099008968164"/>
    <n v="58.806207919689655"/>
    <n v="67.853316830411131"/>
    <n v="76.900425741132636"/>
    <n v="9.0471089107214855"/>
    <n v="0"/>
    <n v="11.183776378013988"/>
    <n v="35.021911453154217"/>
    <n v="61.455214114989666"/>
    <n v="91.487189701482649"/>
    <n v="126.54524540294197"/>
    <n v="168.75785784999908"/>
    <n v="221.47461210840055"/>
    <n v="290.32196967729993"/>
    <n v="385.57445275483411"/>
    <n v="1391.8222294411162"/>
    <n v="69.555528290513578"/>
    <n v="219.20666365974435"/>
    <n v="1680.5844213913742"/>
    <n v="1680.6"/>
    <n v="219.2086956521739"/>
    <n v="69.555528290513578"/>
    <n v="1391.8357760573124"/>
    <n v="8.8786832376794607"/>
    <n v="1.5578608625673951E-2"/>
    <n v="9.2696707281173107E-6"/>
  </r>
  <r>
    <x v="2"/>
    <x v="278"/>
    <n v="442"/>
    <n v="1.26542"/>
    <n v="81.390281153008331"/>
    <n v="0"/>
    <n v="9.0433645725564809"/>
    <n v="18.086729145112962"/>
    <n v="27.130093717669443"/>
    <n v="36.173458290225923"/>
    <n v="45.216822862782408"/>
    <n v="54.260187435338892"/>
    <n v="63.303552007895377"/>
    <n v="72.346916580451861"/>
    <n v="81.390281153008345"/>
    <n v="0"/>
    <n v="9.0433645725564809"/>
    <n v="18.086729145112962"/>
    <n v="27.130093717669443"/>
    <n v="36.173458290225923"/>
    <n v="45.216822862782408"/>
    <n v="54.260187435338892"/>
    <n v="63.303552007895377"/>
    <n v="72.346916580451861"/>
    <n v="81.390281153008345"/>
    <n v="0"/>
    <n v="50.091746210203922"/>
    <n v="200.36698484081569"/>
    <n v="450.82571589183533"/>
    <n v="801.46793936326276"/>
    <n v="1252.2936552550982"/>
    <n v="1803.3028635673415"/>
    <n v="2454.495564299993"/>
    <n v="3205.8717574530519"/>
    <n v="4057.4314430265194"/>
    <n v="0"/>
    <n v="2.7285099497520178E-2"/>
    <n v="5.4570198995040356E-2"/>
    <n v="8.1855298492560541E-2"/>
    <n v="0.10914039799008071"/>
    <n v="0.13642549748760091"/>
    <n v="0.16371059698512108"/>
    <n v="0.19099569648264128"/>
    <n v="0.21828079598016148"/>
    <n v="0.24556589547768165"/>
    <n v="9.6"/>
    <n v="1.21546"/>
    <n v="1"/>
    <n v="1.0005999999999999"/>
    <n v="1.0066999999999999"/>
    <n v="1"/>
    <n v="0.96718330086476711"/>
    <n v="0.9355863294766541"/>
    <n v="0.90520908583566118"/>
    <n v="0.87605156994178801"/>
    <n v="0.84811378179503494"/>
    <n v="0.82139572139540173"/>
    <n v="0.79589738874288851"/>
    <n v="0.77161878383749516"/>
    <n v="0.74855990667922179"/>
    <n v="375000"/>
    <n v="750000"/>
    <n v="725387.47564857535"/>
    <n v="701689.74710749055"/>
    <n v="678906.81437674584"/>
    <n v="657038.67745634099"/>
    <n v="636085.33634627622"/>
    <n v="616046.79104655131"/>
    <n v="596923.04155716638"/>
    <n v="578714.08787812141"/>
    <n v="561419.9300094163"/>
    <n v="750000"/>
    <n v="725387.47564857523"/>
    <n v="701689.74710749055"/>
    <n v="678906.81437674584"/>
    <n v="657038.67745634099"/>
    <n v="636085.33634627622"/>
    <n v="616046.79104655131"/>
    <n v="596923.04155716638"/>
    <n v="578714.08787812141"/>
    <n v="561419.9300094163"/>
    <n v="1875524.6812500001"/>
    <n v="64.75"/>
    <n v="9.4854355203619907"/>
    <n v="1.2999999999999999E-2"/>
    <n v="0.78300000000000003"/>
    <n v="4.2157979022656243E-2"/>
    <n v="6.7507056486707059E-2"/>
    <n v="7.4999999999999997E-2"/>
    <n v="0.14250705648670706"/>
    <n v="3.7254353274509806"/>
    <n v="3.5831745835075632"/>
    <n v="3.4185614733149041"/>
    <n v="3.2315959968730028"/>
    <n v="3.0222781541818589"/>
    <n v="2.7906079452414736"/>
    <n v="2.5365853700518448"/>
    <n v="2.2602104286129738"/>
    <n v="1.9614831209248609"/>
    <n v="1.6404034469875044"/>
    <n v="3.7254353274509806"/>
    <n v="3.6543049554792719"/>
    <n v="3.5008680284112339"/>
    <n v="3.3250787350939532"/>
    <n v="3.1269370755274308"/>
    <n v="2.9064430497116662"/>
    <n v="2.663596657646659"/>
    <n v="2.3983978993324095"/>
    <n v="2.1108467747689175"/>
    <n v="1.8009432839561827"/>
    <n v="0"/>
    <n v="4.5216822862782404"/>
    <n v="13.565046858834721"/>
    <n v="22.608411431391204"/>
    <n v="31.651776003947681"/>
    <n v="40.695140576504166"/>
    <n v="49.73850514906065"/>
    <n v="58.781869721617134"/>
    <n v="67.825234294173612"/>
    <n v="76.86859886673011"/>
    <n v="9.0433645725564809"/>
    <n v="0"/>
    <n v="11.189876568667991"/>
    <n v="35.040927904936289"/>
    <n v="61.489102445162722"/>
    <n v="91.539593813000849"/>
    <n v="126.62246817506816"/>
    <n v="168.87070122484067"/>
    <n v="221.64207127477431"/>
    <n v="290.57927286475842"/>
    <n v="385.99259061972515"/>
    <n v="1392.9666048909346"/>
    <n v="69.555528290513578"/>
    <n v="219.3783199772171"/>
    <n v="1681.9004531586654"/>
    <n v="1681.9"/>
    <n v="219.37826086956511"/>
    <n v="69.555528290513578"/>
    <n v="1392.9662108399214"/>
    <n v="8.8797006351614414"/>
    <n v="4.5315866532291693E-4"/>
    <n v="2.6943258536352749E-7"/>
  </r>
  <r>
    <x v="2"/>
    <x v="279"/>
    <n v="442"/>
    <n v="1.2690300000000001"/>
    <n v="81.327536745887485"/>
    <n v="0"/>
    <n v="9.0363929717652756"/>
    <n v="18.072785943530551"/>
    <n v="27.109178915295828"/>
    <n v="36.145571887061102"/>
    <n v="45.181964858826376"/>
    <n v="54.21835783059165"/>
    <n v="63.254750802356924"/>
    <n v="72.291143774122204"/>
    <n v="81.327536745887485"/>
    <n v="0"/>
    <n v="9.0363929717652756"/>
    <n v="18.072785943530551"/>
    <n v="27.109178915295828"/>
    <n v="36.145571887061102"/>
    <n v="45.181964858826376"/>
    <n v="54.21835783059165"/>
    <n v="63.254750802356924"/>
    <n v="72.291143774122204"/>
    <n v="81.327536745887485"/>
    <n v="0"/>
    <n v="50.014543738353439"/>
    <n v="200.05817495341375"/>
    <n v="450.130893645181"/>
    <n v="800.23269981365502"/>
    <n v="1250.3635934588358"/>
    <n v="1800.5235745807236"/>
    <n v="2450.7126431793176"/>
    <n v="3200.9307992546201"/>
    <n v="4051.178042806629"/>
    <n v="0"/>
    <n v="2.7264065199973191E-2"/>
    <n v="5.4528130399946383E-2"/>
    <n v="8.1792195599919584E-2"/>
    <n v="0.10905626079989277"/>
    <n v="0.13632032599986596"/>
    <n v="0.16358439119983914"/>
    <n v="0.19084845639981232"/>
    <n v="0.21811252159978553"/>
    <n v="0.24537658679975874"/>
    <n v="9.6"/>
    <n v="1.21546"/>
    <n v="1"/>
    <n v="1.0005999999999999"/>
    <n v="1.0066999999999999"/>
    <n v="1"/>
    <n v="0.96720812972951986"/>
    <n v="0.93563410733563845"/>
    <n v="0.90527793281835556"/>
    <n v="0.87613960617767139"/>
    <n v="0.84821912741358585"/>
    <n v="0.82151649652609893"/>
    <n v="0.79603171351521052"/>
    <n v="0.77176477838092084"/>
    <n v="0.74871569112322967"/>
    <n v="375000"/>
    <n v="750000"/>
    <n v="725406.09729713993"/>
    <n v="701725.58050172881"/>
    <n v="678958.44961376663"/>
    <n v="657104.70463325351"/>
    <n v="636164.34556018934"/>
    <n v="616137.37239457422"/>
    <n v="597023.78513640794"/>
    <n v="578823.5837856906"/>
    <n v="561536.76834242221"/>
    <n v="750000"/>
    <n v="725406.09729713993"/>
    <n v="701725.58050172881"/>
    <n v="678958.44961376663"/>
    <n v="657104.70463325351"/>
    <n v="636164.34556018934"/>
    <n v="616137.37239457422"/>
    <n v="597023.78513640794"/>
    <n v="578823.5837856906"/>
    <n v="561536.76834242221"/>
    <n v="1877976.3475000001"/>
    <n v="64.75"/>
    <n v="9.4854355203619907"/>
    <n v="1.2999999999999999E-2"/>
    <n v="0.78300000000000003"/>
    <n v="4.2157979022656243E-2"/>
    <n v="6.7892775203368699E-2"/>
    <n v="7.4999999999999997E-2"/>
    <n v="0.14289277520336868"/>
    <n v="3.7203157861618803"/>
    <n v="3.5783226938267774"/>
    <n v="3.4139684367335796"/>
    <n v="3.2272530148822867"/>
    <n v="3.0181764282728989"/>
    <n v="2.7867386769054163"/>
    <n v="2.5329397607798385"/>
    <n v="2.2567796798961659"/>
    <n v="1.9582584342543972"/>
    <n v="1.6373760238545332"/>
    <n v="3.7203157861618803"/>
    <n v="3.6493192399943286"/>
    <n v="3.4961455652801785"/>
    <n v="3.3206107258079332"/>
    <n v="3.1227147215775926"/>
    <n v="2.9024575525891576"/>
    <n v="2.6598392188426274"/>
    <n v="2.394859720338002"/>
    <n v="2.1075190570752813"/>
    <n v="1.7978172290544652"/>
    <n v="0"/>
    <n v="4.5181964858826378"/>
    <n v="13.554589457647914"/>
    <n v="22.590982429413188"/>
    <n v="31.627375401178465"/>
    <n v="40.663768372943736"/>
    <n v="49.700161344709016"/>
    <n v="58.736554316474283"/>
    <n v="67.772947288239564"/>
    <n v="76.809340260004845"/>
    <n v="9.0363929717652756"/>
    <n v="0"/>
    <n v="11.18789458664841"/>
    <n v="35.034181106940693"/>
    <n v="61.476942558737569"/>
    <n v="91.522094802885647"/>
    <n v="126.60091804028973"/>
    <n v="168.8486226871824"/>
    <n v="221.6274223093898"/>
    <n v="290.58953583136713"/>
    <n v="386.06782228718316"/>
    <n v="1392.9554342106244"/>
    <n v="69.555528290513578"/>
    <n v="219.37664437517057"/>
    <n v="1681.8876068763086"/>
    <n v="1681.9"/>
    <n v="219.37826086956511"/>
    <n v="69.555528290513578"/>
    <n v="1392.9662108399214"/>
    <n v="8.8809948452179182"/>
    <n v="1.2393123691481378E-2"/>
    <n v="7.3685258882700381E-6"/>
  </r>
  <r>
    <x v="2"/>
    <x v="280"/>
    <n v="442"/>
    <n v="1.2708600000000001"/>
    <n v="81.321991376520899"/>
    <n v="0"/>
    <n v="9.0357768196134334"/>
    <n v="18.071553639226867"/>
    <n v="27.107330458840302"/>
    <n v="36.143107278453733"/>
    <n v="45.178884098067165"/>
    <n v="54.214660917680597"/>
    <n v="63.250437737294028"/>
    <n v="72.286214556907467"/>
    <n v="81.321991376520899"/>
    <n v="0"/>
    <n v="9.0357768196134334"/>
    <n v="18.071553639226867"/>
    <n v="27.107330458840302"/>
    <n v="36.143107278453733"/>
    <n v="45.178884098067165"/>
    <n v="54.214660917680597"/>
    <n v="63.250437737294028"/>
    <n v="72.286214556907467"/>
    <n v="81.321991376520899"/>
    <n v="0"/>
    <n v="50.007723424491367"/>
    <n v="200.03089369796547"/>
    <n v="450.06951082042235"/>
    <n v="800.12357479186187"/>
    <n v="1250.1930856122842"/>
    <n v="1800.2780432816892"/>
    <n v="2450.3784478000766"/>
    <n v="3200.4942991674475"/>
    <n v="4050.6255973838006"/>
    <n v="0"/>
    <n v="2.7262206182498697E-2"/>
    <n v="5.4524412364997395E-2"/>
    <n v="8.1786618547496095E-2"/>
    <n v="0.10904882472999479"/>
    <n v="0.13631103091249347"/>
    <n v="0.16357323709499216"/>
    <n v="0.19083544327749086"/>
    <n v="0.21809764945998958"/>
    <n v="0.24535985564248824"/>
    <n v="9.6"/>
    <n v="1.21546"/>
    <n v="1"/>
    <n v="1.0005999999999999"/>
    <n v="1.0066999999999999"/>
    <n v="1"/>
    <n v="0.96721032414683661"/>
    <n v="0.93563833009648345"/>
    <n v="0.90528401784894053"/>
    <n v="0.87614738740420772"/>
    <n v="0.84822843876228515"/>
    <n v="0.82152717192317282"/>
    <n v="0.7960435868868706"/>
    <n v="0.77177768365337862"/>
    <n v="0.74872946222269687"/>
    <n v="375000"/>
    <n v="750000"/>
    <n v="725407.74311012751"/>
    <n v="701728.74757236254"/>
    <n v="678963.01338670542"/>
    <n v="657110.54055315582"/>
    <n v="636171.32907171384"/>
    <n v="616145.37894237961"/>
    <n v="597032.69016515301"/>
    <n v="578833.26274003391"/>
    <n v="561547.09666702268"/>
    <n v="750000"/>
    <n v="725407.7431101274"/>
    <n v="701728.74757236254"/>
    <n v="678963.01338670542"/>
    <n v="657110.54055315582"/>
    <n v="636171.32907171384"/>
    <n v="616145.37894237961"/>
    <n v="597032.69016515301"/>
    <n v="578833.26274003391"/>
    <n v="561547.09666702268"/>
    <n v="1880428.0137500002"/>
    <n v="64.75"/>
    <n v="9.4854355203619907"/>
    <n v="1.2999999999999999E-2"/>
    <n v="0.78300000000000003"/>
    <n v="4.2157979022656243E-2"/>
    <n v="6.8088725435060643E-2"/>
    <n v="7.4999999999999997E-2"/>
    <n v="0.14308872543506063"/>
    <n v="3.7152095943937411"/>
    <n v="3.5733936918978668"/>
    <n v="3.4092120867927873"/>
    <n v="3.222664779078503"/>
    <n v="3.013751768755013"/>
    <n v="2.7824730558223174"/>
    <n v="2.5288286402804174"/>
    <n v="2.2528185221293122"/>
    <n v="1.9544427013690004"/>
    <n v="1.6337011779994852"/>
    <n v="3.7152095943937411"/>
    <n v="3.6443016431458037"/>
    <n v="3.4913028893453273"/>
    <n v="3.3159384329356452"/>
    <n v="3.1182082739167578"/>
    <n v="2.8981124122886652"/>
    <n v="2.6556508480513674"/>
    <n v="2.3908235812048648"/>
    <n v="2.1036306117491561"/>
    <n v="1.7940719396842428"/>
    <n v="0"/>
    <n v="4.5178884098067167"/>
    <n v="13.553665229420151"/>
    <n v="22.589442049033586"/>
    <n v="31.625218868647018"/>
    <n v="40.660995688260449"/>
    <n v="49.696772507873881"/>
    <n v="58.732549327487312"/>
    <n v="67.768326147100751"/>
    <n v="76.804102966714183"/>
    <n v="9.0357768196134334"/>
    <n v="0"/>
    <n v="11.201770699665012"/>
    <n v="35.077991793418931"/>
    <n v="61.555170870272924"/>
    <n v="91.641864322803258"/>
    <n v="126.77344079011881"/>
    <n v="169.0918613663942"/>
    <n v="221.9712955577705"/>
    <n v="291.08697462565414"/>
    <n v="386.82101753399076"/>
    <n v="1395.2213875600885"/>
    <n v="69.555528290513578"/>
    <n v="219.71653737759019"/>
    <n v="1684.4934532281923"/>
    <n v="1684.5"/>
    <n v="219.71739130434776"/>
    <n v="69.555528290513578"/>
    <n v="1395.2270804051386"/>
    <n v="8.8816221972482872"/>
    <n v="6.5467718077343307E-3"/>
    <n v="3.8864777724751146E-6"/>
  </r>
  <r>
    <x v="2"/>
    <x v="281"/>
    <n v="442"/>
    <n v="1.2744800000000001"/>
    <n v="81.25933725651204"/>
    <n v="0"/>
    <n v="9.0288152507235608"/>
    <n v="18.057630501447122"/>
    <n v="27.086445752170683"/>
    <n v="36.115261002894243"/>
    <n v="45.144076253617804"/>
    <n v="54.172891504341365"/>
    <n v="63.201706755064926"/>
    <n v="72.230522005788487"/>
    <n v="81.259337256512055"/>
    <n v="0"/>
    <n v="9.0288152507235608"/>
    <n v="18.057630501447122"/>
    <n v="27.086445752170683"/>
    <n v="36.115261002894243"/>
    <n v="45.144076253617804"/>
    <n v="54.172891504341365"/>
    <n v="63.201706755064926"/>
    <n v="72.230522005788487"/>
    <n v="81.259337256512055"/>
    <n v="0"/>
    <n v="49.930696709415244"/>
    <n v="199.72278683766098"/>
    <n v="449.37627038473721"/>
    <n v="798.89114735064391"/>
    <n v="1248.2674177353813"/>
    <n v="1797.5050815389488"/>
    <n v="2446.6041387613468"/>
    <n v="3195.5645894025756"/>
    <n v="4044.3864334626355"/>
    <n v="0"/>
    <n v="2.7241202152605282E-2"/>
    <n v="5.4482404305210563E-2"/>
    <n v="8.1723606457815845E-2"/>
    <n v="0.10896480861042113"/>
    <n v="0.13620601076302641"/>
    <n v="0.16344721291563169"/>
    <n v="0.19068841506823697"/>
    <n v="0.21792961722084225"/>
    <n v="0.24517081937344756"/>
    <n v="9.6"/>
    <n v="1.21546"/>
    <n v="1"/>
    <n v="1.0005999999999999"/>
    <n v="1.0066999999999999"/>
    <n v="1"/>
    <n v="0.96723511807097229"/>
    <n v="0.93568604235388886"/>
    <n v="0.90535277284874982"/>
    <n v="0.87623530955555495"/>
    <n v="0.84833365247430448"/>
    <n v="0.8216478016049984"/>
    <n v="0.79617775694763659"/>
    <n v="0.77192351850221896"/>
    <n v="0.74888508626874595"/>
    <n v="375000"/>
    <n v="750000"/>
    <n v="725426.33855322923"/>
    <n v="701764.53176541661"/>
    <n v="679014.57963656238"/>
    <n v="657176.48216666619"/>
    <n v="636250.23935572838"/>
    <n v="616235.85120374884"/>
    <n v="597133.31771072745"/>
    <n v="578942.63887666422"/>
    <n v="561663.81470155949"/>
    <n v="750000"/>
    <n v="725426.33855322923"/>
    <n v="701764.53176541661"/>
    <n v="679014.57963656227"/>
    <n v="657176.48216666619"/>
    <n v="636250.23935572838"/>
    <n v="616235.85120374884"/>
    <n v="597133.31771072745"/>
    <n v="578942.63887666422"/>
    <n v="561663.81470155949"/>
    <n v="1882879.6800000002"/>
    <n v="64.75"/>
    <n v="9.4854355203619907"/>
    <n v="1.2999999999999999E-2"/>
    <n v="0.78300000000000003"/>
    <n v="4.2157979022656243E-2"/>
    <n v="6.8477174568039048E-2"/>
    <n v="7.4999999999999997E-2"/>
    <n v="0.14347717456803905"/>
    <n v="3.7101166999999999"/>
    <n v="3.568566842484806"/>
    <n v="3.4046421530251609"/>
    <n v="3.2183426316210642"/>
    <n v="3.009668278272517"/>
    <n v="2.7786190929795178"/>
    <n v="2.5251950757420691"/>
    <n v="2.2493962265601679"/>
    <n v="1.9512225454338148"/>
    <n v="1.6306740323630122"/>
    <n v="3.7101166999999999"/>
    <n v="3.6393417712424032"/>
    <n v="3.4866044977549837"/>
    <n v="3.3114923923231125"/>
    <n v="3.1140054549467906"/>
    <n v="2.8941436856260174"/>
    <n v="2.6519070843607935"/>
    <n v="2.3872956511511187"/>
    <n v="2.1003093859969915"/>
    <n v="1.7909482888984134"/>
    <n v="0"/>
    <n v="4.5144076253617804"/>
    <n v="13.543222876085341"/>
    <n v="22.572038126808902"/>
    <n v="31.600853377532463"/>
    <n v="40.629668628256027"/>
    <n v="49.658483878979581"/>
    <n v="58.687299129703149"/>
    <n v="67.716114380426703"/>
    <n v="76.744929631150271"/>
    <n v="9.0288152507235608"/>
    <n v="0"/>
    <n v="11.199759455934407"/>
    <n v="35.071158006674651"/>
    <n v="61.542874913952282"/>
    <n v="91.62420266724277"/>
    <n v="126.75174821643101"/>
    <n v="169.06975331770019"/>
    <n v="221.95691645923307"/>
    <n v="291.0982021572575"/>
    <n v="386.89882637294829"/>
    <n v="1395.213441567374"/>
    <n v="69.555528290513578"/>
    <n v="219.71534547868302"/>
    <n v="1684.4843153365707"/>
    <n v="1684.5"/>
    <n v="219.71739130434776"/>
    <n v="69.555528290513578"/>
    <n v="1395.2270804051386"/>
    <n v="8.8828066473780627"/>
    <n v="1.5684663429283319E-2"/>
    <n v="9.3111685540417443E-6"/>
  </r>
  <r>
    <x v="2"/>
    <x v="282"/>
    <n v="442"/>
    <n v="1.27718"/>
    <n v="81.226229448094216"/>
    <n v="0"/>
    <n v="9.0251366053438016"/>
    <n v="18.050273210687603"/>
    <n v="27.075409816031403"/>
    <n v="36.100546421375206"/>
    <n v="45.12568302671901"/>
    <n v="54.150819632062813"/>
    <n v="63.175956237406616"/>
    <n v="72.201092842750413"/>
    <n v="81.226229448094216"/>
    <n v="0"/>
    <n v="9.0251366053438016"/>
    <n v="18.050273210687603"/>
    <n v="27.075409816031403"/>
    <n v="36.100546421375206"/>
    <n v="45.12568302671901"/>
    <n v="54.150819632062813"/>
    <n v="63.175956237406616"/>
    <n v="72.201092842750413"/>
    <n v="81.226229448094216"/>
    <n v="0"/>
    <n v="49.890018081383943"/>
    <n v="199.56007232553577"/>
    <n v="449.01016273245546"/>
    <n v="798.24028930214308"/>
    <n v="1247.2504520345988"/>
    <n v="1796.0406509298223"/>
    <n v="2444.6108859878136"/>
    <n v="3192.9611572085723"/>
    <n v="4041.0914645920998"/>
    <n v="0"/>
    <n v="2.7230103163462742E-2"/>
    <n v="5.4460206326925484E-2"/>
    <n v="8.1690309490388219E-2"/>
    <n v="0.10892041265385097"/>
    <n v="0.13615051581731372"/>
    <n v="0.16338061898077647"/>
    <n v="0.19061072214423921"/>
    <n v="0.21784082530770194"/>
    <n v="0.24507092847116468"/>
    <n v="9.6"/>
    <n v="1.21546"/>
    <n v="1"/>
    <n v="1.0005999999999999"/>
    <n v="1.0066999999999999"/>
    <n v="1"/>
    <n v="0.96724822001507205"/>
    <n v="0.93571125572259017"/>
    <n v="0.90538910712255438"/>
    <n v="0.87628177421496445"/>
    <n v="0.84838925699982071"/>
    <n v="0.82171155547712293"/>
    <n v="0.79624866964687124"/>
    <n v="0.77200059950906552"/>
    <n v="0.74896734506370577"/>
    <n v="375000"/>
    <n v="750000"/>
    <n v="725436.16501130408"/>
    <n v="701783.44179194258"/>
    <n v="679041.83034191583"/>
    <n v="657211.33066122339"/>
    <n v="636291.94274986559"/>
    <n v="616283.6666078422"/>
    <n v="597186.50223515346"/>
    <n v="579000.44963179913"/>
    <n v="561725.50879777933"/>
    <n v="750000"/>
    <n v="725436.16501130397"/>
    <n v="701783.44179194258"/>
    <n v="679041.83034191583"/>
    <n v="657211.33066122339"/>
    <n v="636291.94274986559"/>
    <n v="616283.6666078422"/>
    <n v="597186.50223515346"/>
    <n v="579000.44963179913"/>
    <n v="561725.50879777933"/>
    <n v="1885331.3462500002"/>
    <n v="64.75"/>
    <n v="9.4854355203619907"/>
    <n v="1.2999999999999999E-2"/>
    <n v="0.78300000000000003"/>
    <n v="4.2157979022656243E-2"/>
    <n v="6.8767621205672008E-2"/>
    <n v="7.4999999999999997E-2"/>
    <n v="0.14376762120567199"/>
    <n v="3.7050370511053314"/>
    <n v="3.5637062903756909"/>
    <n v="3.3999937571944505"/>
    <n v="3.2138994515616099"/>
    <n v="3.0054233734771683"/>
    <n v="2.7745655229411259"/>
    <n v="2.5213258999534829"/>
    <n v="2.2457045045142396"/>
    <n v="1.947701336623396"/>
    <n v="1.6273163962809511"/>
    <n v="3.7050370511053314"/>
    <n v="3.6343716707405109"/>
    <n v="3.4818500237850705"/>
    <n v="3.3069466043780302"/>
    <n v="3.1096614125193893"/>
    <n v="2.8899944482091469"/>
    <n v="2.6479457114473046"/>
    <n v="2.3835152022338613"/>
    <n v="2.0967029205688177"/>
    <n v="1.7875088664521734"/>
    <n v="0"/>
    <n v="4.5125683026719008"/>
    <n v="13.537704908015701"/>
    <n v="22.562841513359501"/>
    <n v="31.587978118703305"/>
    <n v="40.613114724047108"/>
    <n v="49.638251329390911"/>
    <n v="58.663387934734715"/>
    <n v="67.688524540078518"/>
    <n v="76.713661145422321"/>
    <n v="9.0251366053438016"/>
    <n v="0"/>
    <n v="11.205938484618498"/>
    <n v="35.090436200021955"/>
    <n v="61.577264837963952"/>
    <n v="91.677446444864572"/>
    <n v="126.83031573993486"/>
    <n v="169.18473711958382"/>
    <n v="222.1278426699588"/>
    <n v="291.3613438486762"/>
    <n v="387.32746132200293"/>
    <n v="1396.3827866676256"/>
    <n v="69.555528290513578"/>
    <n v="219.89074724372077"/>
    <n v="1685.8290622018601"/>
    <n v="1685.8"/>
    <n v="219.88695652173897"/>
    <n v="69.555528290513578"/>
    <n v="1396.3575151877474"/>
    <n v="8.8836414575774594"/>
    <n v="2.9062201860142522E-2"/>
    <n v="1.7239412658762916E-5"/>
  </r>
  <r>
    <x v="2"/>
    <x v="283"/>
    <n v="442"/>
    <n v="1.27993"/>
    <n v="81.191662003595411"/>
    <n v="0"/>
    <n v="9.0212957781772687"/>
    <n v="18.042591556354537"/>
    <n v="27.063887334531806"/>
    <n v="36.085183112709075"/>
    <n v="45.106478890886343"/>
    <n v="54.127774669063612"/>
    <n v="63.149070447240881"/>
    <n v="72.170366225418149"/>
    <n v="81.191662003595411"/>
    <n v="0"/>
    <n v="9.0212957781772687"/>
    <n v="18.042591556354537"/>
    <n v="27.063887334531806"/>
    <n v="36.085183112709075"/>
    <n v="45.106478890886343"/>
    <n v="54.127774669063612"/>
    <n v="63.149070447240881"/>
    <n v="72.170366225418149"/>
    <n v="81.191662003595411"/>
    <n v="0"/>
    <n v="49.847563729382394"/>
    <n v="199.39025491752957"/>
    <n v="448.62807356444159"/>
    <n v="797.5610196701183"/>
    <n v="1246.18909323456"/>
    <n v="1794.5122942577664"/>
    <n v="2442.5306227397373"/>
    <n v="3190.2440786804732"/>
    <n v="4037.6526620799737"/>
    <n v="0"/>
    <n v="2.7218514849119024E-2"/>
    <n v="5.4437029698238049E-2"/>
    <n v="8.1655544547357073E-2"/>
    <n v="0.1088740593964761"/>
    <n v="0.13609257424559512"/>
    <n v="0.16331108909471415"/>
    <n v="0.19052960394383317"/>
    <n v="0.21774811879295219"/>
    <n v="0.24496663364207122"/>
    <n v="9.6"/>
    <n v="1.21546"/>
    <n v="1"/>
    <n v="1.0005999999999999"/>
    <n v="1.0066999999999999"/>
    <n v="1"/>
    <n v="0.96726189980475208"/>
    <n v="0.9357375815437956"/>
    <n v="0.90542704521713058"/>
    <n v="0.876330290824757"/>
    <n v="0.84844731836667486"/>
    <n v="0.82177812784288418"/>
    <n v="0.79632271925338494"/>
    <n v="0.77208109259817714"/>
    <n v="0.74905324787726069"/>
    <n v="375000"/>
    <n v="750000"/>
    <n v="725446.42485356401"/>
    <n v="701803.18615784671"/>
    <n v="679070.28391284798"/>
    <n v="657247.71811856772"/>
    <n v="636335.48877500615"/>
    <n v="616333.59588216315"/>
    <n v="597242.03944003873"/>
    <n v="579060.81944863289"/>
    <n v="561789.9359079455"/>
    <n v="750000"/>
    <n v="725446.42485356401"/>
    <n v="701803.18615784671"/>
    <n v="679070.28391284798"/>
    <n v="657247.71811856772"/>
    <n v="636335.48877500615"/>
    <n v="616333.59588216315"/>
    <n v="597242.03944003873"/>
    <n v="579060.81944863289"/>
    <n v="561789.9359079455"/>
    <n v="1887783.0125000002"/>
    <n v="64.75"/>
    <n v="9.4854355203619907"/>
    <n v="1.2999999999999999E-2"/>
    <n v="0.78300000000000003"/>
    <n v="4.2157979022656243E-2"/>
    <n v="6.9064078327453232E-2"/>
    <n v="7.4999999999999997E-2"/>
    <n v="0.14406407832745322"/>
    <n v="3.699970596103896"/>
    <n v="3.558860568109675"/>
    <n v="3.3953615840937177"/>
    <n v="3.2094736440560232"/>
    <n v="3.0011967479965915"/>
    <n v="2.7705308959154222"/>
    <n v="2.5174760878125158"/>
    <n v="2.2420323236878725"/>
    <n v="1.9441996035414915"/>
    <n v="1.6239779273733732"/>
    <n v="3.699970596103896"/>
    <n v="3.6294155821067857"/>
    <n v="3.4771110761016963"/>
    <n v="3.3024176140748702"/>
    <n v="3.1053351960263074"/>
    <n v="2.8858638219560069"/>
    <n v="2.6440034918639688"/>
    <n v="2.3797542057501939"/>
    <n v="2.0931159636146819"/>
    <n v="1.7840887654574322"/>
    <n v="0"/>
    <n v="4.5106478890886343"/>
    <n v="13.531943667265903"/>
    <n v="22.553239445443172"/>
    <n v="31.57453522362044"/>
    <n v="40.595831001797706"/>
    <n v="49.617126779974981"/>
    <n v="58.638422558152243"/>
    <n v="67.659718336329519"/>
    <n v="76.68101411450678"/>
    <n v="9.0212957781772687"/>
    <n v="0"/>
    <n v="11.211691755359377"/>
    <n v="35.108359671069685"/>
    <n v="61.609241340724274"/>
    <n v="91.727045014416348"/>
    <n v="126.90377003994973"/>
    <n v="169.29280831997619"/>
    <n v="222.2895762027126"/>
    <n v="291.61228617553849"/>
    <n v="387.73973710898122"/>
    <n v="1397.4945156287279"/>
    <n v="69.555528290513578"/>
    <n v="220.05750658788608"/>
    <n v="1687.1075505071276"/>
    <n v="1687.1"/>
    <n v="220.0565217391304"/>
    <n v="69.555528290513578"/>
    <n v="1397.4879499703559"/>
    <n v="8.884449301030882"/>
    <n v="7.5505071276893432E-3"/>
    <n v="4.4754354381419851E-6"/>
  </r>
  <r>
    <x v="2"/>
    <x v="284"/>
    <n v="442"/>
    <n v="1.2835700000000001"/>
    <n v="81.129086929380705"/>
    <n v="0"/>
    <n v="9.0143429921534111"/>
    <n v="18.028685984306822"/>
    <n v="27.043028976460235"/>
    <n v="36.057371968613644"/>
    <n v="45.071714960767054"/>
    <n v="54.086057952920463"/>
    <n v="63.100400945073872"/>
    <n v="72.114743937227288"/>
    <n v="81.129086929380705"/>
    <n v="0"/>
    <n v="9.0143429921534111"/>
    <n v="18.028685984306822"/>
    <n v="27.043028976460235"/>
    <n v="36.057371968613644"/>
    <n v="45.071714960767054"/>
    <n v="54.086057952920463"/>
    <n v="63.100400945073872"/>
    <n v="72.114743937227288"/>
    <n v="81.129086929380705"/>
    <n v="0"/>
    <n v="49.770757492863503"/>
    <n v="199.08302997145401"/>
    <n v="447.93681743577162"/>
    <n v="796.33211988581604"/>
    <n v="1244.2689373215876"/>
    <n v="1791.747269743086"/>
    <n v="2438.7671171503112"/>
    <n v="3185.3284795432642"/>
    <n v="4031.4313569219444"/>
    <n v="0"/>
    <n v="2.7197537318364419E-2"/>
    <n v="5.4395074636728838E-2"/>
    <n v="8.1592611955093264E-2"/>
    <n v="0.10879014927345768"/>
    <n v="0.13598768659182209"/>
    <n v="0.1631852239101865"/>
    <n v="0.19038276122855091"/>
    <n v="0.21758029854691535"/>
    <n v="0.24477783586527979"/>
    <n v="9.6"/>
    <n v="1.21546"/>
    <n v="1"/>
    <n v="1.0005999999999999"/>
    <n v="1.0066999999999999"/>
    <n v="1"/>
    <n v="0.96728666394950591"/>
    <n v="0.93578523961106264"/>
    <n v="0.90549572698467007"/>
    <n v="0.87641812607032843"/>
    <n v="0.84855243686803772"/>
    <n v="0.82189865937779771"/>
    <n v="0.79645679359960853"/>
    <n v="0.77222683953347016"/>
    <n v="0.7492087971793826"/>
    <n v="375000"/>
    <n v="750000"/>
    <n v="725464.99796212942"/>
    <n v="701838.92970829702"/>
    <n v="679121.79523850256"/>
    <n v="657313.59455274628"/>
    <n v="636414.32765102829"/>
    <n v="616423.99453334825"/>
    <n v="597342.59519970638"/>
    <n v="579170.12965010258"/>
    <n v="561906.59788453695"/>
    <n v="750000"/>
    <n v="725464.99796212942"/>
    <n v="701838.9297082969"/>
    <n v="679121.79523850267"/>
    <n v="657313.59455274628"/>
    <n v="636414.32765102829"/>
    <n v="616423.99453334825"/>
    <n v="597342.59519970638"/>
    <n v="579170.12965010258"/>
    <n v="561906.59788453695"/>
    <n v="1890234.6787500002"/>
    <n v="64.75"/>
    <n v="9.4854355203619907"/>
    <n v="1.2999999999999999E-2"/>
    <n v="0.78300000000000003"/>
    <n v="4.2157979022656243E-2"/>
    <n v="6.94574603318307E-2"/>
    <n v="7.4999999999999997E-2"/>
    <n v="0.14445746033183071"/>
    <n v="3.694917283657587"/>
    <n v="3.5540709129634713"/>
    <n v="3.3908259013209641"/>
    <n v="3.2051822487300679"/>
    <n v="2.9971399551907787"/>
    <n v="2.7666990207031006"/>
    <n v="2.5138594452670304"/>
    <n v="2.23862122888257"/>
    <n v="1.9409843715497181"/>
    <n v="1.620948873268476"/>
    <n v="3.694917283657587"/>
    <n v="3.6244940983105289"/>
    <n v="3.4724484071422177"/>
    <n v="3.2980040750255162"/>
    <n v="3.1011611019604235"/>
    <n v="2.8819194879469396"/>
    <n v="2.6402792329850655"/>
    <n v="2.3762403370748002"/>
    <n v="2.0898028002161442"/>
    <n v="1.780966622409097"/>
    <n v="0"/>
    <n v="4.5071714960767055"/>
    <n v="13.521514488230117"/>
    <n v="22.535857480383527"/>
    <n v="31.55020047253694"/>
    <n v="40.564543464690345"/>
    <n v="49.578886456843762"/>
    <n v="58.593229448997164"/>
    <n v="67.60757244115058"/>
    <n v="76.621915433303997"/>
    <n v="9.0143429921534111"/>
    <n v="0"/>
    <n v="11.209616759765446"/>
    <n v="35.101333433659264"/>
    <n v="61.596633700002798"/>
    <n v="91.708982274690655"/>
    <n v="126.88165288452578"/>
    <n v="169.27038705134837"/>
    <n v="222.27527200443203"/>
    <n v="291.62457184398301"/>
    <n v="387.82098313402236"/>
    <n v="1397.4894330864297"/>
    <n v="69.555528290513578"/>
    <n v="220.05674420654137"/>
    <n v="1687.1017055834848"/>
    <n v="1687.1"/>
    <n v="220.0565217391304"/>
    <n v="69.555528290513578"/>
    <n v="1397.4879499703559"/>
    <n v="8.8854531780604056"/>
    <n v="1.7055834848633822E-3"/>
    <n v="1.0109557731393411E-6"/>
  </r>
  <r>
    <x v="2"/>
    <x v="285"/>
    <n v="442"/>
    <n v="1.2854300000000001"/>
    <n v="81.122927110924749"/>
    <n v="0"/>
    <n v="9.0136585678805279"/>
    <n v="18.027317135761056"/>
    <n v="27.040975703641585"/>
    <n v="36.054634271522112"/>
    <n v="45.068292839402638"/>
    <n v="54.081951407283164"/>
    <n v="63.09560997516369"/>
    <n v="72.109268543044223"/>
    <n v="81.122927110924749"/>
    <n v="0"/>
    <n v="9.0136585678805279"/>
    <n v="18.027317135761056"/>
    <n v="27.040975703641585"/>
    <n v="36.054634271522112"/>
    <n v="45.068292839402638"/>
    <n v="54.081951407283164"/>
    <n v="63.09560997516369"/>
    <n v="72.109268543044223"/>
    <n v="81.122927110924749"/>
    <n v="0"/>
    <n v="49.763199976724707"/>
    <n v="199.05279990689883"/>
    <n v="447.86879979052242"/>
    <n v="796.21119962759531"/>
    <n v="1244.0799994181175"/>
    <n v="1791.4751991620894"/>
    <n v="2438.3967988595105"/>
    <n v="3184.8447985103812"/>
    <n v="4030.8191981147011"/>
    <n v="0"/>
    <n v="2.7195472314323687E-2"/>
    <n v="5.4390944628647374E-2"/>
    <n v="8.1586416942971071E-2"/>
    <n v="0.10878188925729475"/>
    <n v="0.13597736157161844"/>
    <n v="0.16317283388594211"/>
    <n v="0.19036830620026579"/>
    <n v="0.2175637785145895"/>
    <n v="0.24475925082891317"/>
    <n v="9.6"/>
    <n v="1.21546"/>
    <n v="1"/>
    <n v="1.0005999999999999"/>
    <n v="1.0066999999999999"/>
    <n v="1"/>
    <n v="0.96728910174246008"/>
    <n v="0.93578993117239939"/>
    <n v="0.90550248828981794"/>
    <n v="0.87642677309471595"/>
    <n v="0.84856278558709319"/>
    <n v="0.82191052576694967"/>
    <n v="0.79646999363428539"/>
    <n v="0.77224118918910045"/>
    <n v="0.74922411243139486"/>
    <n v="375000"/>
    <n v="750000"/>
    <n v="725466.82630684506"/>
    <n v="701842.44837929949"/>
    <n v="679126.86621736351"/>
    <n v="657320.07982103701"/>
    <n v="636422.08919031988"/>
    <n v="616432.89432521223"/>
    <n v="597352.49522571405"/>
    <n v="579180.89189182536"/>
    <n v="561918.08432354615"/>
    <n v="750000"/>
    <n v="725466.82630684506"/>
    <n v="701842.44837929949"/>
    <n v="679126.86621736351"/>
    <n v="657320.07982103701"/>
    <n v="636422.08919031988"/>
    <n v="616432.89432521223"/>
    <n v="597352.49522571405"/>
    <n v="579180.89189182536"/>
    <n v="561918.08432354615"/>
    <n v="1892686.3450000002"/>
    <n v="64.75"/>
    <n v="9.4854355203619907"/>
    <n v="1.2999999999999999E-2"/>
    <n v="0.78300000000000003"/>
    <n v="4.2157979022656243E-2"/>
    <n v="6.9658905489313819E-2"/>
    <n v="7.4999999999999997E-2"/>
    <n v="0.14465890548931382"/>
    <n v="3.6898770626943"/>
    <n v="3.549205946434451"/>
    <n v="3.3861311632088902"/>
    <n v="3.2006527130176186"/>
    <n v="2.9927705958606357"/>
    <n v="2.7624848117379406"/>
    <n v="2.5097953606495342"/>
    <n v="2.2347022425954166"/>
    <n v="1.937205457575587"/>
    <n v="1.6173050055900464"/>
    <n v="3.6898770626943"/>
    <n v="3.6195415045643755"/>
    <n v="3.4676685548216706"/>
    <n v="3.2933919381132544"/>
    <n v="3.0967116544391269"/>
    <n v="2.8776277037992881"/>
    <n v="2.6361400861937376"/>
    <n v="2.3722488016224754"/>
    <n v="2.0859538500855019"/>
    <n v="1.7772552315828167"/>
    <n v="0"/>
    <n v="4.5068292839402639"/>
    <n v="13.520487851820793"/>
    <n v="22.534146419701322"/>
    <n v="31.547804987581848"/>
    <n v="40.561463555462375"/>
    <n v="49.575122123342901"/>
    <n v="58.588780691223427"/>
    <n v="67.60243925910396"/>
    <n v="76.616097826984486"/>
    <n v="9.0136585678805279"/>
    <n v="0"/>
    <n v="11.223250330997972"/>
    <n v="35.144379931592496"/>
    <n v="61.673528618090145"/>
    <n v="91.826806773084712"/>
    <n v="127.05159288665507"/>
    <n v="169.51042420738511"/>
    <n v="222.61546288818067"/>
    <n v="292.11830636256343"/>
    <n v="388.57184626247147"/>
    <n v="1399.7355982610211"/>
    <n v="69.555528290513578"/>
    <n v="220.39366898273008"/>
    <n v="1689.6847955342648"/>
    <n v="1689.7"/>
    <n v="220.39565217391305"/>
    <n v="69.555528290513578"/>
    <n v="1399.7488195355734"/>
    <n v="8.8859375484142369"/>
    <n v="1.5204465735223494E-2"/>
    <n v="8.9983226224912673E-6"/>
  </r>
  <r>
    <x v="2"/>
    <x v="286"/>
    <n v="442"/>
    <n v="1.2890600000000001"/>
    <n v="81.061075029353873"/>
    <n v="0"/>
    <n v="9.0067861143726518"/>
    <n v="18.013572228745304"/>
    <n v="27.020358343117955"/>
    <n v="36.027144457490607"/>
    <n v="45.033930571863259"/>
    <n v="54.040716686235911"/>
    <n v="63.047502800608562"/>
    <n v="72.054288914981214"/>
    <n v="81.061075029353873"/>
    <n v="0"/>
    <n v="9.0067861143726518"/>
    <n v="18.013572228745304"/>
    <n v="27.020358343117955"/>
    <n v="36.027144457490607"/>
    <n v="45.033930571863259"/>
    <n v="54.040716686235911"/>
    <n v="63.047502800608562"/>
    <n v="72.054288914981214"/>
    <n v="81.061075029353873"/>
    <n v="0"/>
    <n v="49.687345117409308"/>
    <n v="198.74938046963723"/>
    <n v="447.1861060566838"/>
    <n v="794.99752187854892"/>
    <n v="1242.1836279352328"/>
    <n v="1788.7444242267352"/>
    <n v="2434.6799107530564"/>
    <n v="3179.9900875141957"/>
    <n v="4024.6749545101547"/>
    <n v="0"/>
    <n v="2.7174737158038656E-2"/>
    <n v="5.4349474316077312E-2"/>
    <n v="8.1524211474115968E-2"/>
    <n v="0.10869894863215462"/>
    <n v="0.13587368579019327"/>
    <n v="0.16304842294823194"/>
    <n v="0.19022316010627058"/>
    <n v="0.21739789726430925"/>
    <n v="0.24457263442234792"/>
    <n v="9.6"/>
    <n v="1.21546"/>
    <n v="1"/>
    <n v="1.0005999999999999"/>
    <n v="1.0066999999999999"/>
    <n v="1"/>
    <n v="0.96731358054087235"/>
    <n v="0.93583704171289905"/>
    <n v="0.90557038351608021"/>
    <n v="0.87651360595041583"/>
    <n v="0.8486667090159058"/>
    <n v="0.82202969271255022"/>
    <n v="0.7966025570403491"/>
    <n v="0.77238530199930244"/>
    <n v="0.74937792758941013"/>
    <n v="375000"/>
    <n v="750000"/>
    <n v="725485.18540565425"/>
    <n v="701877.7812846743"/>
    <n v="679177.78763706016"/>
    <n v="657385.20446281182"/>
    <n v="636500.03176192939"/>
    <n v="616522.26953441266"/>
    <n v="597451.91778026184"/>
    <n v="579288.97649947682"/>
    <n v="562033.4456920576"/>
    <n v="750000"/>
    <n v="725485.18540565437"/>
    <n v="701877.7812846743"/>
    <n v="679177.78763706016"/>
    <n v="657385.20446281182"/>
    <n v="636500.03176192939"/>
    <n v="616522.26953441266"/>
    <n v="597451.91778026184"/>
    <n v="579288.97649947682"/>
    <n v="562033.4456920576"/>
    <n v="1895138.0112500002"/>
    <n v="64.75"/>
    <n v="9.4854355203619907"/>
    <n v="1.2999999999999999E-2"/>
    <n v="0.78300000000000003"/>
    <n v="4.2157979022656243E-2"/>
    <n v="7.005288861166678E-2"/>
    <n v="7.4999999999999997E-2"/>
    <n v="0.14505288861166676"/>
    <n v="3.6848498824062097"/>
    <n v="3.5444398625068039"/>
    <n v="3.3816162176187117"/>
    <n v="3.1963789477419362"/>
    <n v="2.9887280528764757"/>
    <n v="2.7586635330223315"/>
    <n v="2.5061853881795013"/>
    <n v="2.2312936183479875"/>
    <n v="1.933988223527789"/>
    <n v="1.6142692037189059"/>
    <n v="3.6848498824062097"/>
    <n v="3.6146448724565068"/>
    <n v="3.463028040062758"/>
    <n v="3.2889975826803237"/>
    <n v="3.0925535003092062"/>
    <n v="2.8736957929494036"/>
    <n v="2.6324244606009164"/>
    <n v="2.3687395032637442"/>
    <n v="2.0826409209378882"/>
    <n v="1.7741287136233475"/>
    <n v="0"/>
    <n v="4.5033930571863259"/>
    <n v="13.510179171558978"/>
    <n v="22.516965285931629"/>
    <n v="31.523751400304281"/>
    <n v="40.530537514676936"/>
    <n v="49.537323629049581"/>
    <n v="58.54410974342224"/>
    <n v="67.550895857794885"/>
    <n v="76.557681972167543"/>
    <n v="9.0067861143726518"/>
    <n v="0"/>
    <n v="11.221323113676378"/>
    <n v="35.137831041899055"/>
    <n v="61.661793655034081"/>
    <n v="91.810113020456313"/>
    <n v="127.03149838994784"/>
    <n v="169.49093327580542"/>
    <n v="222.60542959191454"/>
    <n v="292.13700005060315"/>
    <n v="388.66326982962477"/>
    <n v="1399.7591919689617"/>
    <n v="69.555528290513578"/>
    <n v="220.39720803892115"/>
    <n v="1689.7119282983965"/>
    <n v="1689.7"/>
    <n v="220.39565217391305"/>
    <n v="69.555528290513578"/>
    <n v="1399.7488195355734"/>
    <n v="8.8868275036635129"/>
    <n v="1.1928298396469472E-2"/>
    <n v="7.0594178827421863E-6"/>
  </r>
  <r>
    <x v="2"/>
    <x v="287"/>
    <n v="442"/>
    <n v="1.29189"/>
    <n v="81.02459899314583"/>
    <n v="0"/>
    <n v="9.0027332214606481"/>
    <n v="18.005466442921296"/>
    <n v="27.008199664381944"/>
    <n v="36.010932885842593"/>
    <n v="45.013666107303237"/>
    <n v="54.016399328763882"/>
    <n v="63.019132550224526"/>
    <n v="72.021865771685171"/>
    <n v="81.024598993145815"/>
    <n v="0"/>
    <n v="9.0027332214606481"/>
    <n v="18.005466442921296"/>
    <n v="27.008199664381944"/>
    <n v="36.010932885842593"/>
    <n v="45.013666107303237"/>
    <n v="54.016399328763882"/>
    <n v="63.019132550224526"/>
    <n v="72.021865771685171"/>
    <n v="81.024598993145815"/>
    <n v="0"/>
    <n v="49.64263834228462"/>
    <n v="198.57055336913848"/>
    <n v="446.78374508056163"/>
    <n v="794.28221347655392"/>
    <n v="1241.0659585571154"/>
    <n v="1787.1349803222461"/>
    <n v="2432.4892787719459"/>
    <n v="3177.1288539062148"/>
    <n v="4021.0537057250531"/>
    <n v="0"/>
    <n v="2.7162509011592763E-2"/>
    <n v="5.4325018023185526E-2"/>
    <n v="8.1487527034778295E-2"/>
    <n v="0.10865003604637105"/>
    <n v="0.13581254505796381"/>
    <n v="0.16297505406955656"/>
    <n v="0.19013756308114932"/>
    <n v="0.21730007209274207"/>
    <n v="0.2444625811043348"/>
    <n v="9.6"/>
    <n v="1.21546"/>
    <n v="1"/>
    <n v="1.0005999999999999"/>
    <n v="1.0066999999999999"/>
    <n v="1"/>
    <n v="0.96732801675607982"/>
    <n v="0.93586482553893846"/>
    <n v="0.90561042634857603"/>
    <n v="0.87656481918499241"/>
    <n v="0.8487280040481876"/>
    <n v="0.82209998093816183"/>
    <n v="0.79668074985491488"/>
    <n v="0.77247031079844675"/>
    <n v="0.74946866376875754"/>
    <n v="375000"/>
    <n v="750000"/>
    <n v="725496.01256705984"/>
    <n v="701898.6191542038"/>
    <n v="679207.81976143201"/>
    <n v="657423.61438874435"/>
    <n v="636546.0030361407"/>
    <n v="616574.98570362141"/>
    <n v="597510.56239118613"/>
    <n v="579352.7330988351"/>
    <n v="562101.4978265682"/>
    <n v="750000"/>
    <n v="725496.01256705984"/>
    <n v="701898.6191542038"/>
    <n v="679207.81976143201"/>
    <n v="657423.61438874435"/>
    <n v="636546.0030361407"/>
    <n v="616574.98570362141"/>
    <n v="597510.56239118613"/>
    <n v="579352.7330988351"/>
    <n v="562101.4978265682"/>
    <n v="1897589.6775000002"/>
    <n v="64.75"/>
    <n v="9.4854355203619907"/>
    <n v="1.2999999999999999E-2"/>
    <n v="0.78300000000000003"/>
    <n v="4.2157979022656243E-2"/>
    <n v="7.0360814221429396E-2"/>
    <n v="7.4999999999999997E-2"/>
    <n v="0.14536081422142938"/>
    <n v="3.6798356922480613"/>
    <n v="3.5396467158829457"/>
    <n v="3.3770362151388356"/>
    <n v="3.192004190015731"/>
    <n v="2.9845506405136315"/>
    <n v="2.754675566632538"/>
    <n v="2.5023789683724518"/>
    <n v="2.2276608457333689"/>
    <n v="1.9305211987152937"/>
    <n v="1.610960027318223"/>
    <n v="3.6798356922480613"/>
    <n v="3.6097412040655037"/>
    <n v="3.4583414655108906"/>
    <n v="3.2845202025772835"/>
    <n v="3.088277415264681"/>
    <n v="2.8696131035730845"/>
    <n v="2.6285272675024949"/>
    <n v="2.3650199070529103"/>
    <n v="2.0790910222243313"/>
    <n v="1.7707406130167582"/>
    <n v="0"/>
    <n v="4.5013666107303241"/>
    <n v="13.504099832190972"/>
    <n v="22.506833053651619"/>
    <n v="31.50956627511227"/>
    <n v="40.512299496572915"/>
    <n v="49.515032718033559"/>
    <n v="58.517765939494204"/>
    <n v="67.520499160954841"/>
    <n v="76.5232323824155"/>
    <n v="9.0027332214606481"/>
    <n v="0"/>
    <n v="11.226456534544473"/>
    <n v="35.153789583131029"/>
    <n v="61.690292994083165"/>
    <n v="91.854513359661098"/>
    <n v="127.09776941756692"/>
    <n v="169.58950189468732"/>
    <n v="222.75492645878893"/>
    <n v="292.37250049572179"/>
    <n v="389.05655708039347"/>
    <n v="1400.7963078185783"/>
    <n v="69.555528290513578"/>
    <n v="220.55277541636366"/>
    <n v="1690.9046115254555"/>
    <n v="1690.9"/>
    <n v="220.55217391304336"/>
    <n v="69.555528290513578"/>
    <n v="1400.7922977964431"/>
    <n v="8.8874708560179965"/>
    <n v="4.6115254554024432E-3"/>
    <n v="2.7272608997589702E-6"/>
  </r>
  <r>
    <x v="2"/>
    <x v="288"/>
    <n v="442"/>
    <n v="1.29558"/>
    <n v="80.961381814872354"/>
    <n v="0"/>
    <n v="8.9957090905413732"/>
    <n v="17.991418181082746"/>
    <n v="26.987127271624118"/>
    <n v="35.982836362165493"/>
    <n v="44.978545452706868"/>
    <n v="53.974254543248243"/>
    <n v="62.969963633789618"/>
    <n v="71.965672724330986"/>
    <n v="80.961381814872354"/>
    <n v="0"/>
    <n v="8.9957090905413732"/>
    <n v="17.991418181082746"/>
    <n v="26.987127271624118"/>
    <n v="35.982836362165493"/>
    <n v="44.978545452706868"/>
    <n v="53.974254543248243"/>
    <n v="62.969963633789618"/>
    <n v="71.965672724330986"/>
    <n v="80.961381814872354"/>
    <n v="0"/>
    <n v="49.565204000509837"/>
    <n v="198.26081600203935"/>
    <n v="446.08683600458841"/>
    <n v="793.04326400815739"/>
    <n v="1239.130100012746"/>
    <n v="1784.3473440183543"/>
    <n v="2428.6949960249822"/>
    <n v="3172.1730560326296"/>
    <n v="4014.7815240412961"/>
    <n v="0"/>
    <n v="2.7141316223280587E-2"/>
    <n v="5.4282632446561174E-2"/>
    <n v="8.1423948669841761E-2"/>
    <n v="0.10856526489312235"/>
    <n v="0.13570658111640294"/>
    <n v="0.16284789733968352"/>
    <n v="0.18998921356296414"/>
    <n v="0.2171305297862447"/>
    <n v="0.24427184600952526"/>
    <n v="9.6"/>
    <n v="1.21546"/>
    <n v="1"/>
    <n v="1.0005999999999999"/>
    <n v="1.0066999999999999"/>
    <n v="1"/>
    <n v="0.96735303696247188"/>
    <n v="0.93591298043519755"/>
    <n v="0.90567983041817723"/>
    <n v="0.87665358691141082"/>
    <n v="0.84883424991489842"/>
    <n v="0.82222181942863981"/>
    <n v="0.79681629545263521"/>
    <n v="0.77261767798688452"/>
    <n v="0.74962596703138784"/>
    <n v="375000"/>
    <n v="750000"/>
    <n v="725514.77772185393"/>
    <n v="701934.73532639816"/>
    <n v="679259.87281363294"/>
    <n v="657490.19018355815"/>
    <n v="636625.68743617379"/>
    <n v="616666.36457147985"/>
    <n v="597612.22158947645"/>
    <n v="579463.25849016337"/>
    <n v="562219.47527354083"/>
    <n v="750000"/>
    <n v="725514.77772185381"/>
    <n v="701934.73532639816"/>
    <n v="679259.87281363294"/>
    <n v="657490.19018355815"/>
    <n v="636625.68743617379"/>
    <n v="616666.36457147985"/>
    <n v="597612.22158947645"/>
    <n v="579463.25849016337"/>
    <n v="562219.47527354083"/>
    <n v="1900041.3437500002"/>
    <n v="64.75"/>
    <n v="9.4854355203619907"/>
    <n v="1.2999999999999999E-2"/>
    <n v="0.78300000000000003"/>
    <n v="4.2157979022656243E-2"/>
    <n v="7.076332866850206E-2"/>
    <n v="7.4999999999999997E-2"/>
    <n v="0.14576332866850206"/>
    <n v="3.6748344419354835"/>
    <n v="3.5349071521462361"/>
    <n v="3.3725478605280834"/>
    <n v="3.1877565670810246"/>
    <n v="2.9805332718050597"/>
    <n v="2.750877974700189"/>
    <n v="2.4987906757664127"/>
    <n v="2.2242713750037306"/>
    <n v="1.927320072412142"/>
    <n v="1.6079367679916481"/>
    <n v="3.6748344419354835"/>
    <n v="3.60487079704086"/>
    <n v="3.4537275063371595"/>
    <n v="3.2801522138045538"/>
    <n v="3.0841449194430419"/>
    <n v="2.8657056232526243"/>
    <n v="2.6248343252333006"/>
    <n v="2.3615310253850716"/>
    <n v="2.0757957237079365"/>
    <n v="1.767628420201895"/>
    <n v="0"/>
    <n v="4.4978545452706866"/>
    <n v="13.493563635812059"/>
    <n v="22.489272726353434"/>
    <n v="31.484981816894805"/>
    <n v="40.480690907436184"/>
    <n v="49.476399997977552"/>
    <n v="58.472109088518934"/>
    <n v="67.467818179060302"/>
    <n v="76.46352726960167"/>
    <n v="8.9957090905413732"/>
    <n v="0"/>
    <n v="11.224089100235714"/>
    <n v="35.145845420563205"/>
    <n v="61.676087546398271"/>
    <n v="91.834120815865617"/>
    <n v="127.07254933397519"/>
    <n v="169.56319755133828"/>
    <n v="222.73604607203808"/>
    <n v="292.37986107237919"/>
    <n v="389.13362078408409"/>
    <n v="1400.7654176968776"/>
    <n v="69.555528290513578"/>
    <n v="220.54814189810855"/>
    <n v="1690.8690878854998"/>
    <n v="1690.9"/>
    <n v="220.55217391304336"/>
    <n v="69.555528290513578"/>
    <n v="1400.7922977964431"/>
    <n v="8.8882437841854891"/>
    <n v="3.0912114500324606E-2"/>
    <n v="1.8281456325225978E-5"/>
  </r>
  <r>
    <x v="2"/>
    <x v="289"/>
    <n v="442"/>
    <n v="1.29834"/>
    <n v="80.927443309844506"/>
    <n v="0"/>
    <n v="8.9919381455382776"/>
    <n v="17.983876291076555"/>
    <n v="26.975814436614833"/>
    <n v="35.967752582153111"/>
    <n v="44.959690727691388"/>
    <n v="53.951628873229666"/>
    <n v="62.943567018767943"/>
    <n v="71.935505164306221"/>
    <n v="80.927443309844506"/>
    <n v="0"/>
    <n v="8.9919381455382776"/>
    <n v="17.983876291076555"/>
    <n v="26.975814436614833"/>
    <n v="35.967752582153111"/>
    <n v="44.959690727691388"/>
    <n v="53.951628873229666"/>
    <n v="62.943567018767943"/>
    <n v="71.935505164306221"/>
    <n v="80.927443309844506"/>
    <n v="0"/>
    <n v="49.52365786307665"/>
    <n v="198.0946314523066"/>
    <n v="445.71292076768981"/>
    <n v="792.3785258092264"/>
    <n v="1238.0914465769163"/>
    <n v="1782.8516830707592"/>
    <n v="2426.659235290756"/>
    <n v="3169.5141032369056"/>
    <n v="4011.4162869092092"/>
    <n v="0"/>
    <n v="2.7129938753226866E-2"/>
    <n v="5.4259877506453731E-2"/>
    <n v="8.13898162596806E-2"/>
    <n v="0.10851975501290746"/>
    <n v="0.13564969376613434"/>
    <n v="0.1627796325193612"/>
    <n v="0.18990957127258806"/>
    <n v="0.21703951002581492"/>
    <n v="0.24416944877904181"/>
    <n v="9.6"/>
    <n v="1.21546"/>
    <n v="1"/>
    <n v="1.0005999999999999"/>
    <n v="1.0066999999999999"/>
    <n v="1"/>
    <n v="0.96736646950745442"/>
    <n v="0.93593883388191901"/>
    <n v="0.9057170931233941"/>
    <n v="0.87670124723187948"/>
    <n v="0.84889129620737513"/>
    <n v="0.82228724004988119"/>
    <n v="0.79688907875939763"/>
    <n v="0.77269681233592435"/>
    <n v="0.74971044077946136"/>
    <n v="375000"/>
    <n v="750000"/>
    <n v="725524.85213059082"/>
    <n v="701954.12541143922"/>
    <n v="679287.81984254555"/>
    <n v="657525.93542390957"/>
    <n v="636668.4721555314"/>
    <n v="616715.43003741093"/>
    <n v="597666.80906954827"/>
    <n v="579522.6092519433"/>
    <n v="562282.83058459603"/>
    <n v="750000"/>
    <n v="725524.85213059082"/>
    <n v="701954.12541143922"/>
    <n v="679287.81984254555"/>
    <n v="657525.93542390957"/>
    <n v="636668.4721555314"/>
    <n v="616715.43003741093"/>
    <n v="597666.80906954827"/>
    <n v="579522.6092519433"/>
    <n v="562282.83058459603"/>
    <n v="1902493.01"/>
    <n v="64.75"/>
    <n v="9.4854355203619907"/>
    <n v="1.2999999999999999E-2"/>
    <n v="0.78300000000000003"/>
    <n v="4.2157979022656243E-2"/>
    <n v="7.1065146881354263E-2"/>
    <n v="7.4999999999999997E-2"/>
    <n v="0.14606514688135425"/>
    <n v="3.6698460814432989"/>
    <n v="3.5301345585449728"/>
    <n v="3.3679830665978105"/>
    <n v="3.1833916056018121"/>
    <n v="2.976360175556978"/>
    <n v="2.7468887764633072"/>
    <n v="2.4949774083207998"/>
    <n v="2.2206260711294568"/>
    <n v="1.9238347648892771"/>
    <n v="1.6046034896002606"/>
    <n v="3.6698460814432989"/>
    <n v="3.5999903199941361"/>
    <n v="3.4490588125713915"/>
    <n v="3.2756873360998116"/>
    <n v="3.079875890579395"/>
    <n v="2.8616244760101424"/>
    <n v="2.6209330923920535"/>
    <n v="2.3578017397251285"/>
    <n v="2.0722304180093669"/>
    <n v="1.7642191272447687"/>
    <n v="0"/>
    <n v="4.4959690727691388"/>
    <n v="13.487907218307416"/>
    <n v="22.479845363845694"/>
    <n v="31.471783509383972"/>
    <n v="40.463721654922253"/>
    <n v="49.455659800460523"/>
    <n v="58.447597945998808"/>
    <n v="67.439536091537079"/>
    <n v="76.431474237075363"/>
    <n v="8.9919381455382776"/>
    <n v="0"/>
    <n v="11.229884586650508"/>
    <n v="35.163919785223761"/>
    <n v="61.708386147024711"/>
    <n v="91.884329336697704"/>
    <n v="127.14711008015892"/>
    <n v="169.67324925744575"/>
    <n v="222.90134773883938"/>
    <n v="292.6374074179605"/>
    <n v="389.55880145422105"/>
    <n v="1401.9044358042222"/>
    <n v="69.555528290513578"/>
    <n v="220.71899461421023"/>
    <n v="1692.1789587089461"/>
    <n v="1692.2"/>
    <n v="220.72173913043457"/>
    <n v="69.555528290513578"/>
    <n v="1401.9227325790519"/>
    <n v="8.8887734529484668"/>
    <n v="2.1041291053961686E-2"/>
    <n v="1.2434281440705405E-5"/>
  </r>
  <r>
    <x v="2"/>
    <x v="290"/>
    <n v="442"/>
    <n v="1.3010999999999999"/>
    <n v="80.893634642858075"/>
    <n v="0"/>
    <n v="8.9881816269842307"/>
    <n v="17.976363253968461"/>
    <n v="26.964544880952694"/>
    <n v="35.952726507936923"/>
    <n v="44.940908134921152"/>
    <n v="53.929089761905381"/>
    <n v="62.91727138888961"/>
    <n v="71.905453015873846"/>
    <n v="80.893634642858075"/>
    <n v="0"/>
    <n v="8.9881816269842307"/>
    <n v="17.976363253968461"/>
    <n v="26.964544880952694"/>
    <n v="35.952726507936923"/>
    <n v="44.940908134921152"/>
    <n v="53.929089761905381"/>
    <n v="62.91727138888961"/>
    <n v="71.905453015873846"/>
    <n v="80.893634642858075"/>
    <n v="0"/>
    <n v="49.482287987789846"/>
    <n v="197.92915195115938"/>
    <n v="445.34059189010867"/>
    <n v="791.71660780463753"/>
    <n v="1237.0571996947463"/>
    <n v="1781.3623675604344"/>
    <n v="2424.6321114017023"/>
    <n v="3166.8664312185501"/>
    <n v="4008.0653270109779"/>
    <n v="0"/>
    <n v="2.7118604809793632E-2"/>
    <n v="5.4237209619587265E-2"/>
    <n v="8.1355814429380904E-2"/>
    <n v="0.10847441923917453"/>
    <n v="0.13559302404896817"/>
    <n v="0.16271162885876178"/>
    <n v="0.18983023366855542"/>
    <n v="0.21694883847834906"/>
    <n v="0.2440674432881427"/>
    <n v="9.6"/>
    <n v="1.21546"/>
    <n v="1"/>
    <n v="1.0005999999999999"/>
    <n v="1.0066999999999999"/>
    <n v="1"/>
    <n v="0.96737985087461253"/>
    <n v="0.93596458926495307"/>
    <n v="0.90575421517102161"/>
    <n v="0.87674872859281794"/>
    <n v="0.84894812953034215"/>
    <n v="0.82235241798359449"/>
    <n v="0.79696159395257482"/>
    <n v="0.77277565743728294"/>
    <n v="0.74979460843771895"/>
    <n v="375000"/>
    <n v="750000"/>
    <n v="725534.88815595943"/>
    <n v="701973.44194871478"/>
    <n v="679315.66137826617"/>
    <n v="657561.54644461349"/>
    <n v="636711.09714775661"/>
    <n v="616764.31348769588"/>
    <n v="597721.19546443108"/>
    <n v="579581.74307796219"/>
    <n v="562345.95632828923"/>
    <n v="750000"/>
    <n v="725534.88815595943"/>
    <n v="701973.4419487149"/>
    <n v="679315.66137826617"/>
    <n v="657561.54644461349"/>
    <n v="636711.09714775661"/>
    <n v="616764.31348769588"/>
    <n v="597721.19546443108"/>
    <n v="579581.74307796219"/>
    <n v="562345.95632828923"/>
    <n v="1904944.67625"/>
    <n v="64.75"/>
    <n v="9.4854355203619907"/>
    <n v="1.2999999999999999E-2"/>
    <n v="0.78300000000000003"/>
    <n v="4.2157979022656243E-2"/>
    <n v="7.1367607379448458E-2"/>
    <n v="7.4999999999999997E-2"/>
    <n v="0.14636760737944846"/>
    <n v="3.6648705610038617"/>
    <n v="3.5253739780586462"/>
    <n v="3.363429348012585"/>
    <n v="3.1790366708656781"/>
    <n v="2.972195946617926"/>
    <n v="2.7429071752693281"/>
    <n v="2.491170356819886"/>
    <n v="2.2169854912695981"/>
    <n v="1.9203525786184643"/>
    <n v="1.6012716188664846"/>
    <n v="3.6648705610038617"/>
    <n v="3.5951222695312541"/>
    <n v="3.4444016630356158"/>
    <n v="3.2712330094391318"/>
    <n v="3.075616308741802"/>
    <n v="2.8575515609436271"/>
    <n v="2.6170387660446073"/>
    <n v="2.3540779240447423"/>
    <n v="2.0686690349440311"/>
    <n v="1.7608120987424745"/>
    <n v="0"/>
    <n v="4.4940908134921154"/>
    <n v="13.482272440476347"/>
    <n v="22.470454067460579"/>
    <n v="31.458635694444808"/>
    <n v="40.446817321429037"/>
    <n v="49.434998948413266"/>
    <n v="58.423180575397495"/>
    <n v="67.411362202381724"/>
    <n v="76.399543829365967"/>
    <n v="8.9881816269842307"/>
    <n v="0"/>
    <n v="11.235696994832704"/>
    <n v="35.182050554663292"/>
    <n v="61.740793705725871"/>
    <n v="91.934722336828557"/>
    <n v="127.22197047545343"/>
    <n v="169.78378579759232"/>
    <n v="223.06744941370479"/>
    <n v="292.89632945746672"/>
    <n v="389.98651624866824"/>
    <n v="1403.049314984936"/>
    <n v="69.555528290513578"/>
    <n v="220.89072649131731"/>
    <n v="1693.4955697667669"/>
    <n v="1693.5"/>
    <n v="220.89130434782601"/>
    <n v="69.555528290513578"/>
    <n v="1403.0531673616604"/>
    <n v="8.889261929567402"/>
    <n v="4.4302332330516947E-3"/>
    <n v="2.616021985858692E-6"/>
  </r>
  <r>
    <x v="2"/>
    <x v="291"/>
    <n v="442"/>
    <n v="1.30386"/>
    <n v="80.859955061452396"/>
    <n v="0"/>
    <n v="8.9844394512724879"/>
    <n v="17.968878902544976"/>
    <n v="26.953318353817465"/>
    <n v="35.937757805089952"/>
    <n v="44.922197256362438"/>
    <n v="53.906636707634924"/>
    <n v="62.89107615890741"/>
    <n v="71.875515610179903"/>
    <n v="80.859955061452396"/>
    <n v="0"/>
    <n v="8.9844394512724879"/>
    <n v="17.968878902544976"/>
    <n v="26.953318353817465"/>
    <n v="35.937757805089952"/>
    <n v="44.922197256362438"/>
    <n v="53.906636707634924"/>
    <n v="62.89107615890741"/>
    <n v="71.875515610179903"/>
    <n v="80.859955061452396"/>
    <n v="0"/>
    <n v="49.441093255318663"/>
    <n v="197.76437302127465"/>
    <n v="444.96983929786802"/>
    <n v="791.0574920850986"/>
    <n v="1236.0273313829664"/>
    <n v="1779.8793571914716"/>
    <n v="2422.6135695106141"/>
    <n v="3164.2299683403944"/>
    <n v="4004.7285536808117"/>
    <n v="0"/>
    <n v="2.7107314140727614E-2"/>
    <n v="5.4214628281455228E-2"/>
    <n v="8.1321942422182852E-2"/>
    <n v="0.10842925656291046"/>
    <n v="0.13553657070363806"/>
    <n v="0.16264388484436568"/>
    <n v="0.18975119898509329"/>
    <n v="0.21685851312582091"/>
    <n v="0.24396582726654853"/>
    <n v="9.6"/>
    <n v="1.21546"/>
    <n v="1"/>
    <n v="1.0005999999999999"/>
    <n v="1.0066999999999999"/>
    <n v="1"/>
    <n v="0.96739318135935026"/>
    <n v="0.93599024714785195"/>
    <n v="0.90579119736550451"/>
    <n v="0.87679603201230849"/>
    <n v="0.84900475108826345"/>
    <n v="0.82241735459336984"/>
    <n v="0.79703384252762721"/>
    <n v="0.77285421489103578"/>
    <n v="0.74987847168359556"/>
    <n v="375000"/>
    <n v="750000"/>
    <n v="725544.88601951266"/>
    <n v="701992.68536088895"/>
    <n v="679343.3980241284"/>
    <n v="657597.02400923136"/>
    <n v="636753.5633161976"/>
    <n v="616813.01594502735"/>
    <n v="597775.38189572038"/>
    <n v="579640.6611682768"/>
    <n v="562408.85376269661"/>
    <n v="750000"/>
    <n v="725544.88601951266"/>
    <n v="701992.68536088895"/>
    <n v="679343.3980241284"/>
    <n v="657597.02400923136"/>
    <n v="636753.5633161976"/>
    <n v="616813.01594502735"/>
    <n v="597775.38189572038"/>
    <n v="579640.6611682768"/>
    <n v="562408.85376269661"/>
    <n v="1907396.3425"/>
    <n v="64.75"/>
    <n v="9.4854355203619907"/>
    <n v="1.2999999999999999E-2"/>
    <n v="0.78300000000000003"/>
    <n v="4.2157979022656243E-2"/>
    <n v="7.1670710162784673E-2"/>
    <n v="7.4999999999999997E-2"/>
    <n v="0.14667071016278466"/>
    <n v="3.6599078311053983"/>
    <n v="3.5206253656940523"/>
    <n v="3.3588866650015996"/>
    <n v="3.1746917290280376"/>
    <n v="2.9680405577733686"/>
    <n v="2.7389331512375907"/>
    <n v="2.4873695094207049"/>
    <n v="2.2133496323227115"/>
    <n v="1.9168735199436093"/>
    <n v="1.5979411722833996"/>
    <n v="3.6599078311053983"/>
    <n v="3.5902665983997251"/>
    <n v="3.4397560153478262"/>
    <n v="3.2667891970148188"/>
    <n v="3.0713661434007031"/>
    <n v="2.8534868545054799"/>
    <n v="2.6131513303291478"/>
    <n v="2.3503595708717082"/>
    <n v="2.0651115761331607"/>
    <n v="1.7574073461135045"/>
    <n v="0"/>
    <n v="4.4922197256362439"/>
    <n v="13.476659176908733"/>
    <n v="22.461098628181219"/>
    <n v="31.445538079453708"/>
    <n v="40.429977530726191"/>
    <n v="49.414416981998684"/>
    <n v="58.398856433271163"/>
    <n v="67.383295884543656"/>
    <n v="76.36773533581615"/>
    <n v="8.9844394512724879"/>
    <n v="0"/>
    <n v="11.241526226709816"/>
    <n v="35.200237412224908"/>
    <n v="61.773309651678233"/>
    <n v="91.985298950622834"/>
    <n v="127.29712932357896"/>
    <n v="169.89480564785265"/>
    <n v="223.23434939517972"/>
    <n v="293.15662596567819"/>
    <n v="390.41676687695411"/>
    <n v="1404.2000494504796"/>
    <n v="69.555528290513578"/>
    <n v="221.06333666114884"/>
    <n v="1694.8189144021421"/>
    <n v="1694.8"/>
    <n v="221.06086956521722"/>
    <n v="69.555528290513578"/>
    <n v="1404.1836021442691"/>
    <n v="8.8897094624611253"/>
    <n v="1.8914402142172548E-2"/>
    <n v="1.1160256161300772E-5"/>
  </r>
  <r>
    <x v="2"/>
    <x v="292"/>
    <n v="442"/>
    <n v="1.3066599999999999"/>
    <n v="80.825166664414681"/>
    <n v="0"/>
    <n v="8.9805740738238526"/>
    <n v="17.961148147647705"/>
    <n v="26.941722221471558"/>
    <n v="35.922296295295411"/>
    <n v="44.902870369119263"/>
    <n v="53.883444442943116"/>
    <n v="62.864018516766969"/>
    <n v="71.844592590590821"/>
    <n v="80.825166664414667"/>
    <n v="0"/>
    <n v="8.9805740738238526"/>
    <n v="17.961148147647705"/>
    <n v="26.941722221471558"/>
    <n v="35.922296295295411"/>
    <n v="44.902870369119263"/>
    <n v="53.883444442943116"/>
    <n v="62.864018516766969"/>
    <n v="71.844592590590821"/>
    <n v="80.825166664414667"/>
    <n v="0"/>
    <n v="49.398560300955261"/>
    <n v="197.59424120382104"/>
    <n v="444.58704270859727"/>
    <n v="790.37696481528417"/>
    <n v="1234.9640075238815"/>
    <n v="1778.3481708343891"/>
    <n v="2420.5294547468079"/>
    <n v="3161.5078592611367"/>
    <n v="4001.2833843773751"/>
    <n v="0"/>
    <n v="2.7095651754738936E-2"/>
    <n v="5.4191303509477873E-2"/>
    <n v="8.1286955264216809E-2"/>
    <n v="0.10838260701895575"/>
    <n v="0.13547825877369468"/>
    <n v="0.16257391052843362"/>
    <n v="0.18966956228317255"/>
    <n v="0.21676521403791149"/>
    <n v="0.2438608657926504"/>
    <n v="9.6"/>
    <n v="1.21546"/>
    <n v="1"/>
    <n v="1.0005999999999999"/>
    <n v="1.0066999999999999"/>
    <n v="1"/>
    <n v="0.96740695093610429"/>
    <n v="0.93601675062924738"/>
    <n v="0.9058293990794295"/>
    <n v="0.87684489628665052"/>
    <n v="0.84906324225091045"/>
    <n v="0.8224844369722093"/>
    <n v="0.79710848045054705"/>
    <n v="0.77293537268592372"/>
    <n v="0.7499651136783394"/>
    <n v="375000"/>
    <n v="750000"/>
    <n v="725555.21320207824"/>
    <n v="702012.56297193549"/>
    <n v="679372.04930957209"/>
    <n v="657633.67221498792"/>
    <n v="636797.43168818287"/>
    <n v="616863.32772915694"/>
    <n v="597831.36033791024"/>
    <n v="579701.52951444278"/>
    <n v="562473.83525875455"/>
    <n v="750000"/>
    <n v="725555.21320207824"/>
    <n v="702012.56297193537"/>
    <n v="679372.04930957209"/>
    <n v="657633.67221498792"/>
    <n v="636797.43168818287"/>
    <n v="616863.32772915694"/>
    <n v="597831.36033791024"/>
    <n v="579701.52951444278"/>
    <n v="562473.83525875455"/>
    <n v="1909848.00875"/>
    <n v="64.75"/>
    <n v="9.4854355203619907"/>
    <n v="1.2999999999999999E-2"/>
    <n v="0.78300000000000003"/>
    <n v="4.2157979022656243E-2"/>
    <n v="7.1978862055499693E-2"/>
    <n v="7.4999999999999997E-2"/>
    <n v="0.1469788620554997"/>
    <n v="3.6549578424903726"/>
    <n v="3.5158905728626477"/>
    <n v="3.354358649286906"/>
    <n v="3.1703620717631518"/>
    <n v="2.9639008402913807"/>
    <n v="2.7349749548715936"/>
    <n v="2.4835844155037914"/>
    <n v="2.2097292221879741"/>
    <n v="1.9134093749241412"/>
    <n v="1.5946248737122932"/>
    <n v="3.6549578424903726"/>
    <n v="3.5854242076765104"/>
    <n v="3.4351246110747766"/>
    <n v="3.2623603605250286"/>
    <n v="3.0671314560272664"/>
    <n v="2.8494378975814874"/>
    <n v="2.6092796851876923"/>
    <n v="2.346656818845883"/>
    <n v="2.0615692985560576"/>
    <n v="1.7540171243182172"/>
    <n v="0"/>
    <n v="4.4902870369119263"/>
    <n v="13.470861110735779"/>
    <n v="22.451435184559632"/>
    <n v="31.432009258383484"/>
    <n v="40.412583332207333"/>
    <n v="49.393157406031193"/>
    <n v="58.373731479855039"/>
    <n v="67.354305553678898"/>
    <n v="76.334879627502744"/>
    <n v="8.9805740738238526"/>
    <n v="0"/>
    <n v="11.247024901929505"/>
    <n v="35.217373382360329"/>
    <n v="61.803956171826471"/>
    <n v="92.033058080807805"/>
    <n v="127.3683481354372"/>
    <n v="170.0005221145914"/>
    <n v="223.39424125005399"/>
    <n v="293.40771161049128"/>
    <n v="390.83486210414293"/>
    <n v="1405.3070977516411"/>
    <n v="69.555528290513578"/>
    <n v="221.22939390632308"/>
    <n v="1696.0920199484779"/>
    <n v="1696.1"/>
    <n v="221.23043478260865"/>
    <n v="69.555528290513578"/>
    <n v="1405.3140369268776"/>
    <n v="8.8901218973011282"/>
    <n v="7.9800515220540547E-3"/>
    <n v="4.7049416438028746E-6"/>
  </r>
  <r>
    <x v="2"/>
    <x v="293"/>
    <n v="442"/>
    <n v="1.31036"/>
    <n v="80.76276255140084"/>
    <n v="0"/>
    <n v="8.973640283488983"/>
    <n v="17.947280566977966"/>
    <n v="26.920920850466949"/>
    <n v="35.894561133955932"/>
    <n v="44.868201417444915"/>
    <n v="53.841841700933898"/>
    <n v="62.815481984422881"/>
    <n v="71.789122267911864"/>
    <n v="80.76276255140084"/>
    <n v="0"/>
    <n v="8.973640283488983"/>
    <n v="17.947280566977966"/>
    <n v="26.920920850466949"/>
    <n v="35.894561133955932"/>
    <n v="44.868201417444915"/>
    <n v="53.841841700933898"/>
    <n v="62.815481984422881"/>
    <n v="71.789122267911864"/>
    <n v="80.76276255140084"/>
    <n v="0"/>
    <n v="49.322309711691943"/>
    <n v="197.28923884676777"/>
    <n v="443.90078740522756"/>
    <n v="789.15695538707109"/>
    <n v="1233.0577427922988"/>
    <n v="1775.6031496209102"/>
    <n v="2416.7931758729055"/>
    <n v="3156.6278215482844"/>
    <n v="3995.1070866470473"/>
    <n v="0"/>
    <n v="2.7074731536642679E-2"/>
    <n v="5.4149463073285359E-2"/>
    <n v="8.1224194609928038E-2"/>
    <n v="0.10829892614657072"/>
    <n v="0.13537365768321338"/>
    <n v="0.16244838921985608"/>
    <n v="0.18952312075649874"/>
    <n v="0.21659785229314144"/>
    <n v="0.24367258382978407"/>
    <n v="9.6"/>
    <n v="1.21546"/>
    <n v="1"/>
    <n v="1.0005999999999999"/>
    <n v="1.0066999999999999"/>
    <n v="1"/>
    <n v="0.96743165163295708"/>
    <n v="0.93606429533065361"/>
    <n v="0.90589793109308936"/>
    <n v="0.87693255892026467"/>
    <n v="0.84916817881217932"/>
    <n v="0.82260479076883319"/>
    <n v="0.79724239479022674"/>
    <n v="0.77308099087635951"/>
    <n v="0.75012057902723173"/>
    <n v="375000"/>
    <n v="750000"/>
    <n v="725573.73872471775"/>
    <n v="702048.22149799019"/>
    <n v="679423.44831981696"/>
    <n v="657699.41919019853"/>
    <n v="636876.13410913444"/>
    <n v="616953.59307662491"/>
    <n v="597931.79609267006"/>
    <n v="579810.74315726967"/>
    <n v="562590.43427042384"/>
    <n v="750000"/>
    <n v="725573.73872471775"/>
    <n v="702048.22149799019"/>
    <n v="679423.44831981685"/>
    <n v="657699.41919019853"/>
    <n v="636876.13410913444"/>
    <n v="616953.59307662491"/>
    <n v="597931.79609267006"/>
    <n v="579810.74315726967"/>
    <n v="562590.43427042384"/>
    <n v="1912299.675"/>
    <n v="64.75"/>
    <n v="9.4854355203619907"/>
    <n v="1.2999999999999999E-2"/>
    <n v="0.78300000000000003"/>
    <n v="4.2157979022656243E-2"/>
    <n v="7.2387076670268627E-2"/>
    <n v="7.4999999999999997E-2"/>
    <n v="0.14738707667026862"/>
    <n v="3.6500205461538466"/>
    <n v="3.5112100926276999"/>
    <n v="3.3499236889678197"/>
    <n v="3.1661613351742024"/>
    <n v="2.9599230312468534"/>
    <n v="2.7312087771857687"/>
    <n v="2.4800185729909492"/>
    <n v="2.2063524186623962"/>
    <n v="1.9102103142001081"/>
    <n v="1.5915922596040859"/>
    <n v="3.6500205461538466"/>
    <n v="3.5806153193907733"/>
    <n v="3.4305668907977598"/>
    <n v="3.258042512071011"/>
    <n v="3.0630421832105279"/>
    <n v="2.8455659042163113"/>
    <n v="2.6056136750883589"/>
    <n v="2.3431854958266727"/>
    <n v="2.058281366431252"/>
    <n v="1.750901286902097"/>
    <n v="0"/>
    <n v="4.4868201417444915"/>
    <n v="13.460460425233475"/>
    <n v="22.434100708722458"/>
    <n v="31.407740992211441"/>
    <n v="40.38138127570042"/>
    <n v="49.35502155918941"/>
    <n v="58.328661842678386"/>
    <n v="67.302302126167376"/>
    <n v="76.275942409656352"/>
    <n v="8.973640283488983"/>
    <n v="0"/>
    <n v="11.244746049843387"/>
    <n v="35.209728814847693"/>
    <n v="61.79033855383063"/>
    <n v="92.013675595444909"/>
    <n v="127.34478902127262"/>
    <n v="169.97692861778151"/>
    <n v="223.37985213962051"/>
    <n v="293.42278435823079"/>
    <n v="390.92601883880553"/>
    <n v="1405.3088619896776"/>
    <n v="69.555528290513578"/>
    <n v="221.22965854202855"/>
    <n v="1696.0940488222197"/>
    <n v="1696.1"/>
    <n v="221.23043478260865"/>
    <n v="69.555528290513578"/>
    <n v="1405.3140369268776"/>
    <n v="8.8906030949478065"/>
    <n v="5.9511777801617427E-3"/>
    <n v="3.5087422794420984E-6"/>
  </r>
  <r>
    <x v="2"/>
    <x v="294"/>
    <n v="442"/>
    <n v="1.31315"/>
    <n v="80.728619550845124"/>
    <n v="0"/>
    <n v="8.9698466167605702"/>
    <n v="17.93969323352114"/>
    <n v="26.90953985028171"/>
    <n v="35.879386467042281"/>
    <n v="44.849233083802851"/>
    <n v="53.819079700563421"/>
    <n v="62.788926317323991"/>
    <n v="71.758772934084561"/>
    <n v="80.728619550845139"/>
    <n v="0"/>
    <n v="8.9698466167605702"/>
    <n v="17.93969323352114"/>
    <n v="26.90953985028171"/>
    <n v="35.879386467042281"/>
    <n v="44.849233083802851"/>
    <n v="53.819079700563421"/>
    <n v="62.788926317323991"/>
    <n v="71.758772934084561"/>
    <n v="80.728619550845139"/>
    <n v="0"/>
    <n v="49.280615851029275"/>
    <n v="197.1224634041171"/>
    <n v="443.52554265926341"/>
    <n v="788.48985361646839"/>
    <n v="1232.0153962757317"/>
    <n v="1774.1021706370536"/>
    <n v="2414.7501767004342"/>
    <n v="3153.9594144658736"/>
    <n v="3991.7298839333716"/>
    <n v="0"/>
    <n v="2.7063285511956324E-2"/>
    <n v="5.4126571023912648E-2"/>
    <n v="8.1189856535868979E-2"/>
    <n v="0.1082531420478253"/>
    <n v="0.13531642755978163"/>
    <n v="0.16237971307173796"/>
    <n v="0.18944299858369426"/>
    <n v="0.21650628409565059"/>
    <n v="0.24356956960760695"/>
    <n v="9.6"/>
    <n v="1.21546"/>
    <n v="1"/>
    <n v="1.0005999999999999"/>
    <n v="1.0066999999999999"/>
    <n v="1"/>
    <n v="0.96744516636466282"/>
    <n v="0.93609030955377937"/>
    <n v="0.90593542956734951"/>
    <n v="0.87698052640537327"/>
    <n v="0.84922560006785075"/>
    <n v="0.82267065055478195"/>
    <n v="0.79731567786616675"/>
    <n v="0.77316068200200516"/>
    <n v="0.7502056629622974"/>
    <n v="375000"/>
    <n v="750000"/>
    <n v="725583.87477349711"/>
    <n v="702067.73216533451"/>
    <n v="679451.57217551209"/>
    <n v="657735.39480402996"/>
    <n v="636919.20005088812"/>
    <n v="617002.98791608645"/>
    <n v="597986.75839962508"/>
    <n v="579870.51150150388"/>
    <n v="562654.24722172308"/>
    <n v="750000"/>
    <n v="725583.87477349711"/>
    <n v="702067.73216533451"/>
    <n v="679451.57217551197"/>
    <n v="657735.39480402996"/>
    <n v="636919.20005088812"/>
    <n v="617002.98791608645"/>
    <n v="597986.75839962508"/>
    <n v="579870.51150150388"/>
    <n v="562654.24722172308"/>
    <n v="1914751.3412500001"/>
    <n v="64.75"/>
    <n v="9.4854355203619907"/>
    <n v="1.2999999999999999E-2"/>
    <n v="0.78300000000000003"/>
    <n v="4.2157979022656243E-2"/>
    <n v="7.2695655914201213E-2"/>
    <n v="7.4999999999999997E-2"/>
    <n v="0.1476956559142012"/>
    <n v="3.6450958933418698"/>
    <n v="3.5064983248476063"/>
    <n v="3.3454161600631314"/>
    <n v="3.1618493989884429"/>
    <n v="2.9557980416235443"/>
    <n v="2.7272620879684335"/>
    <n v="2.4762415380231104"/>
    <n v="2.2027363917875755"/>
    <n v="1.9067466492618286"/>
    <n v="1.5882723104458703"/>
    <n v="3.6450958933418698"/>
    <n v="3.5757971090947382"/>
    <n v="3.425957242455369"/>
    <n v="3.2536327795257871"/>
    <n v="3.0588237203059938"/>
    <n v="2.8415300647959887"/>
    <n v="2.6017518129957722"/>
    <n v="2.339488964905343"/>
    <n v="2.0547415205247019"/>
    <n v="1.7475094798538495"/>
    <n v="0"/>
    <n v="4.4849233083802851"/>
    <n v="13.454769925140855"/>
    <n v="22.424616541901425"/>
    <n v="31.394463158661996"/>
    <n v="40.364309775422569"/>
    <n v="49.334156392183132"/>
    <n v="58.30400300894371"/>
    <n v="67.273849625704273"/>
    <n v="76.24369624246485"/>
    <n v="8.9698466167605702"/>
    <n v="0"/>
    <n v="11.250379408212583"/>
    <n v="35.227299686268282"/>
    <n v="61.821780283958255"/>
    <n v="92.06268320704929"/>
    <n v="127.41785559919614"/>
    <n v="170.0853300436923"/>
    <n v="223.54367640906221"/>
    <n v="293.67981638268958"/>
    <n v="391.35367714685617"/>
    <n v="1406.4424981669849"/>
    <n v="69.555528290513578"/>
    <n v="221.39970396862466"/>
    <n v="1697.3977304261232"/>
    <n v="1697.4"/>
    <n v="221.39999999999986"/>
    <n v="69.555528290513578"/>
    <n v="1406.4444717094866"/>
    <n v="8.8909182323062375"/>
    <n v="2.2695738769016316E-3"/>
    <n v="1.3370884157544665E-6"/>
  </r>
  <r>
    <x v="2"/>
    <x v="295"/>
    <n v="442"/>
    <n v="1.31596"/>
    <n v="80.693993770874442"/>
    <n v="0"/>
    <n v="8.965999307874938"/>
    <n v="17.931998615749876"/>
    <n v="26.897997923624814"/>
    <n v="35.863997231499752"/>
    <n v="44.82999653937469"/>
    <n v="53.795995847249628"/>
    <n v="62.761995155124566"/>
    <n v="71.727994462999504"/>
    <n v="80.693993770874442"/>
    <n v="0"/>
    <n v="8.965999307874938"/>
    <n v="17.931998615749876"/>
    <n v="26.897997923624814"/>
    <n v="35.863997231499752"/>
    <n v="44.82999653937469"/>
    <n v="53.795995847249628"/>
    <n v="62.761995155124566"/>
    <n v="71.727994462999504"/>
    <n v="80.693993770874442"/>
    <n v="0"/>
    <n v="49.238350448148495"/>
    <n v="196.95340179259398"/>
    <n v="443.1451540333365"/>
    <n v="787.81360717037592"/>
    <n v="1230.9587612037124"/>
    <n v="1772.580616133346"/>
    <n v="2412.6791719592761"/>
    <n v="3151.2544286815037"/>
    <n v="3988.3063863000284"/>
    <n v="0"/>
    <n v="2.7051677641356842E-2"/>
    <n v="5.4103355282713685E-2"/>
    <n v="8.115503292407053E-2"/>
    <n v="0.10820671056542737"/>
    <n v="0.13525838820678421"/>
    <n v="0.16231006584814106"/>
    <n v="0.18936174348949791"/>
    <n v="0.21641342113085474"/>
    <n v="0.24346509877221159"/>
    <n v="9.6"/>
    <n v="1.21546"/>
    <n v="1"/>
    <n v="1.0005999999999999"/>
    <n v="1.0066999999999999"/>
    <n v="1"/>
    <n v="0.96745887241285988"/>
    <n v="0.93611669249290641"/>
    <n v="0.90597346024013925"/>
    <n v="0.87702917565455862"/>
    <n v="0.84928383873616464"/>
    <n v="0.82273744948495708"/>
    <n v="0.79739000790093595"/>
    <n v="0.77324151398410135"/>
    <n v="0.75029196773445328"/>
    <n v="375000"/>
    <n v="750000"/>
    <n v="725594.15430964495"/>
    <n v="702087.51936967985"/>
    <n v="679480.09518010449"/>
    <n v="657771.88174091897"/>
    <n v="636962.87905212352"/>
    <n v="617053.0871137178"/>
    <n v="598042.50592570193"/>
    <n v="579931.13548807602"/>
    <n v="562718.97580083995"/>
    <n v="750000"/>
    <n v="725594.15430964495"/>
    <n v="702087.51936967985"/>
    <n v="679480.09518010449"/>
    <n v="657771.88174091897"/>
    <n v="636962.87905212352"/>
    <n v="617053.0871137178"/>
    <n v="598042.50592570193"/>
    <n v="579931.13548807602"/>
    <n v="562718.97580083995"/>
    <n v="1917203.0075000001"/>
    <n v="64.75"/>
    <n v="9.4854355203619907"/>
    <n v="1.2999999999999999E-2"/>
    <n v="0.78300000000000003"/>
    <n v="4.2157979022656243E-2"/>
    <n v="7.3007110593682617E-2"/>
    <n v="7.4999999999999997E-2"/>
    <n v="0.1480071105936826"/>
    <n v="3.6401838355498723"/>
    <n v="3.5017992709019961"/>
    <n v="3.3409212911839443"/>
    <n v="3.1575498963957145"/>
    <n v="2.9516850865373083"/>
    <n v="2.7233268616087267"/>
    <n v="2.4724752216099675"/>
    <n v="2.1991301665410314"/>
    <n v="1.9032916964019193"/>
    <n v="1.5849598111926304"/>
    <n v="3.6401838355498723"/>
    <n v="3.5709915532259342"/>
    <n v="3.4213602810429702"/>
    <n v="3.2492355937898294"/>
    <n v="3.0546174914665114"/>
    <n v="2.8375059740730175"/>
    <n v="2.5979010416093473"/>
    <n v="2.3358026940754995"/>
    <n v="2.0512109314714753"/>
    <n v="1.7441257537972747"/>
    <n v="0"/>
    <n v="4.482999653937469"/>
    <n v="13.448998961812407"/>
    <n v="22.414998269687345"/>
    <n v="31.380997577562283"/>
    <n v="40.346996885437221"/>
    <n v="49.312996193312159"/>
    <n v="58.278995501187097"/>
    <n v="67.244994809062035"/>
    <n v="76.210994116936973"/>
    <n v="8.965999307874938"/>
    <n v="0"/>
    <n v="11.25585742651681"/>
    <n v="35.24437810637761"/>
    <n v="61.852350551664614"/>
    <n v="92.110388075388002"/>
    <n v="127.48912229791608"/>
    <n v="170.19135165540382"/>
    <n v="223.7044398709819"/>
    <n v="293.93299717040259"/>
    <n v="391.77663595485262"/>
    <n v="1407.5575211095043"/>
    <n v="69.555528290513578"/>
    <n v="221.56695741000254"/>
    <n v="1698.6800068100204"/>
    <n v="1698.7"/>
    <n v="221.5695652173913"/>
    <n v="69.555528290513578"/>
    <n v="1407.5749064920951"/>
    <n v="8.8911944481684202"/>
    <n v="1.9993189979686576E-2"/>
    <n v="1.1769700347139916E-5"/>
  </r>
  <r>
    <x v="2"/>
    <x v="296"/>
    <n v="442"/>
    <n v="1.31969"/>
    <n v="80.63138066244916"/>
    <n v="0"/>
    <n v="8.9590422958276843"/>
    <n v="17.918084591655369"/>
    <n v="26.877126887483051"/>
    <n v="35.836169183310737"/>
    <n v="44.795211479138423"/>
    <n v="53.754253774966109"/>
    <n v="62.713296070793795"/>
    <n v="71.672338366621474"/>
    <n v="80.63138066244916"/>
    <n v="0"/>
    <n v="8.9590422958276843"/>
    <n v="17.918084591655369"/>
    <n v="26.877126887483051"/>
    <n v="35.836169183310737"/>
    <n v="44.795211479138423"/>
    <n v="53.754253774966109"/>
    <n v="62.713296070793795"/>
    <n v="71.672338366621474"/>
    <n v="80.63138066244916"/>
    <n v="0"/>
    <n v="49.161968800788003"/>
    <n v="196.64787520315201"/>
    <n v="442.45771920709194"/>
    <n v="786.59150081260805"/>
    <n v="1229.0492200197002"/>
    <n v="1769.8308768283682"/>
    <n v="2408.9364712386127"/>
    <n v="3146.3660032504322"/>
    <n v="3982.1194728638284"/>
    <n v="0"/>
    <n v="2.7030687360096835E-2"/>
    <n v="5.4061374720193671E-2"/>
    <n v="8.1092062080290503E-2"/>
    <n v="0.10812274944038734"/>
    <n v="0.13515343680048417"/>
    <n v="0.16218412416058101"/>
    <n v="0.18921481152067784"/>
    <n v="0.21624549888077468"/>
    <n v="0.24327618624087152"/>
    <n v="9.6"/>
    <n v="1.21546"/>
    <n v="1"/>
    <n v="1.0005999999999999"/>
    <n v="1.0066999999999999"/>
    <n v="1"/>
    <n v="0.9674836573474116"/>
    <n v="0.93616440247846189"/>
    <n v="0.90604223539315099"/>
    <n v="0.87711715609147867"/>
    <n v="0.84938916457344515"/>
    <n v="0.82285826083905034"/>
    <n v="0.79752444488829421"/>
    <n v="0.77338771672117679"/>
    <n v="0.75044807633769817"/>
    <n v="375000"/>
    <n v="750000"/>
    <n v="725612.74301055865"/>
    <n v="702123.30185884645"/>
    <n v="679531.67654486327"/>
    <n v="657837.86706860899"/>
    <n v="637041.87343008386"/>
    <n v="617143.69562928774"/>
    <n v="598143.33366622066"/>
    <n v="580040.78754088259"/>
    <n v="562836.05725327367"/>
    <n v="750000"/>
    <n v="725612.74301055865"/>
    <n v="702123.30185884645"/>
    <n v="679531.67654486327"/>
    <n v="657837.86706860899"/>
    <n v="637041.87343008386"/>
    <n v="617143.69562928774"/>
    <n v="598143.33366622066"/>
    <n v="580040.78754088259"/>
    <n v="562836.05725327367"/>
    <n v="1919654.6737500001"/>
    <n v="64.75"/>
    <n v="9.4854355203619907"/>
    <n v="1.2999999999999999E-2"/>
    <n v="0.78300000000000003"/>
    <n v="4.2157979022656243E-2"/>
    <n v="7.3421564610425885E-2"/>
    <n v="7.4999999999999997E-2"/>
    <n v="0.14842156461042588"/>
    <n v="3.6352843245210731"/>
    <n v="3.4971547188574106"/>
    <n v="3.3365198217469434"/>
    <n v="3.1533796331896706"/>
    <n v="2.9477341531855918"/>
    <n v="2.7195833817347088"/>
    <n v="2.4689273188370202"/>
    <n v="2.195765964492526"/>
    <n v="1.9000993187012269"/>
    <n v="1.5819273814631225"/>
    <n v="3.6352843245210731"/>
    <n v="3.5662195216892418"/>
    <n v="3.4168372703021772"/>
    <n v="3.244949727468307"/>
    <n v="3.0505568931876312"/>
    <n v="2.8336587674601503"/>
    <n v="2.5942553502858647"/>
    <n v="2.3323466416647731"/>
    <n v="2.0479326415968764"/>
    <n v="1.7410133500821747"/>
    <n v="0"/>
    <n v="4.4795211479138421"/>
    <n v="13.438563443741526"/>
    <n v="22.397605739569208"/>
    <n v="31.356648035396894"/>
    <n v="40.31569033122458"/>
    <n v="49.274732627052266"/>
    <n v="58.233774922879952"/>
    <n v="67.192817218707631"/>
    <n v="76.151859514535317"/>
    <n v="8.9590422958276843"/>
    <n v="0"/>
    <n v="11.25343495686012"/>
    <n v="35.236286882634147"/>
    <n v="61.837967919037126"/>
    <n v="92.089918608583673"/>
    <n v="127.46417423671377"/>
    <n v="170.16613791418686"/>
    <n v="223.68838459080877"/>
    <n v="293.94682188805956"/>
    <n v="391.8681785320303"/>
    <n v="1407.5513055289141"/>
    <n v="69.555528290513578"/>
    <n v="221.56602507291402"/>
    <n v="1698.6728588923418"/>
    <n v="1698.7"/>
    <n v="221.5695652173913"/>
    <n v="69.555528290513578"/>
    <n v="1407.5749064920951"/>
    <n v="8.8914976975475053"/>
    <n v="2.7141107658280816E-2"/>
    <n v="1.5977575592088549E-5"/>
  </r>
  <r>
    <x v="2"/>
    <x v="297"/>
    <n v="442"/>
    <n v="1.3225"/>
    <n v="80.597091403372772"/>
    <n v="0"/>
    <n v="8.9552323781525303"/>
    <n v="17.910464756305061"/>
    <n v="26.865697134457591"/>
    <n v="35.820929512610121"/>
    <n v="44.776161890762651"/>
    <n v="53.731394268915182"/>
    <n v="62.686626647067712"/>
    <n v="71.641859025220242"/>
    <n v="80.597091403372772"/>
    <n v="0"/>
    <n v="8.9552323781525303"/>
    <n v="17.910464756305061"/>
    <n v="26.865697134457591"/>
    <n v="35.820929512610121"/>
    <n v="44.776161890762651"/>
    <n v="53.731394268915182"/>
    <n v="62.686626647067712"/>
    <n v="71.641859025220242"/>
    <n v="80.597091403372772"/>
    <n v="0"/>
    <n v="49.120164504860746"/>
    <n v="196.48065801944298"/>
    <n v="442.08148054374675"/>
    <n v="785.92263207777194"/>
    <n v="1228.0041126215187"/>
    <n v="1768.325922174987"/>
    <n v="2406.8880607381766"/>
    <n v="3143.6905283110877"/>
    <n v="3978.7333248937207"/>
    <n v="0"/>
    <n v="2.7019192304024518E-2"/>
    <n v="5.4038384608049037E-2"/>
    <n v="8.1057576912073548E-2"/>
    <n v="0.10807676921609807"/>
    <n v="0.1350959615201226"/>
    <n v="0.1621151538241471"/>
    <n v="0.18913434612817162"/>
    <n v="0.21615353843219615"/>
    <n v="0.24317273073622064"/>
    <n v="9.6"/>
    <n v="1.21546"/>
    <n v="1"/>
    <n v="1.0005999999999999"/>
    <n v="1.0066999999999999"/>
    <n v="1"/>
    <n v="0.96749723080218475"/>
    <n v="0.93619053145863773"/>
    <n v="0.90607990196935873"/>
    <n v="0.87716534233434806"/>
    <n v="0.8494468525536053"/>
    <n v="0.82292443262713078"/>
    <n v="0.79759808255492437"/>
    <n v="0.77346780233698609"/>
    <n v="0.75053359197331593"/>
    <n v="375000"/>
    <n v="750000"/>
    <n v="725622.92310163856"/>
    <n v="702142.89859397826"/>
    <n v="679559.92647701909"/>
    <n v="657874.00675076107"/>
    <n v="637085.13941520394"/>
    <n v="617193.32447034807"/>
    <n v="598198.56191619323"/>
    <n v="580100.85175273952"/>
    <n v="562900.19397998694"/>
    <n v="750000"/>
    <n v="725622.92310163856"/>
    <n v="702142.89859397826"/>
    <n v="679559.92647701909"/>
    <n v="657874.00675076107"/>
    <n v="637085.13941520394"/>
    <n v="617193.32447034807"/>
    <n v="598198.56191619323"/>
    <n v="580100.85175273952"/>
    <n v="562900.19397998694"/>
    <n v="1922106.34"/>
    <n v="64.75"/>
    <n v="9.4854355203619907"/>
    <n v="1.2999999999999999E-2"/>
    <n v="0.78300000000000003"/>
    <n v="4.2157979022656243E-2"/>
    <n v="7.3734568797994671E-2"/>
    <n v="7.4999999999999997E-2"/>
    <n v="0.14873456879799468"/>
    <n v="3.6303973122448983"/>
    <n v="3.4924788890083223"/>
    <n v="3.3320460998466759"/>
    <n v="3.14909894475996"/>
    <n v="2.9436374237481728"/>
    <n v="2.7156615368113153"/>
    <n v="2.4651712839493873"/>
    <n v="2.192166665162389"/>
    <n v="1.8966476804503205"/>
    <n v="1.5786143298131814"/>
    <n v="3.6303973122448983"/>
    <n v="3.56143810062661"/>
    <n v="3.4122624944274991"/>
    <n v="3.2405725223033182"/>
    <n v="3.0463681842540664"/>
    <n v="2.8296494802797438"/>
    <n v="2.5904164103803513"/>
    <n v="2.3286689745558879"/>
    <n v="2.0444071728063546"/>
    <n v="1.7376310051317509"/>
    <n v="0"/>
    <n v="4.4776161890762651"/>
    <n v="13.432848567228795"/>
    <n v="22.388080945381326"/>
    <n v="31.343313323533856"/>
    <n v="40.298545701686386"/>
    <n v="49.253778079838916"/>
    <n v="58.209010457991447"/>
    <n v="67.164242836143984"/>
    <n v="76.1194752142965"/>
    <n v="8.9552323781525303"/>
    <n v="0"/>
    <n v="11.258961223080286"/>
    <n v="35.253524784953512"/>
    <n v="61.868841381236834"/>
    <n v="92.138125576642622"/>
    <n v="127.53623506206286"/>
    <n v="170.27340717863547"/>
    <n v="223.8511445161669"/>
    <n v="294.20333194913263"/>
    <n v="392.29709128916096"/>
    <n v="1408.6806629610721"/>
    <n v="69.555528290513578"/>
    <n v="221.73542868773774"/>
    <n v="1699.9716199393235"/>
    <n v="1700"/>
    <n v="221.73913043478251"/>
    <n v="69.555528290513578"/>
    <n v="1408.7053412747039"/>
    <n v="8.8916787179190759"/>
    <n v="2.8380060676454377E-2"/>
    <n v="1.6694153339090811E-5"/>
  </r>
  <r>
    <x v="2"/>
    <x v="298"/>
    <n v="442"/>
    <n v="1.32531"/>
    <n v="80.562933046972333"/>
    <n v="0"/>
    <n v="8.9514370052191481"/>
    <n v="17.902874010438296"/>
    <n v="26.854311015657444"/>
    <n v="35.805748020876592"/>
    <n v="44.75718502609574"/>
    <n v="53.708622031314889"/>
    <n v="62.660059036534037"/>
    <n v="71.611496041753185"/>
    <n v="80.562933046972333"/>
    <n v="0"/>
    <n v="8.9514370052191481"/>
    <n v="17.902874010438296"/>
    <n v="26.854311015657444"/>
    <n v="35.805748020876592"/>
    <n v="44.75718502609574"/>
    <n v="53.708622031314889"/>
    <n v="62.660059036534037"/>
    <n v="71.611496041753185"/>
    <n v="80.562933046972333"/>
    <n v="0"/>
    <n v="49.078537480774138"/>
    <n v="196.31414992309655"/>
    <n v="441.70683732696722"/>
    <n v="785.2565996923862"/>
    <n v="1226.9634370193535"/>
    <n v="1766.8273493078689"/>
    <n v="2404.8483365579327"/>
    <n v="3141.0263987695448"/>
    <n v="3975.3615359427054"/>
    <n v="0"/>
    <n v="2.7007741131478427E-2"/>
    <n v="5.4015482262956854E-2"/>
    <n v="8.1023223394435281E-2"/>
    <n v="0.10803096452591371"/>
    <n v="0.13503870565739215"/>
    <n v="0.16204644678887056"/>
    <n v="0.189054187920349"/>
    <n v="0.21606192905182742"/>
    <n v="0.24306967018330586"/>
    <n v="9.6"/>
    <n v="1.21546"/>
    <n v="1"/>
    <n v="1.0005999999999999"/>
    <n v="1.0066999999999999"/>
    <n v="1"/>
    <n v="0.96751075265418685"/>
    <n v="0.93621656154981836"/>
    <n v="0.90611742668689454"/>
    <n v="0.8772133480654154"/>
    <n v="0.84950432568538081"/>
    <n v="0.82299035954679112"/>
    <n v="0.79767144964964576"/>
    <n v="0.77354759599394529"/>
    <n v="0.75061879857968949"/>
    <n v="375000"/>
    <n v="750000"/>
    <n v="725633.06449064019"/>
    <n v="702162.42116236372"/>
    <n v="679588.07001517096"/>
    <n v="657910.01104906155"/>
    <n v="637128.2442640356"/>
    <n v="617242.76966009336"/>
    <n v="598253.58723723434"/>
    <n v="580160.69699545891"/>
    <n v="562964.09893476707"/>
    <n v="750000"/>
    <n v="725633.06449064019"/>
    <n v="702162.42116236372"/>
    <n v="679588.07001517108"/>
    <n v="657910.01104906155"/>
    <n v="637128.2442640356"/>
    <n v="617242.76966009336"/>
    <n v="598253.58723723434"/>
    <n v="580160.69699545891"/>
    <n v="562964.09893476707"/>
    <n v="1924558.0062500001"/>
    <n v="64.75"/>
    <n v="9.4854355203619907"/>
    <n v="1.2999999999999999E-2"/>
    <n v="0.78300000000000003"/>
    <n v="4.2157979022656243E-2"/>
    <n v="7.4048238752799755E-2"/>
    <n v="7.4999999999999997E-2"/>
    <n v="0.14904823875279977"/>
    <n v="3.6255227509554135"/>
    <n v="3.4878147007343712"/>
    <n v="3.327583101407821"/>
    <n v="3.1448279529757643"/>
    <n v="2.9395492554381981"/>
    <n v="2.7117470087951245"/>
    <n v="2.461421213046544"/>
    <n v="2.1885718681924549"/>
    <n v="1.8931989742328583"/>
    <n v="1.5753025311677544"/>
    <n v="3.6255227509554135"/>
    <n v="3.5566687258448924"/>
    <n v="3.4076989010710959"/>
    <n v="3.2362055271917924"/>
    <n v="3.0421886042069812"/>
    <n v="2.8256481321166613"/>
    <n v="2.5865841109208345"/>
    <n v="2.3249965406194995"/>
    <n v="2.0408854212126566"/>
    <n v="1.7342507527003064"/>
    <n v="0"/>
    <n v="4.475718502609574"/>
    <n v="13.427155507828722"/>
    <n v="22.37859251304787"/>
    <n v="31.330029518267018"/>
    <n v="40.281466523486166"/>
    <n v="49.232903528705314"/>
    <n v="58.184340533924463"/>
    <n v="67.135777539143618"/>
    <n v="76.087214544362752"/>
    <n v="8.9514370052191481"/>
    <n v="0"/>
    <n v="11.264504882918517"/>
    <n v="35.270820626150886"/>
    <n v="61.899826652803611"/>
    <n v="92.186521643200109"/>
    <n v="127.60860277133168"/>
    <n v="170.38117286058184"/>
    <n v="224.01472427174747"/>
    <n v="294.4612554883019"/>
    <n v="392.72862176128206"/>
    <n v="1409.8160509583181"/>
    <n v="69.555528290513578"/>
    <n v="221.90573688732462"/>
    <n v="1701.2773161361563"/>
    <n v="1701.3"/>
    <n v="221.90869565217372"/>
    <n v="69.555528290513578"/>
    <n v="1409.8357760573126"/>
    <n v="8.8918192599247003"/>
    <n v="2.2683863843667496E-2"/>
    <n v="1.333325330257303E-5"/>
  </r>
  <r>
    <x v="2"/>
    <x v="299"/>
    <n v="442"/>
    <n v="1.32813"/>
    <n v="80.528601668849092"/>
    <n v="0"/>
    <n v="8.9476224076498987"/>
    <n v="17.895244815299797"/>
    <n v="26.842867222949696"/>
    <n v="35.790489630599595"/>
    <n v="44.738112038249497"/>
    <n v="53.685734445899399"/>
    <n v="62.633356853549301"/>
    <n v="71.580979261199204"/>
    <n v="80.528601668849106"/>
    <n v="0"/>
    <n v="8.9476224076498987"/>
    <n v="17.895244815299797"/>
    <n v="26.842867222949696"/>
    <n v="35.790489630599595"/>
    <n v="44.738112038249497"/>
    <n v="53.685734445899399"/>
    <n v="62.633356853549301"/>
    <n v="71.580979261199204"/>
    <n v="80.528601668849106"/>
    <n v="0"/>
    <n v="49.036717384300623"/>
    <n v="196.14686953720249"/>
    <n v="441.33045645870561"/>
    <n v="784.58747814880996"/>
    <n v="1225.9179346075159"/>
    <n v="1765.3218258348231"/>
    <n v="2402.7991518307317"/>
    <n v="3138.3499125952417"/>
    <n v="3971.9741081283523"/>
    <n v="0"/>
    <n v="2.6996231955509143E-2"/>
    <n v="5.3992463911018286E-2"/>
    <n v="8.0988695866527419E-2"/>
    <n v="0.10798492782203657"/>
    <n v="0.13498115977754571"/>
    <n v="0.16197739173305487"/>
    <n v="0.18897362368856402"/>
    <n v="0.21596985564407317"/>
    <n v="0.24296608759958233"/>
    <n v="9.6"/>
    <n v="1.21546"/>
    <n v="1"/>
    <n v="1.0005999999999999"/>
    <n v="1.0066999999999999"/>
    <n v="1"/>
    <n v="0.96752434321466174"/>
    <n v="0.93624272435665623"/>
    <n v="0.90615514342598347"/>
    <n v="0.87726160042264356"/>
    <n v="0.84956209534663629"/>
    <n v="0.82305662819796188"/>
    <n v="0.79774519897662011"/>
    <n v="0.77362780768261119"/>
    <n v="0.75070445431593491"/>
    <n v="375000"/>
    <n v="750000"/>
    <n v="725643.25741099636"/>
    <n v="702182.0432674922"/>
    <n v="679616.35756948765"/>
    <n v="657946.20031698269"/>
    <n v="637171.57150997722"/>
    <n v="617292.47114847146"/>
    <n v="598308.89923246508"/>
    <n v="580220.8557619584"/>
    <n v="563028.34073695121"/>
    <n v="750000"/>
    <n v="725643.25741099636"/>
    <n v="702182.0432674922"/>
    <n v="679616.35756948765"/>
    <n v="657946.20031698269"/>
    <n v="637171.57150997722"/>
    <n v="617292.47114847146"/>
    <n v="598308.89923246508"/>
    <n v="580220.8557619584"/>
    <n v="563028.34073695121"/>
    <n v="1927009.6725000001"/>
    <n v="64.75"/>
    <n v="9.4854355203619907"/>
    <n v="1.2999999999999999E-2"/>
    <n v="0.78300000000000003"/>
    <n v="4.2157979022656243E-2"/>
    <n v="7.436369429615898E-2"/>
    <n v="7.4999999999999997E-2"/>
    <n v="0.14936369429615898"/>
    <n v="3.6206605931297706"/>
    <n v="3.4831625695240334"/>
    <n v="3.3231316723633442"/>
    <n v="3.1405679016477039"/>
    <n v="2.9354712573771122"/>
    <n v="2.7078417395515695"/>
    <n v="2.4576793481710757"/>
    <n v="2.1849840832356291"/>
    <n v="1.8897559447452328"/>
    <n v="1.5719949326998846"/>
    <n v="3.6206605931297706"/>
    <n v="3.5519115813269018"/>
    <n v="3.4031471209436885"/>
    <n v="3.2318497870055243"/>
    <n v="3.0380195795124081"/>
    <n v="2.8216564984643409"/>
    <n v="2.5827605438613226"/>
    <n v="2.3213317157033524"/>
    <n v="2.0373700139904312"/>
    <n v="1.7308754387225587"/>
    <n v="0"/>
    <n v="4.4738112038249493"/>
    <n v="13.421433611474848"/>
    <n v="22.369056019124749"/>
    <n v="31.316678426774644"/>
    <n v="40.264300834424546"/>
    <n v="49.211923242074448"/>
    <n v="58.15954564972435"/>
    <n v="67.107168057374253"/>
    <n v="76.054790465024155"/>
    <n v="8.9476224076498987"/>
    <n v="0"/>
    <n v="11.269980251024471"/>
    <n v="35.287901420940351"/>
    <n v="61.930436148192896"/>
    <n v="92.234367254982502"/>
    <n v="127.68023342689902"/>
    <n v="170.48801065623488"/>
    <n v="224.17720412549278"/>
    <n v="294.71799255945535"/>
    <n v="393.15916798507794"/>
    <n v="1410.9452938283002"/>
    <n v="69.555528290513578"/>
    <n v="222.07512331782195"/>
    <n v="1702.5759454366357"/>
    <n v="1702.6"/>
    <n v="222.07826086956516"/>
    <n v="69.555528290513578"/>
    <n v="1410.9662108399211"/>
    <n v="8.8919198621759996"/>
    <n v="2.4054563364188652E-2"/>
    <n v="1.4128135418882094E-5"/>
  </r>
  <r>
    <x v="2"/>
    <x v="300"/>
    <n v="442"/>
    <n v="1.3309599999999999"/>
    <n v="80.49409883006355"/>
    <n v="0"/>
    <n v="8.9437887588959502"/>
    <n v="17.8875775177919"/>
    <n v="26.831366276687852"/>
    <n v="35.775155035583801"/>
    <n v="44.718943794479749"/>
    <n v="53.662732553375697"/>
    <n v="62.606521312271646"/>
    <n v="71.550310071167601"/>
    <n v="80.49409883006355"/>
    <n v="0"/>
    <n v="8.9437887588959502"/>
    <n v="17.8875775177919"/>
    <n v="26.831366276687852"/>
    <n v="35.775155035583801"/>
    <n v="44.718943794479749"/>
    <n v="53.662732553375697"/>
    <n v="62.606521312271646"/>
    <n v="71.550310071167601"/>
    <n v="80.49409883006355"/>
    <n v="0"/>
    <n v="48.994706385299061"/>
    <n v="195.97882554119624"/>
    <n v="440.95235746769163"/>
    <n v="783.91530216478498"/>
    <n v="1224.8676596324763"/>
    <n v="1763.8094298707658"/>
    <n v="2400.7406128796533"/>
    <n v="3135.6612086591399"/>
    <n v="3968.5712172092235"/>
    <n v="0"/>
    <n v="2.6984665299443163E-2"/>
    <n v="5.3969330598886325E-2"/>
    <n v="8.0953995898329495E-2"/>
    <n v="0.10793866119777265"/>
    <n v="0.13492332649721581"/>
    <n v="0.16190799179665896"/>
    <n v="0.18889265709610212"/>
    <n v="0.2158773223955453"/>
    <n v="0.24286198769498846"/>
    <n v="9.6"/>
    <n v="1.21546"/>
    <n v="1"/>
    <n v="1.0005999999999999"/>
    <n v="1.0066999999999999"/>
    <n v="1"/>
    <n v="0.96753800186890804"/>
    <n v="0.93626901870258428"/>
    <n v="0.90619305050102861"/>
    <n v="0.87731009726424136"/>
    <n v="0.84962015899222221"/>
    <n v="0.82312323568497126"/>
    <n v="0.7978193273424885"/>
    <n v="0.77370843396477385"/>
    <n v="0.75079055555182761"/>
    <n v="375000"/>
    <n v="750000"/>
    <n v="725653.50140168099"/>
    <n v="702201.76402693824"/>
    <n v="679644.78787577141"/>
    <n v="657982.57294818107"/>
    <n v="637215.11924416665"/>
    <n v="617342.42676372849"/>
    <n v="598364.49550686637"/>
    <n v="580281.32547358039"/>
    <n v="563092.91666387068"/>
    <n v="750000"/>
    <n v="725653.50140168099"/>
    <n v="702201.76402693824"/>
    <n v="679644.78787577141"/>
    <n v="657982.57294818107"/>
    <n v="637215.11924416665"/>
    <n v="617342.42676372849"/>
    <n v="598364.49550686637"/>
    <n v="580281.32547358039"/>
    <n v="563092.91666387068"/>
    <n v="1929461.3387500001"/>
    <n v="64.75"/>
    <n v="9.4854355203619907"/>
    <n v="1.2999999999999999E-2"/>
    <n v="0.78300000000000003"/>
    <n v="4.2157979022656243E-2"/>
    <n v="7.4680942561202335E-2"/>
    <n v="7.4999999999999997E-2"/>
    <n v="0.14968094256120235"/>
    <n v="3.6158107914866582"/>
    <n v="3.4785224464722297"/>
    <n v="3.3186917617222815"/>
    <n v="3.1363187372368131"/>
    <n v="2.9314033730158267"/>
    <n v="2.7039456690593195"/>
    <n v="2.4539456253672931"/>
    <n v="2.1814032419397469"/>
    <n v="1.8863185187766802"/>
    <n v="1.5686914558780949"/>
    <n v="3.6158107914866582"/>
    <n v="3.547166618979444"/>
    <n v="3.3986071040972554"/>
    <n v="3.2275052494795471"/>
    <n v="3.0338610551263199"/>
    <n v="2.8176745210375733"/>
    <n v="2.5789456472133061"/>
    <n v="2.31767443365352"/>
    <n v="2.0338608803582137"/>
    <n v="1.7275049873273876"/>
    <n v="0"/>
    <n v="4.4718943794479751"/>
    <n v="13.415683138343926"/>
    <n v="22.359471897239878"/>
    <n v="31.303260656135826"/>
    <n v="40.247049415031775"/>
    <n v="49.190838173927723"/>
    <n v="58.134626932823672"/>
    <n v="67.078415691719627"/>
    <n v="76.022204450615575"/>
    <n v="8.9437887588959502"/>
    <n v="0"/>
    <n v="11.275387648236256"/>
    <n v="35.304768209593185"/>
    <n v="61.960671773231518"/>
    <n v="92.281665404574852"/>
    <n v="127.75113145585739"/>
    <n v="170.59392700890677"/>
    <n v="224.33859359822708"/>
    <n v="294.97355793700507"/>
    <n v="393.58875521616608"/>
    <n v="1412.0684582517983"/>
    <n v="69.555528290513578"/>
    <n v="222.24359798134665"/>
    <n v="1703.8675845236587"/>
    <n v="1703.9"/>
    <n v="222.24782608695637"/>
    <n v="69.555528290513578"/>
    <n v="1412.0966456225301"/>
    <n v="8.8919803498417291"/>
    <n v="3.2415476341384419E-2"/>
    <n v="1.9024283315561017E-5"/>
  </r>
  <r>
    <x v="2"/>
    <x v="301"/>
    <n v="442"/>
    <n v="1.3346800000000001"/>
    <n v="80.432896891040144"/>
    <n v="0"/>
    <n v="8.9369885434489049"/>
    <n v="17.87397708689781"/>
    <n v="26.810965630346715"/>
    <n v="35.74795417379562"/>
    <n v="44.684942717244525"/>
    <n v="53.62193126069343"/>
    <n v="62.558919804142334"/>
    <n v="71.495908347591239"/>
    <n v="80.432896891040144"/>
    <n v="0"/>
    <n v="8.9369885434489049"/>
    <n v="17.87397708689781"/>
    <n v="26.810965630346715"/>
    <n v="35.74795417379562"/>
    <n v="44.684942717244525"/>
    <n v="53.62193126069343"/>
    <n v="62.558919804142334"/>
    <n v="71.495908347591239"/>
    <n v="80.432896891040144"/>
    <n v="0"/>
    <n v="48.920230588263898"/>
    <n v="195.68092235305559"/>
    <n v="440.28207529437515"/>
    <n v="782.72368941222237"/>
    <n v="1223.0057647065976"/>
    <n v="1761.1283011775006"/>
    <n v="2397.0912988249311"/>
    <n v="3130.8947576488895"/>
    <n v="3962.538677649376"/>
    <n v="0"/>
    <n v="2.6964148095521043E-2"/>
    <n v="5.3928296191042085E-2"/>
    <n v="8.0892444286563128E-2"/>
    <n v="0.10785659238208417"/>
    <n v="0.13482074047760523"/>
    <n v="0.16178488857312626"/>
    <n v="0.18874903666864731"/>
    <n v="0.21571318476416834"/>
    <n v="0.2426773328596894"/>
    <n v="9.6"/>
    <n v="1.21546"/>
    <n v="1"/>
    <n v="1.0005999999999999"/>
    <n v="1.0066999999999999"/>
    <n v="1"/>
    <n v="0.96756223044717149"/>
    <n v="0.93631566238278019"/>
    <n v="0.9062602958068261"/>
    <n v="0.877396130719309"/>
    <n v="0.84972316712022911"/>
    <n v="0.82324140500958654"/>
    <n v="0.79795084438738106"/>
    <n v="0.77385148525361269"/>
    <n v="0.75094332760828142"/>
    <n v="375000"/>
    <n v="750000"/>
    <n v="725671.67283537867"/>
    <n v="702236.7467870852"/>
    <n v="679695.22185511957"/>
    <n v="658047.09803948179"/>
    <n v="637292.37534017186"/>
    <n v="617431.05375718989"/>
    <n v="598463.13329053577"/>
    <n v="580388.6139402095"/>
    <n v="563207.49570621108"/>
    <n v="750000"/>
    <n v="725671.67283537867"/>
    <n v="702236.7467870852"/>
    <n v="679695.22185511957"/>
    <n v="658047.09803948179"/>
    <n v="637292.37534017186"/>
    <n v="617431.05375718989"/>
    <n v="598463.13329053577"/>
    <n v="580388.6139402095"/>
    <n v="563207.49570621108"/>
    <n v="1931913.0050000001"/>
    <n v="64.75"/>
    <n v="9.4854355203619907"/>
    <n v="1.2999999999999999E-2"/>
    <n v="0.78300000000000003"/>
    <n v="4.2157979022656243E-2"/>
    <n v="7.5098988703353631E-2"/>
    <n v="7.4999999999999997E-2"/>
    <n v="0.15009898870335364"/>
    <n v="3.6109732989847716"/>
    <n v="3.4739342632685646"/>
    <n v="3.3143402802091337"/>
    <n v="3.1321913498064795"/>
    <n v="2.9274874720606014"/>
    <n v="2.7002286469714991"/>
    <n v="2.4504148745391747"/>
    <n v="2.1780461547636256"/>
    <n v="1.8831224876448533"/>
    <n v="1.5656438731828572"/>
    <n v="3.6109732989847716"/>
    <n v="3.5424537811266683"/>
    <n v="3.3941372717388489"/>
    <n v="3.2232658150078066"/>
    <n v="3.0298394109335405"/>
    <n v="2.8138580595160505"/>
    <n v="2.5753217607553367"/>
    <n v="2.3142305146514"/>
    <n v="2.0305843212042394"/>
    <n v="1.7243831804138554"/>
    <n v="0"/>
    <n v="4.4684942717244525"/>
    <n v="13.405482815173357"/>
    <n v="22.342471358622262"/>
    <n v="31.279459902071167"/>
    <n v="40.216448445520072"/>
    <n v="49.153436988968977"/>
    <n v="58.090425532417882"/>
    <n v="67.027414075866787"/>
    <n v="75.964402619315692"/>
    <n v="8.9369885434489049"/>
    <n v="0"/>
    <n v="11.273226012328466"/>
    <n v="35.297525334686419"/>
    <n v="61.947857242999007"/>
    <n v="92.26369350841189"/>
    <n v="127.72994636326158"/>
    <n v="170.57429868985085"/>
    <n v="224.3309230349044"/>
    <n v="295.00042201536166"/>
    <n v="393.70193564276627"/>
    <n v="1412.1198278445706"/>
    <n v="69.555528290513578"/>
    <n v="222.2513034202625"/>
    <n v="1703.9266595553468"/>
    <n v="1703.9"/>
    <n v="222.24782608695637"/>
    <n v="69.555528290513578"/>
    <n v="1412.0966456225301"/>
    <n v="8.8919986172443775"/>
    <n v="2.665955534666864E-2"/>
    <n v="1.5646197163371464E-5"/>
  </r>
  <r>
    <x v="2"/>
    <x v="302"/>
    <n v="442"/>
    <n v="1.33752"/>
    <n v="80.398424337766997"/>
    <n v="0"/>
    <n v="8.9331582597518882"/>
    <n v="17.866316519503776"/>
    <n v="26.799474779255664"/>
    <n v="35.732633039007553"/>
    <n v="44.665791298759444"/>
    <n v="53.598949558511336"/>
    <n v="62.532107818263228"/>
    <n v="71.465266078015119"/>
    <n v="80.398424337767011"/>
    <n v="0"/>
    <n v="8.9331582597518882"/>
    <n v="17.866316519503776"/>
    <n v="26.799474779255664"/>
    <n v="35.732633039007553"/>
    <n v="44.665791298759444"/>
    <n v="53.598949558511336"/>
    <n v="62.532107818263228"/>
    <n v="71.465266078015119"/>
    <n v="80.398424337767011"/>
    <n v="0"/>
    <n v="48.878306352436205"/>
    <n v="195.51322540974482"/>
    <n v="439.90475717192578"/>
    <n v="782.05290163897928"/>
    <n v="1221.9576588109051"/>
    <n v="1759.6190286877038"/>
    <n v="2395.0370112693745"/>
    <n v="3128.211606555918"/>
    <n v="3959.1428145473342"/>
    <n v="0"/>
    <n v="2.6952591592303867E-2"/>
    <n v="5.3905183184607734E-2"/>
    <n v="8.0857774776911612E-2"/>
    <n v="0.10781036636921547"/>
    <n v="0.13476295796151935"/>
    <n v="0.16171554955382322"/>
    <n v="0.18866814114612712"/>
    <n v="0.21562073273843099"/>
    <n v="0.24257332433073486"/>
    <n v="9.6"/>
    <n v="1.21546"/>
    <n v="1"/>
    <n v="1.0005999999999999"/>
    <n v="1.0066999999999999"/>
    <n v="1"/>
    <n v="0.96757587771965237"/>
    <n v="0.93634193607784988"/>
    <n v="0.9062981750745922"/>
    <n v="0.87744459470987979"/>
    <n v="0.84978119498371218"/>
    <n v="0.82330797589608962"/>
    <n v="0.79802493744701219"/>
    <n v="0.7739320796364797"/>
    <n v="0.75102940246449224"/>
    <n v="375000"/>
    <n v="750000"/>
    <n v="725681.90828973928"/>
    <n v="702256.45205838745"/>
    <n v="679723.63130594417"/>
    <n v="658083.44603240979"/>
    <n v="637335.89623778418"/>
    <n v="617480.98192206724"/>
    <n v="598518.70308525919"/>
    <n v="580449.0597273598"/>
    <n v="563272.05184836918"/>
    <n v="750000"/>
    <n v="725681.9082897394"/>
    <n v="702256.45205838745"/>
    <n v="679723.63130594417"/>
    <n v="658083.44603240979"/>
    <n v="637335.89623778418"/>
    <n v="617480.98192206724"/>
    <n v="598518.70308525919"/>
    <n v="580449.0597273598"/>
    <n v="563272.05184836918"/>
    <n v="1934364.6712500001"/>
    <n v="64.75"/>
    <n v="9.4854355203619907"/>
    <n v="1.2999999999999999E-2"/>
    <n v="0.78300000000000003"/>
    <n v="4.2157979022656243E-2"/>
    <n v="7.5418927629739549E-2"/>
    <n v="7.4999999999999997E-2"/>
    <n v="0.15041892762973955"/>
    <n v="3.6061480688212924"/>
    <n v="3.4693173832666058"/>
    <n v="3.3099220003639136"/>
    <n v="3.1279619201132154"/>
    <n v="2.9234371425145125"/>
    <n v="2.6963476675678053"/>
    <n v="2.4466934952730925"/>
    <n v="2.1744746256303751"/>
    <n v="1.8796910586396522"/>
    <n v="1.5623427943009243"/>
    <n v="3.6061480688212924"/>
    <n v="3.5377327260439491"/>
    <n v="3.3896196918152599"/>
    <n v="3.2189419602385643"/>
    <n v="3.0256995313138639"/>
    <n v="2.8098924050411589"/>
    <n v="2.5715205814204491"/>
    <n v="2.3105840604517338"/>
    <n v="2.0270828421350138"/>
    <n v="1.7210169264702881"/>
    <n v="0"/>
    <n v="4.4665791298759441"/>
    <n v="13.399737389627832"/>
    <n v="22.332895649379722"/>
    <n v="31.266053909131607"/>
    <n v="40.199212168883498"/>
    <n v="49.13237042863539"/>
    <n v="58.065528688387282"/>
    <n v="66.998686948139181"/>
    <n v="75.931845207891058"/>
    <n v="8.9331582597518882"/>
    <n v="0"/>
    <n v="11.278596020877302"/>
    <n v="35.31427877578664"/>
    <n v="61.977908796978667"/>
    <n v="92.310754864321581"/>
    <n v="127.8005960575989"/>
    <n v="170.6800419514089"/>
    <n v="224.49239830214887"/>
    <n v="295.25674099876613"/>
    <n v="394.13394474175982"/>
    <n v="1413.2452605096469"/>
    <n v="69.555528290513578"/>
    <n v="222.42011832002393"/>
    <n v="1705.2209071201844"/>
    <n v="1705.2"/>
    <n v="222.4173913043478"/>
    <n v="69.555528290513578"/>
    <n v="1413.2270804051386"/>
    <n v="8.8919660648847554"/>
    <n v="2.090712018434715E-2"/>
    <n v="1.226080236004407E-5"/>
  </r>
  <r>
    <x v="2"/>
    <x v="303"/>
    <n v="442"/>
    <n v="1.34036"/>
    <n v="80.364083174410823"/>
    <n v="0"/>
    <n v="8.9293425749345356"/>
    <n v="17.858685149869071"/>
    <n v="26.788027724803605"/>
    <n v="35.717370299738143"/>
    <n v="44.64671287467268"/>
    <n v="53.576055449607217"/>
    <n v="62.505398024541755"/>
    <n v="71.434740599476285"/>
    <n v="80.364083174410823"/>
    <n v="0"/>
    <n v="8.9293425749345356"/>
    <n v="17.858685149869071"/>
    <n v="26.788027724803605"/>
    <n v="35.717370299738143"/>
    <n v="44.64671287467268"/>
    <n v="53.576055449607217"/>
    <n v="62.505398024541755"/>
    <n v="71.434740599476285"/>
    <n v="80.364083174410823"/>
    <n v="0"/>
    <n v="48.836559777579851"/>
    <n v="195.3462391103194"/>
    <n v="439.5290379982186"/>
    <n v="781.38495644127761"/>
    <n v="1220.9139944394963"/>
    <n v="1758.1161519928748"/>
    <n v="2392.9914291014129"/>
    <n v="3125.5398257651104"/>
    <n v="3955.7613419839677"/>
    <n v="0"/>
    <n v="2.6941079135954539E-2"/>
    <n v="5.3882158271909078E-2"/>
    <n v="8.082323740786361E-2"/>
    <n v="0.10776431654381816"/>
    <n v="0.13470539567977269"/>
    <n v="0.16164647481572725"/>
    <n v="0.18858755395168178"/>
    <n v="0.21552863308763631"/>
    <n v="0.24246971222359084"/>
    <n v="9.6"/>
    <n v="1.21546"/>
    <n v="1"/>
    <n v="1.0005999999999999"/>
    <n v="1.0066999999999999"/>
    <n v="1"/>
    <n v="0.96758947319399247"/>
    <n v="0.93636811050266011"/>
    <n v="0.90633591192600316"/>
    <n v="0.87749287746402127"/>
    <n v="0.8498390071167149"/>
    <n v="0.8233743008840837"/>
    <n v="0.79809875876612779"/>
    <n v="0.77401238076284717"/>
    <n v="0.75111516687424185"/>
    <n v="375000"/>
    <n v="750000"/>
    <n v="725692.1048954943"/>
    <n v="702276.08287699509"/>
    <n v="679751.93394450238"/>
    <n v="658119.65809801593"/>
    <n v="637379.25533753622"/>
    <n v="617530.72566306277"/>
    <n v="598574.06907459581"/>
    <n v="580509.28557213536"/>
    <n v="563336.37515568139"/>
    <n v="750000"/>
    <n v="725692.1048954943"/>
    <n v="702276.08287699509"/>
    <n v="679751.93394450238"/>
    <n v="658119.65809801593"/>
    <n v="637379.25533753622"/>
    <n v="617530.72566306277"/>
    <n v="598574.06907459581"/>
    <n v="580509.28557213536"/>
    <n v="563336.37515568139"/>
    <n v="1936816.3375000001"/>
    <n v="64.75"/>
    <n v="9.4854355203619907"/>
    <n v="1.2999999999999999E-2"/>
    <n v="0.78300000000000003"/>
    <n v="4.2157979022656243E-2"/>
    <n v="7.5739546614916692E-2"/>
    <n v="7.4999999999999997E-2"/>
    <n v="0.15073954661491668"/>
    <n v="3.6013350544303795"/>
    <n v="3.4647119206425274"/>
    <n v="3.305514232165137"/>
    <n v="3.1237419889982085"/>
    <n v="2.9193951911417413"/>
    <n v="2.692473838595737"/>
    <n v="2.4429779313601934"/>
    <n v="2.1709074694351123"/>
    <n v="1.8762624528204928"/>
    <n v="1.5590428815163355"/>
    <n v="3.6013350544303795"/>
    <n v="3.5330234875364535"/>
    <n v="3.3851130764038322"/>
    <n v="3.214628110581673"/>
    <n v="3.0215685900699749"/>
    <n v="2.8059345148687393"/>
    <n v="2.5677258849779649"/>
    <n v="2.306942700397653"/>
    <n v="2.0235849611278027"/>
    <n v="1.717652667168414"/>
    <n v="0"/>
    <n v="4.4646712874672678"/>
    <n v="13.394013862401803"/>
    <n v="22.323356437336336"/>
    <n v="31.252699012270874"/>
    <n v="40.182041587205411"/>
    <n v="49.111384162139949"/>
    <n v="58.040726737074486"/>
    <n v="66.970069312009016"/>
    <n v="75.899411886943554"/>
    <n v="8.9293425749345356"/>
    <n v="0"/>
    <n v="11.283983690147465"/>
    <n v="35.3310910245469"/>
    <n v="62.008073778486889"/>
    <n v="92.358007952889821"/>
    <n v="127.87155679903951"/>
    <n v="170.78628839570436"/>
    <n v="224.65470522703743"/>
    <n v="295.51449661928547"/>
    <n v="394.56862433767384"/>
    <n v="1414.3768278248117"/>
    <n v="69.555528290513578"/>
    <n v="222.58985341729866"/>
    <n v="1706.5222095326239"/>
    <n v="1706.5"/>
    <n v="222.58695652173901"/>
    <n v="69.555528290513578"/>
    <n v="1414.3575151877474"/>
    <n v="8.8918935349070676"/>
    <n v="2.220953262394687E-2"/>
    <n v="1.3014668985611996E-5"/>
  </r>
  <r>
    <x v="2"/>
    <x v="304"/>
    <n v="442"/>
    <n v="1.34331"/>
    <n v="80.326583577216923"/>
    <n v="0"/>
    <n v="8.9251759530241017"/>
    <n v="17.850351906048203"/>
    <n v="26.775527859072305"/>
    <n v="35.700703812096407"/>
    <n v="44.625879765120509"/>
    <n v="53.55105571814461"/>
    <n v="62.476231671168712"/>
    <n v="71.401407624192814"/>
    <n v="80.326583577216923"/>
    <n v="0"/>
    <n v="8.9251759530241017"/>
    <n v="17.850351906048203"/>
    <n v="26.775527859072305"/>
    <n v="35.700703812096407"/>
    <n v="44.625879765120509"/>
    <n v="53.55105571814461"/>
    <n v="62.476231671168712"/>
    <n v="71.401407624192814"/>
    <n v="80.326583577216923"/>
    <n v="0"/>
    <n v="48.790994047869304"/>
    <n v="195.16397619147722"/>
    <n v="439.11894643082377"/>
    <n v="780.65590476590887"/>
    <n v="1219.7748511967327"/>
    <n v="1756.4757857232951"/>
    <n v="2390.758708345596"/>
    <n v="3122.6236190636355"/>
    <n v="3952.0705178774147"/>
    <n v="0"/>
    <n v="2.6928507853166743E-2"/>
    <n v="5.3857015706333486E-2"/>
    <n v="8.0785523559500222E-2"/>
    <n v="0.10771403141266697"/>
    <n v="0.13464253926583372"/>
    <n v="0.16157104711900044"/>
    <n v="0.18849955497216719"/>
    <n v="0.21542806282533394"/>
    <n v="0.24235657067850069"/>
    <n v="9.6"/>
    <n v="1.21546"/>
    <n v="1"/>
    <n v="1.0005999999999999"/>
    <n v="1.0066999999999999"/>
    <n v="1"/>
    <n v="0.96760431932262791"/>
    <n v="0.93639669324011909"/>
    <n v="0.90637712175247309"/>
    <n v="0.87754560485969046"/>
    <n v="0.84990214256177088"/>
    <n v="0.82344673485871445"/>
    <n v="0.79817938175052106"/>
    <n v="0.77410008323719093"/>
    <n v="0.75120883931872384"/>
    <n v="375000"/>
    <n v="750000"/>
    <n v="725703.23949197098"/>
    <n v="702297.51993008936"/>
    <n v="679782.8413143548"/>
    <n v="658159.20364476787"/>
    <n v="637426.60692132812"/>
    <n v="617585.05114403588"/>
    <n v="598634.53631289082"/>
    <n v="580575.06242789316"/>
    <n v="563406.62948904291"/>
    <n v="750000"/>
    <n v="725703.23949197098"/>
    <n v="702297.51993008936"/>
    <n v="679782.8413143548"/>
    <n v="658159.20364476787"/>
    <n v="637426.60692132812"/>
    <n v="617585.05114403588"/>
    <n v="598634.53631289082"/>
    <n v="580575.06242789316"/>
    <n v="563406.62948904291"/>
    <n v="1939268.0037500001"/>
    <n v="64.75"/>
    <n v="9.4854355203619907"/>
    <n v="1.2999999999999999E-2"/>
    <n v="0.78300000000000003"/>
    <n v="4.2157979022656243E-2"/>
    <n v="7.6073304020429694E-2"/>
    <n v="7.4999999999999997E-2"/>
    <n v="0.15107330402042968"/>
    <n v="3.596534209481669"/>
    <n v="3.4601227625219773"/>
    <n v="3.3011264088095542"/>
    <n v="3.1195451483443972"/>
    <n v="2.9153789811265098"/>
    <n v="2.6886279071558907"/>
    <n v="2.4392919264325403"/>
    <n v="2.1673710389564569"/>
    <n v="1.8728652447276424"/>
    <n v="1.5557745437460961"/>
    <n v="3.596534209481669"/>
    <n v="3.5283284860018229"/>
    <n v="3.3806245856657657"/>
    <n v="3.2103357785769759"/>
    <n v="3.0174620647354535"/>
    <n v="2.8020034441412003"/>
    <n v="2.5639599167942153"/>
    <n v="2.3033314826944986"/>
    <n v="2.0201181418420497"/>
    <n v="1.7143198942368691"/>
    <n v="0"/>
    <n v="4.4625879765120509"/>
    <n v="13.387763929536153"/>
    <n v="22.312939882560254"/>
    <n v="31.238115835584356"/>
    <n v="40.163291788608461"/>
    <n v="49.088467741632556"/>
    <n v="58.013643694656665"/>
    <n v="66.938819647680759"/>
    <n v="75.863995600704868"/>
    <n v="8.9251759530241017"/>
    <n v="0"/>
    <n v="11.288456574901588"/>
    <n v="35.344991927025234"/>
    <n v="62.033048321622516"/>
    <n v="92.397410238190446"/>
    <n v="127.93147946177709"/>
    <n v="170.87755896208193"/>
    <n v="224.796987121082"/>
    <n v="295.74544729276067"/>
    <n v="394.96683875161392"/>
    <n v="1415.3822186510554"/>
    <n v="69.555528290513578"/>
    <n v="222.74066204123523"/>
    <n v="1707.6784089828043"/>
    <n v="1707.7"/>
    <n v="222.74347826086955"/>
    <n v="69.555528290513578"/>
    <n v="1415.4009934486169"/>
    <n v="8.891776139471629"/>
    <n v="2.1591017195760287E-2"/>
    <n v="1.2643331496024059E-5"/>
  </r>
  <r>
    <x v="2"/>
    <x v="305"/>
    <n v="442"/>
    <n v="1.3461399999999999"/>
    <n v="80.29280948576455"/>
    <n v="0"/>
    <n v="8.9214232761960606"/>
    <n v="17.842846552392121"/>
    <n v="26.764269828588183"/>
    <n v="35.685693104784242"/>
    <n v="44.607116380980301"/>
    <n v="53.52853965717636"/>
    <n v="62.449962933372419"/>
    <n v="71.371386209568485"/>
    <n v="80.29280948576455"/>
    <n v="0"/>
    <n v="8.9214232761960606"/>
    <n v="17.842846552392121"/>
    <n v="26.764269828588183"/>
    <n v="35.685693104784242"/>
    <n v="44.607116380980301"/>
    <n v="53.52853965717636"/>
    <n v="62.449962933372419"/>
    <n v="71.371386209568485"/>
    <n v="80.29280948576455"/>
    <n v="0"/>
    <n v="48.74997337974488"/>
    <n v="194.99989351897952"/>
    <n v="438.7497604177039"/>
    <n v="779.99957407591808"/>
    <n v="1218.7493344936217"/>
    <n v="1754.9990416708151"/>
    <n v="2388.7486956074986"/>
    <n v="3119.9982963036723"/>
    <n v="3948.7478437593354"/>
    <n v="0"/>
    <n v="2.6917185500759777E-2"/>
    <n v="5.3834371001519554E-2"/>
    <n v="8.0751556502279345E-2"/>
    <n v="0.10766874200303911"/>
    <n v="0.13458592750379889"/>
    <n v="0.16150311300455866"/>
    <n v="0.18842029850531844"/>
    <n v="0.21533748400607822"/>
    <n v="0.24225466950683802"/>
    <n v="9.6"/>
    <n v="1.21546"/>
    <n v="1"/>
    <n v="1.0005999999999999"/>
    <n v="1.0066999999999999"/>
    <n v="1"/>
    <n v="0.96761769074137038"/>
    <n v="0.93642243722947216"/>
    <n v="0.90641423946430533"/>
    <n v="0.87759309744587"/>
    <n v="0.84995901117416595"/>
    <n v="0.82351198064919329"/>
    <n v="0.79825200587095213"/>
    <n v="0.77417908683944225"/>
    <n v="0.75129322355466388"/>
    <n v="375000"/>
    <n v="750000"/>
    <n v="725713.26805602782"/>
    <n v="702316.82792210416"/>
    <n v="679810.67959822901"/>
    <n v="658194.82308440248"/>
    <n v="637469.25838062447"/>
    <n v="617633.98548689496"/>
    <n v="598689.00440321409"/>
    <n v="580634.31512958172"/>
    <n v="563469.91766599787"/>
    <n v="750000"/>
    <n v="725713.26805602794"/>
    <n v="702316.82792210416"/>
    <n v="679810.67959822889"/>
    <n v="658194.82308440248"/>
    <n v="637469.25838062447"/>
    <n v="617633.98548689496"/>
    <n v="598689.00440321409"/>
    <n v="580634.31512958172"/>
    <n v="563469.91766599787"/>
    <n v="1941719.6700000002"/>
    <n v="64.75"/>
    <n v="9.4854355203619907"/>
    <n v="1.2999999999999999E-2"/>
    <n v="0.78300000000000003"/>
    <n v="4.2157979022656243E-2"/>
    <n v="7.6394174448441113E-2"/>
    <n v="7.4999999999999997E-2"/>
    <n v="0.15139417444844111"/>
    <n v="3.5917454878787884"/>
    <n v="3.4555395413113605"/>
    <n v="3.296738649578737"/>
    <n v="3.1153428126809177"/>
    <n v="2.9113520306179046"/>
    <n v="2.6847663033896971"/>
    <n v="2.4355856309962935"/>
    <n v="2.1638100134376956"/>
    <n v="1.8694394507139023"/>
    <n v="1.5524739428249139"/>
    <n v="3.5917454878787884"/>
    <n v="3.5236425145950747"/>
    <n v="3.3761390954450485"/>
    <n v="3.2060407311298276"/>
    <n v="3.0133474216494109"/>
    <n v="2.7980591670038009"/>
    <n v="2.5601759671929951"/>
    <n v="2.2996978222169946"/>
    <n v="2.0166247320757988"/>
    <n v="1.7109566967694081"/>
    <n v="0"/>
    <n v="4.4607116380980303"/>
    <n v="13.382134914294092"/>
    <n v="22.303558190490151"/>
    <n v="31.224981466686213"/>
    <n v="40.146404742882268"/>
    <n v="49.067828019078334"/>
    <n v="57.989251295274386"/>
    <n v="66.910674571470452"/>
    <n v="75.832097847666518"/>
    <n v="8.9214232761960606"/>
    <n v="0"/>
    <n v="11.293965398501738"/>
    <n v="35.36219525749172"/>
    <n v="62.063928649000843"/>
    <n v="92.445787848519601"/>
    <n v="128.00410868804593"/>
    <n v="170.98624024728656"/>
    <n v="224.9628848089711"/>
    <n v="296.00869217419637"/>
    <n v="395.41049992577791"/>
    <n v="1416.5383029977918"/>
    <n v="69.555528290513578"/>
    <n v="222.91407469324568"/>
    <n v="1709.0079059815512"/>
    <n v="1709"/>
    <n v="222.91304347826076"/>
    <n v="69.555528290513578"/>
    <n v="1416.5314282312256"/>
    <n v="8.891623504697284"/>
    <n v="7.9059815511755005E-3"/>
    <n v="4.6260863377270333E-6"/>
  </r>
  <r>
    <x v="2"/>
    <x v="306"/>
    <n v="442"/>
    <n v="1.34995"/>
    <n v="80.230025508551407"/>
    <n v="0"/>
    <n v="8.9144472787279341"/>
    <n v="17.828894557455868"/>
    <n v="26.743341836183802"/>
    <n v="35.657789114911736"/>
    <n v="44.57223639363967"/>
    <n v="53.486683672367604"/>
    <n v="62.401130951095539"/>
    <n v="71.315578229823473"/>
    <n v="80.230025508551407"/>
    <n v="0"/>
    <n v="8.9144472787279341"/>
    <n v="17.828894557455868"/>
    <n v="26.743341836183802"/>
    <n v="35.657789114911736"/>
    <n v="44.57223639363967"/>
    <n v="53.486683672367604"/>
    <n v="62.401130951095539"/>
    <n v="71.315578229823473"/>
    <n v="80.230025508551407"/>
    <n v="0"/>
    <n v="48.673764299697176"/>
    <n v="194.6950571987887"/>
    <n v="438.06387869727456"/>
    <n v="778.78022879515481"/>
    <n v="1216.8441074924292"/>
    <n v="1752.2555147890982"/>
    <n v="2385.0144506851616"/>
    <n v="3115.1209151806192"/>
    <n v="3942.574908275471"/>
    <n v="0"/>
    <n v="2.6896137937821765E-2"/>
    <n v="5.379227587564353E-2"/>
    <n v="8.0688413813465296E-2"/>
    <n v="0.10758455175128706"/>
    <n v="0.13448068968910881"/>
    <n v="0.16137682762693059"/>
    <n v="0.18827296556475234"/>
    <n v="0.21516910350257412"/>
    <n v="0.24206524144039587"/>
    <n v="9.6"/>
    <n v="1.21546"/>
    <n v="1"/>
    <n v="1.0005999999999999"/>
    <n v="1.0066999999999999"/>
    <n v="1"/>
    <n v="0.96764254795183624"/>
    <n v="0.93647029596884868"/>
    <n v="0.90648324405103697"/>
    <n v="0.87768139219840147"/>
    <n v="0.85006474041094204"/>
    <n v="0.8236332886886587"/>
    <n v="0.79838703703155134"/>
    <n v="0.77432598543962006"/>
    <n v="0.75145013391286486"/>
    <n v="375000"/>
    <n v="750000"/>
    <n v="725731.91096387722"/>
    <n v="702352.72197663656"/>
    <n v="679862.43303827778"/>
    <n v="658261.04414880113"/>
    <n v="637548.55530820659"/>
    <n v="617724.96651649405"/>
    <n v="598790.27777366352"/>
    <n v="580744.48907971499"/>
    <n v="563587.60043464869"/>
    <n v="750000"/>
    <n v="725731.91096387734"/>
    <n v="702352.72197663644"/>
    <n v="679862.43303827778"/>
    <n v="658261.04414880113"/>
    <n v="637548.55530820659"/>
    <n v="617724.96651649405"/>
    <n v="598790.27777366352"/>
    <n v="580744.48907971499"/>
    <n v="563587.60043464869"/>
    <n v="1944171.3362500002"/>
    <n v="64.75"/>
    <n v="9.4854355203619907"/>
    <n v="1.2999999999999999E-2"/>
    <n v="0.78300000000000003"/>
    <n v="4.2157979022656243E-2"/>
    <n v="7.6827225547017888E-2"/>
    <n v="7.4999999999999997E-2"/>
    <n v="0.15182722554701789"/>
    <n v="3.5869688437578811"/>
    <n v="3.4510111187046748"/>
    <n v="3.2924447688723055"/>
    <n v="3.111269794260775"/>
    <n v="2.9074861948700828"/>
    <n v="2.6810939707002293"/>
    <n v="2.4320931217512132"/>
    <n v="2.1604836480230349"/>
    <n v="1.8662655495156948"/>
    <n v="1.5494388262291938"/>
    <n v="3.5869688437578811"/>
    <n v="3.5189899812312779"/>
    <n v="3.3717279437884899"/>
    <n v="3.2018572815665403"/>
    <n v="3.0093779945654289"/>
    <n v="2.7942900827851558"/>
    <n v="2.556593546225721"/>
    <n v="2.2962883848871241"/>
    <n v="2.013374598769365"/>
    <n v="1.7078521878724442"/>
    <n v="0"/>
    <n v="4.457223639363967"/>
    <n v="13.371670918091901"/>
    <n v="22.286118196819835"/>
    <n v="31.200565475547769"/>
    <n v="40.115012754275703"/>
    <n v="49.029460033003637"/>
    <n v="57.943907311731571"/>
    <n v="66.858354590459498"/>
    <n v="75.772801869187447"/>
    <n v="8.9144472787279341"/>
    <n v="0"/>
    <n v="11.291218603784518"/>
    <n v="35.353106008278623"/>
    <n v="62.04787042096055"/>
    <n v="92.423017813165714"/>
    <n v="127.97639317642184"/>
    <n v="170.95816314406059"/>
    <n v="224.94470217830241"/>
    <n v="296.02304385058062"/>
    <n v="395.5100167455584"/>
    <n v="1416.5275319411132"/>
    <n v="69.555528290513578"/>
    <n v="222.9124590347439"/>
    <n v="1708.9955192663708"/>
    <n v="1709"/>
    <n v="222.91304347826076"/>
    <n v="69.555528290513578"/>
    <n v="1416.5314282312256"/>
    <n v="8.8913565741339795"/>
    <n v="4.4807336291796673E-3"/>
    <n v="2.6218453067171839E-6"/>
  </r>
  <r>
    <x v="2"/>
    <x v="307"/>
    <n v="442"/>
    <n v="1.3528100000000001"/>
    <n v="80.195689741197171"/>
    <n v="0"/>
    <n v="8.9106321934663519"/>
    <n v="17.821264386932704"/>
    <n v="26.731896580399056"/>
    <n v="35.642528773865408"/>
    <n v="44.553160967331763"/>
    <n v="53.463793160798119"/>
    <n v="62.374425354264474"/>
    <n v="71.28505754773083"/>
    <n v="80.195689741197185"/>
    <n v="0"/>
    <n v="8.9106321934663519"/>
    <n v="17.821264386932704"/>
    <n v="26.731896580399056"/>
    <n v="35.642528773865408"/>
    <n v="44.553160967331763"/>
    <n v="53.463793160798119"/>
    <n v="62.374425354264474"/>
    <n v="71.28505754773083"/>
    <n v="80.195689741197185"/>
    <n v="0"/>
    <n v="48.632111728433877"/>
    <n v="194.52844691373551"/>
    <n v="437.68900555590488"/>
    <n v="778.11378765494203"/>
    <n v="1215.8027932108471"/>
    <n v="1750.75602222362"/>
    <n v="2382.9734746932604"/>
    <n v="3112.455150619769"/>
    <n v="3939.2010500031456"/>
    <n v="0"/>
    <n v="2.6884627290416296E-2"/>
    <n v="5.3769254580832593E-2"/>
    <n v="8.0653881871248889E-2"/>
    <n v="0.10753850916166519"/>
    <n v="0.13442313645208151"/>
    <n v="0.16130776374249781"/>
    <n v="0.18819239103291413"/>
    <n v="0.21507701832333043"/>
    <n v="0.24196164561374672"/>
    <n v="9.6"/>
    <n v="1.21546"/>
    <n v="1"/>
    <n v="1.0005999999999999"/>
    <n v="1.0066999999999999"/>
    <n v="1"/>
    <n v="0.96765614235455444"/>
    <n v="0.93649647053939078"/>
    <n v="0.90652098455450925"/>
    <n v="0.87772968439990973"/>
    <n v="0.85012257007559233"/>
    <n v="0.82369964158155684"/>
    <n v="0.79846089891780347"/>
    <n v="0.77440634208433223"/>
    <n v="0.75153597108114301"/>
    <n v="375000"/>
    <n v="750000"/>
    <n v="725742.10676591587"/>
    <n v="702372.35290454305"/>
    <n v="679890.73841588199"/>
    <n v="658297.26329993224"/>
    <n v="637591.92755669425"/>
    <n v="617774.73118616769"/>
    <n v="598845.67418835266"/>
    <n v="580804.75656324916"/>
    <n v="563651.9783108572"/>
    <n v="750000"/>
    <n v="725742.10676591587"/>
    <n v="702372.35290454293"/>
    <n v="679890.73841588199"/>
    <n v="658297.26329993224"/>
    <n v="637591.92755669425"/>
    <n v="617774.73118616769"/>
    <n v="598845.67418835266"/>
    <n v="580804.75656324916"/>
    <n v="563651.9783108572"/>
    <n v="1946623.0025000002"/>
    <n v="64.75"/>
    <n v="9.4854355203619907"/>
    <n v="1.2999999999999999E-2"/>
    <n v="0.78300000000000003"/>
    <n v="4.2157979022656243E-2"/>
    <n v="7.7153102239254062E-2"/>
    <n v="7.4999999999999997E-2"/>
    <n v="0.15215310223925405"/>
    <n v="3.5822042314861462"/>
    <n v="3.4464515848421526"/>
    <n v="3.2880799211866441"/>
    <n v="3.1070892405196235"/>
    <n v="2.9034795428410876"/>
    <n v="2.6772508281510388"/>
    <n v="2.4284030964494749"/>
    <n v="2.1569363477363974"/>
    <n v="1.8628505820118062"/>
    <n v="1.5461457992757008"/>
    <n v="3.5822042314861462"/>
    <n v="3.5143279081641494"/>
    <n v="3.3672657530143981"/>
    <n v="3.1975845808531336"/>
    <n v="3.0052843916803553"/>
    <n v="2.7903651854960634"/>
    <n v="2.5528269623002569"/>
    <n v="2.2926697220929362"/>
    <n v="2.0098934648741018"/>
    <n v="1.7044981906437535"/>
    <n v="0"/>
    <n v="4.455316096733176"/>
    <n v="13.365948290199528"/>
    <n v="22.276580483665882"/>
    <n v="31.18721267713223"/>
    <n v="40.097844870598585"/>
    <n v="49.008477064064941"/>
    <n v="57.919109257531296"/>
    <n v="66.829741450997659"/>
    <n v="75.740373644464"/>
    <n v="8.9106321934663519"/>
    <n v="0"/>
    <n v="11.296522146209803"/>
    <n v="35.369661282077374"/>
    <n v="62.077612084662029"/>
    <n v="92.469711710030339"/>
    <n v="128.04673354217474"/>
    <n v="171.0638911014648"/>
    <n v="225.10694610470057"/>
    <n v="296.28199507161133"/>
    <n v="395.94915116139703"/>
    <n v="1417.6622242043281"/>
    <n v="69.555528290513578"/>
    <n v="223.08266287422614"/>
    <n v="1710.3004153690679"/>
    <n v="1710.3"/>
    <n v="223.08260869565197"/>
    <n v="69.555528290513578"/>
    <n v="1417.6618630138344"/>
    <n v="8.891110204725015"/>
    <n v="4.1536906792316586E-4"/>
    <n v="2.428632800813693E-7"/>
  </r>
  <r>
    <x v="2"/>
    <x v="308"/>
    <n v="442"/>
    <n v="1.35568"/>
    <n v="80.161188582110142"/>
    <n v="0"/>
    <n v="8.906798731345571"/>
    <n v="17.813597462691142"/>
    <n v="26.720396194036713"/>
    <n v="35.627194925382284"/>
    <n v="44.533993656727858"/>
    <n v="53.440792388073433"/>
    <n v="62.347591119419008"/>
    <n v="71.254389850764582"/>
    <n v="80.161188582110157"/>
    <n v="0"/>
    <n v="8.906798731345571"/>
    <n v="17.813597462691142"/>
    <n v="26.720396194036713"/>
    <n v="35.627194925382284"/>
    <n v="44.533993656727858"/>
    <n v="53.440792388073433"/>
    <n v="62.347591119419008"/>
    <n v="71.254389850764582"/>
    <n v="80.161188582110157"/>
    <n v="0"/>
    <n v="48.590276479928185"/>
    <n v="194.36110591971274"/>
    <n v="437.31248831935369"/>
    <n v="777.44442367885097"/>
    <n v="1214.7569119982049"/>
    <n v="1749.2499532774152"/>
    <n v="2380.9235475164819"/>
    <n v="3109.7776947154048"/>
    <n v="3935.812394874185"/>
    <n v="0"/>
    <n v="2.6873061197448766E-2"/>
    <n v="5.3746122394897532E-2"/>
    <n v="8.0619183592346294E-2"/>
    <n v="0.10749224478979506"/>
    <n v="0.13436530598724383"/>
    <n v="0.16123836718469262"/>
    <n v="0.1881114283821414"/>
    <n v="0.21498448957959015"/>
    <n v="0.24185755077703894"/>
    <n v="9.6"/>
    <n v="1.21546"/>
    <n v="1"/>
    <n v="1.0005999999999999"/>
    <n v="1.0066999999999999"/>
    <n v="1"/>
    <n v="0.96766980245870848"/>
    <n v="0.93652277206463708"/>
    <n v="0.90655890881778578"/>
    <n v="0.87777821271815437"/>
    <n v="0.85018068376574329"/>
    <n v="0.82376632196055199"/>
    <n v="0.79853512730258092"/>
    <n v="0.77448709979182984"/>
    <n v="0.75162223942829876"/>
    <n v="375000"/>
    <n v="750000"/>
    <n v="725752.35184403136"/>
    <n v="702392.07904847781"/>
    <n v="679919.18161333934"/>
    <n v="658333.65953861573"/>
    <n v="637635.51282430743"/>
    <n v="617824.74147041398"/>
    <n v="598901.34547693573"/>
    <n v="580865.32484387234"/>
    <n v="563716.67957122403"/>
    <n v="750000"/>
    <n v="725752.35184403136"/>
    <n v="702392.07904847781"/>
    <n v="679919.18161333934"/>
    <n v="658333.65953861573"/>
    <n v="637635.51282430743"/>
    <n v="617824.74147041398"/>
    <n v="598901.34547693573"/>
    <n v="580865.32484387234"/>
    <n v="563716.67957122403"/>
    <n v="1949074.6687500002"/>
    <n v="64.75"/>
    <n v="9.4854355203619907"/>
    <n v="1.2999999999999999E-2"/>
    <n v="0.78300000000000003"/>
    <n v="4.2157979022656243E-2"/>
    <n v="7.7480811652664877E-2"/>
    <n v="7.4999999999999997E-2"/>
    <n v="0.15248081165266486"/>
    <n v="3.5774516056603773"/>
    <n v="3.4419036937094982"/>
    <n v="3.2837262304221571"/>
    <n v="3.1029192157983529"/>
    <n v="2.8994826498380846"/>
    <n v="2.6734165325413546"/>
    <n v="2.4247208639081603"/>
    <n v="2.153395643938504"/>
    <n v="1.8594408726323841"/>
    <n v="1.5428565499898008"/>
    <n v="3.5774516056603773"/>
    <n v="3.5096776496849378"/>
    <n v="3.3628149620658276"/>
    <n v="3.193322723110255"/>
    <n v="3.001200932818219"/>
    <n v="2.7864495911897196"/>
    <n v="2.5490686982247572"/>
    <n v="2.289058253923332"/>
    <n v="2.0064182582854442"/>
    <n v="1.7011487113110926"/>
    <n v="0"/>
    <n v="4.4533993656727855"/>
    <n v="13.360198097018356"/>
    <n v="22.266996828363929"/>
    <n v="31.173795559709497"/>
    <n v="40.080594291055071"/>
    <n v="48.987393022400646"/>
    <n v="57.89419175374622"/>
    <n v="66.800990485091802"/>
    <n v="75.707789216437362"/>
    <n v="8.906798731345571"/>
    <n v="0"/>
    <n v="11.301759243875372"/>
    <n v="35.386007497702821"/>
    <n v="62.106988957439015"/>
    <n v="92.51587246499912"/>
    <n v="128.11636266878358"/>
    <n v="171.16872931973589"/>
    <n v="225.26814806077667"/>
    <n v="296.5398539652831"/>
    <n v="396.38747421807795"/>
    <n v="1418.7911963966735"/>
    <n v="69.555528290513578"/>
    <n v="223.25200870307793"/>
    <n v="1711.5987333902651"/>
    <n v="1711.6"/>
    <n v="223.25217391304341"/>
    <n v="69.555528290513578"/>
    <n v="1418.7922977964429"/>
    <n v="8.8908236079441618"/>
    <n v="1.2666097347846517E-3"/>
    <n v="7.4001503551335111E-7"/>
  </r>
  <r>
    <x v="2"/>
    <x v="309"/>
    <n v="442"/>
    <n v="1.3585499999999999"/>
    <n v="80.126818432069271"/>
    <n v="0"/>
    <n v="8.902979825785474"/>
    <n v="17.805959651570948"/>
    <n v="26.708939477356424"/>
    <n v="35.611919303141896"/>
    <n v="44.514899128927368"/>
    <n v="53.41787895471284"/>
    <n v="62.320858780498313"/>
    <n v="71.223838606283792"/>
    <n v="80.126818432069271"/>
    <n v="0"/>
    <n v="8.902979825785474"/>
    <n v="17.805959651570948"/>
    <n v="26.708939477356424"/>
    <n v="35.611919303141896"/>
    <n v="44.514899128927368"/>
    <n v="53.41787895471284"/>
    <n v="62.320858780498313"/>
    <n v="71.223838606283792"/>
    <n v="80.126818432069271"/>
    <n v="0"/>
    <n v="48.548617989235183"/>
    <n v="194.19447195694073"/>
    <n v="436.93756190311672"/>
    <n v="776.77788782776292"/>
    <n v="1213.7154497308793"/>
    <n v="1747.7502476124664"/>
    <n v="2378.8822814725236"/>
    <n v="3107.1115513110517"/>
    <n v="3932.4380571280499"/>
    <n v="0"/>
    <n v="2.6861539023666777E-2"/>
    <n v="5.3723078047333554E-2"/>
    <n v="8.0584617071000328E-2"/>
    <n v="0.10744615609466711"/>
    <n v="0.13430769511833388"/>
    <n v="0.16116923414200066"/>
    <n v="0.18803077316566741"/>
    <n v="0.21489231218933422"/>
    <n v="0.241753851213001"/>
    <n v="9.6"/>
    <n v="1.21546"/>
    <n v="1"/>
    <n v="1.0005999999999999"/>
    <n v="1.0066999999999999"/>
    <n v="1"/>
    <n v="0.96768341091014753"/>
    <n v="0.93654897458848385"/>
    <n v="0.90659669103500873"/>
    <n v="0.87782656024972239"/>
    <n v="0.85023858223262472"/>
    <n v="0.8238327569837155"/>
    <n v="0.79860908450299517"/>
    <n v="0.77456756479046329"/>
    <n v="0.75170819784612042"/>
    <n v="375000"/>
    <n v="750000"/>
    <n v="725762.55818261066"/>
    <n v="702411.73094136291"/>
    <n v="679947.51827625651"/>
    <n v="658369.92018729181"/>
    <n v="637678.93667446857"/>
    <n v="617874.56773778656"/>
    <n v="598956.81337724638"/>
    <n v="580925.67359284742"/>
    <n v="563781.14838459028"/>
    <n v="750000"/>
    <n v="725762.55818261066"/>
    <n v="702411.73094136303"/>
    <n v="679947.51827625651"/>
    <n v="658369.92018729181"/>
    <n v="637678.93667446857"/>
    <n v="617874.56773778656"/>
    <n v="598956.81337724638"/>
    <n v="580925.67359284742"/>
    <n v="563781.14838459028"/>
    <n v="1951526.3350000002"/>
    <n v="64.75"/>
    <n v="9.4854355203619907"/>
    <n v="1.2999999999999999E-2"/>
    <n v="0.78300000000000003"/>
    <n v="4.2157979022656243E-2"/>
    <n v="7.7809215568190523E-2"/>
    <n v="7.4999999999999997E-2"/>
    <n v="0.15280921556819052"/>
    <n v="3.5727109211055268"/>
    <n v="3.4373669607882364"/>
    <n v="3.2793828095394839"/>
    <n v="3.0987584673592643"/>
    <n v="2.8954939342475834"/>
    <n v="2.6695892102044381"/>
    <n v="2.421044295229827"/>
    <n v="2.1498591893237542"/>
    <n v="1.8560338924862156"/>
    <n v="1.5395684047172145"/>
    <n v="3.5727109211055268"/>
    <n v="3.5050389409468816"/>
    <n v="3.35837488516386"/>
    <n v="3.1890706384493743"/>
    <n v="2.9971262008034238"/>
    <n v="2.7825415722260107"/>
    <n v="2.5453167527171328"/>
    <n v="2.2854517422767904"/>
    <n v="2.0029465409049849"/>
    <n v="1.697801148601715"/>
    <n v="0"/>
    <n v="4.451489912892737"/>
    <n v="13.354469738678212"/>
    <n v="22.257449564463684"/>
    <n v="31.16042939024916"/>
    <n v="40.063409216034628"/>
    <n v="48.966389041820108"/>
    <n v="57.869368867605573"/>
    <n v="66.772348693391052"/>
    <n v="75.675328519176531"/>
    <n v="8.902979825785474"/>
    <n v="0"/>
    <n v="11.307014146457719"/>
    <n v="35.40241299229276"/>
    <n v="62.136480157180927"/>
    <n v="92.562226492109119"/>
    <n v="128.18630548516839"/>
    <n v="171.27407554109442"/>
    <n v="225.43019133975372"/>
    <n v="296.79917121950484"/>
    <n v="396.8285235704995"/>
    <n v="1419.9264009440615"/>
    <n v="69.555528290513578"/>
    <n v="223.42228938518613"/>
    <n v="1712.9042186197612"/>
    <n v="1712.9"/>
    <n v="223.42173913043462"/>
    <n v="69.555528290513578"/>
    <n v="1419.9227325790519"/>
    <n v="8.8904978338413905"/>
    <n v="4.2186197611044918E-3"/>
    <n v="2.4628523329467521E-6"/>
  </r>
  <r>
    <x v="2"/>
    <x v="310"/>
    <n v="442"/>
    <n v="1.36145"/>
    <n v="80.091696098792454"/>
    <n v="0"/>
    <n v="8.8990773443102729"/>
    <n v="17.798154688620546"/>
    <n v="26.69723203293082"/>
    <n v="35.596309377241091"/>
    <n v="44.495386721551363"/>
    <n v="53.394464065861634"/>
    <n v="62.293541410171905"/>
    <n v="71.192618754482183"/>
    <n v="80.091696098792454"/>
    <n v="0"/>
    <n v="8.8990773443102729"/>
    <n v="17.798154688620546"/>
    <n v="26.69723203293082"/>
    <n v="35.596309377241091"/>
    <n v="44.495386721551363"/>
    <n v="53.394464065861634"/>
    <n v="62.293541410171905"/>
    <n v="71.192618754482183"/>
    <n v="80.091696098792454"/>
    <n v="0"/>
    <n v="48.506066267760033"/>
    <n v="194.02426507104013"/>
    <n v="436.55459640984043"/>
    <n v="776.09706028416053"/>
    <n v="1212.6516566940008"/>
    <n v="1746.218385639361"/>
    <n v="2376.7972471202415"/>
    <n v="3104.3882411366421"/>
    <n v="3928.9913676885626"/>
    <n v="0"/>
    <n v="2.6849764689625084E-2"/>
    <n v="5.3699529379250169E-2"/>
    <n v="8.054929406887526E-2"/>
    <n v="0.10739905875850034"/>
    <n v="0.13424882344812542"/>
    <n v="0.16109858813775049"/>
    <n v="0.18794835282737557"/>
    <n v="0.21479811751700068"/>
    <n v="0.24164788220662575"/>
    <n v="9.6"/>
    <n v="1.21546"/>
    <n v="1"/>
    <n v="1.0005999999999999"/>
    <n v="1.0066999999999999"/>
    <n v="1"/>
    <n v="0.96769731740428089"/>
    <n v="0.93657575144766125"/>
    <n v="0.90663530213014132"/>
    <n v="0.87787596945172086"/>
    <n v="0.8502977534124001"/>
    <n v="0.82390065401217893"/>
    <n v="0.79868467125105735"/>
    <n v="0.77464980512903525"/>
    <n v="0.75179605564611285"/>
    <n v="375000"/>
    <n v="750000"/>
    <n v="725772.98805321066"/>
    <n v="702431.81358574599"/>
    <n v="679976.47659760597"/>
    <n v="658406.97708879062"/>
    <n v="637723.31505930005"/>
    <n v="617925.49050913425"/>
    <n v="599013.503438293"/>
    <n v="580987.35384677642"/>
    <n v="563847.04173458461"/>
    <n v="750000"/>
    <n v="725772.98805321066"/>
    <n v="702431.81358574599"/>
    <n v="679976.47659760597"/>
    <n v="658406.97708879062"/>
    <n v="637723.31505930005"/>
    <n v="617925.49050913425"/>
    <n v="599013.503438293"/>
    <n v="580987.35384677642"/>
    <n v="563847.04173458461"/>
    <n v="1953978.0012500002"/>
    <n v="64.75"/>
    <n v="9.4854355203619907"/>
    <n v="1.2999999999999999E-2"/>
    <n v="0.78300000000000003"/>
    <n v="4.2157979022656243E-2"/>
    <n v="7.8141757706721243E-2"/>
    <n v="7.4999999999999997E-2"/>
    <n v="0.15314175770672123"/>
    <n v="3.5679821328732748"/>
    <n v="3.4328426531121181"/>
    <n v="3.275052125361412"/>
    <n v="3.0946105496211573"/>
    <n v="2.8915179258913533"/>
    <n v="2.6657742541720006"/>
    <n v="2.4173795344630999"/>
    <n v="2.1463337667646494"/>
    <n v="1.8526369510766498"/>
    <n v="1.5362890873991015"/>
    <n v="3.5679821328732748"/>
    <n v="3.5004123929926965"/>
    <n v="3.3539473892367653"/>
    <n v="3.1848313374912847"/>
    <n v="2.9930642377562551"/>
    <n v="2.778646090031677"/>
    <n v="2.5415768943175503"/>
    <n v="2.2818566506138747"/>
    <n v="1.9994853589206496"/>
    <n v="1.6944630192378756"/>
    <n v="0"/>
    <n v="4.4495386721551364"/>
    <n v="13.34861601646541"/>
    <n v="22.247693360775685"/>
    <n v="31.146770705085956"/>
    <n v="40.045848049396227"/>
    <n v="48.944925393706498"/>
    <n v="57.844002738016769"/>
    <n v="66.74308008232704"/>
    <n v="75.642157426637311"/>
    <n v="8.8990773443102729"/>
    <n v="0"/>
    <n v="11.312035367397012"/>
    <n v="35.418076846177627"/>
    <n v="62.164655823185413"/>
    <n v="92.606606311210655"/>
    <n v="128.25350460735035"/>
    <n v="171.37576189960029"/>
    <n v="225.58746366982521"/>
    <n v="297.05235359700072"/>
    <n v="397.26178841772662"/>
    <n v="1421.0322465394738"/>
    <n v="69.555528290513578"/>
    <n v="223.588166224498"/>
    <n v="1714.1759410544855"/>
    <n v="1714.2"/>
    <n v="223.59130434782605"/>
    <n v="69.555528290513578"/>
    <n v="1421.0531673616604"/>
    <n v="8.890129122112377"/>
    <n v="2.4058945514525476E-2"/>
    <n v="1.4035086637805085E-5"/>
  </r>
  <r>
    <x v="2"/>
    <x v="311"/>
    <n v="442"/>
    <n v="1.3643000000000001"/>
    <n v="80.058174742613062"/>
    <n v="0"/>
    <n v="8.8953527491792297"/>
    <n v="17.790705498358459"/>
    <n v="26.686058247537687"/>
    <n v="35.581410996716919"/>
    <n v="44.47676374589615"/>
    <n v="53.372116495075382"/>
    <n v="62.267469244254613"/>
    <n v="71.162821993433838"/>
    <n v="80.058174742613062"/>
    <n v="0"/>
    <n v="8.8953527491792297"/>
    <n v="17.790705498358459"/>
    <n v="26.686058247537687"/>
    <n v="35.581410996716919"/>
    <n v="44.47676374589615"/>
    <n v="53.372116495075382"/>
    <n v="62.267469244254613"/>
    <n v="71.162821993433838"/>
    <n v="80.058174742613062"/>
    <n v="0"/>
    <n v="48.465471576052423"/>
    <n v="193.86188630420969"/>
    <n v="436.18924418447176"/>
    <n v="775.44754521683876"/>
    <n v="1211.6367894013106"/>
    <n v="1744.7569767378873"/>
    <n v="2374.8081072265691"/>
    <n v="3101.790180867355"/>
    <n v="3925.7031976602452"/>
    <n v="0"/>
    <n v="2.6838527063637197E-2"/>
    <n v="5.3677054127274394E-2"/>
    <n v="8.0515581190911581E-2"/>
    <n v="0.10735410825454879"/>
    <n v="0.13419263531818598"/>
    <n v="0.16103116238182319"/>
    <n v="0.1878696894454604"/>
    <n v="0.21470821650909758"/>
    <n v="0.24154674357273476"/>
    <n v="9.6"/>
    <n v="1.21546"/>
    <n v="1"/>
    <n v="1.0005999999999999"/>
    <n v="1.0066999999999999"/>
    <n v="1"/>
    <n v="0.96771059021220407"/>
    <n v="0.93660130858784829"/>
    <n v="0.90667215512693289"/>
    <n v="0.87792312982945775"/>
    <n v="0.85035423269542287"/>
    <n v="0.82396546372482826"/>
    <n v="0.79875682291767391"/>
    <n v="0.77472831027395983"/>
    <n v="0.75187992579368612"/>
    <n v="375000"/>
    <n v="750000"/>
    <n v="725782.94265915302"/>
    <n v="702450.98144088627"/>
    <n v="680004.11634519964"/>
    <n v="658442.34737209335"/>
    <n v="637765.67452156718"/>
    <n v="617974.09779362124"/>
    <n v="599067.61718825542"/>
    <n v="581046.23270546983"/>
    <n v="563909.94434526458"/>
    <n v="750000"/>
    <n v="725782.94265915302"/>
    <n v="702450.98144088627"/>
    <n v="680004.11634519964"/>
    <n v="658442.34737209335"/>
    <n v="637765.67452156718"/>
    <n v="617974.09779362124"/>
    <n v="599067.61718825542"/>
    <n v="581046.23270546983"/>
    <n v="563909.94434526458"/>
    <n v="1956429.6675000002"/>
    <n v="64.75"/>
    <n v="9.4854355203619907"/>
    <n v="1.2999999999999999E-2"/>
    <n v="0.78300000000000003"/>
    <n v="4.2157979022656243E-2"/>
    <n v="7.8469257223986108E-2"/>
    <n v="7.4999999999999997E-2"/>
    <n v="0.15346925722398611"/>
    <n v="3.5632651962406015"/>
    <n v="3.4283272409915821"/>
    <n v="3.2707274644890068"/>
    <n v="3.0904658667328744"/>
    <n v="2.8875424477231855"/>
    <n v="2.6619572074599405"/>
    <n v="2.4137101459431389"/>
    <n v="2.1428012631727804"/>
    <n v="1.8492305591488654"/>
    <n v="1.5329980338713951"/>
    <n v="3.5632651962406015"/>
    <n v="3.4957962186160918"/>
    <n v="3.3495273527402945"/>
    <n v="3.1805966656109406"/>
    <n v="2.9890041572280301"/>
    <n v="2.7747498275915632"/>
    <n v="2.5378336767015397"/>
    <n v="2.2782557045579597"/>
    <n v="1.9960159111608229"/>
    <n v="1.6911142965101302"/>
    <n v="0"/>
    <n v="4.4476763745896148"/>
    <n v="13.343029123768844"/>
    <n v="22.238381872948075"/>
    <n v="31.133734622127303"/>
    <n v="40.029087371306531"/>
    <n v="48.92444012048577"/>
    <n v="57.819792869664994"/>
    <n v="66.715145618844218"/>
    <n v="75.610498368023457"/>
    <n v="8.8953527491792297"/>
    <n v="0"/>
    <n v="11.317493295369378"/>
    <n v="35.435134064928"/>
    <n v="62.195327521299703"/>
    <n v="92.654789787911483"/>
    <n v="128.3261102874101"/>
    <n v="171.48489947278728"/>
    <n v="225.75492840033991"/>
    <n v="297.31965094774375"/>
    <n v="397.71531463768224"/>
    <n v="1422.2036484154719"/>
    <n v="69.555528290513578"/>
    <n v="223.76387650589768"/>
    <n v="1715.5230532118833"/>
    <n v="1715.5"/>
    <n v="223.76086956521726"/>
    <n v="69.555528290513578"/>
    <n v="1422.1836021442691"/>
    <n v="8.889728305707667"/>
    <n v="2.3053211883279801E-2"/>
    <n v="1.343818821526074E-5"/>
  </r>
  <r>
    <x v="2"/>
    <x v="312"/>
    <n v="442"/>
    <n v="1.3672200000000001"/>
    <n v="80.022730579745229"/>
    <n v="0"/>
    <n v="8.8914145088605814"/>
    <n v="17.782829017721163"/>
    <n v="26.674243526581744"/>
    <n v="35.565658035442326"/>
    <n v="44.457072544302903"/>
    <n v="53.348487053163481"/>
    <n v="62.239901562024059"/>
    <n v="71.131316070884637"/>
    <n v="80.022730579745215"/>
    <n v="0"/>
    <n v="8.8914145088605814"/>
    <n v="17.782829017721163"/>
    <n v="26.674243526581744"/>
    <n v="35.565658035442326"/>
    <n v="44.457072544302903"/>
    <n v="53.348487053163481"/>
    <n v="62.239901562024059"/>
    <n v="71.131316070884637"/>
    <n v="80.022730579745215"/>
    <n v="0"/>
    <n v="48.422566830630579"/>
    <n v="193.69026732252232"/>
    <n v="435.80310147567525"/>
    <n v="774.76106929008927"/>
    <n v="1210.5641707657644"/>
    <n v="1743.2124059027003"/>
    <n v="2372.7057747008976"/>
    <n v="3099.0442771603557"/>
    <n v="3922.2279132810754"/>
    <n v="0"/>
    <n v="2.6826644840148656E-2"/>
    <n v="5.3653289680297311E-2"/>
    <n v="8.0479934520445967E-2"/>
    <n v="0.10730657936059462"/>
    <n v="0.13413322420074328"/>
    <n v="0.16095986904089191"/>
    <n v="0.18778651388104056"/>
    <n v="0.21461315872118922"/>
    <n v="0.24143980356133785"/>
    <n v="9.6"/>
    <n v="1.21546"/>
    <n v="1"/>
    <n v="1.0005999999999999"/>
    <n v="1.0066999999999999"/>
    <n v="1"/>
    <n v="0.96772462458202357"/>
    <n v="0.93662833260230938"/>
    <n v="0.90671112406085752"/>
    <n v="0.87797299895766789"/>
    <n v="0.85041395729274072"/>
    <n v="0.82403399906607577"/>
    <n v="0.79883312427767317"/>
    <n v="0.77481133292753279"/>
    <n v="0.75196862501565476"/>
    <n v="375000"/>
    <n v="750000"/>
    <n v="725793.46843651764"/>
    <n v="702471.24945173203"/>
    <n v="680033.34304564318"/>
    <n v="658479.74921825097"/>
    <n v="637810.46796955552"/>
    <n v="618025.49929955683"/>
    <n v="599124.8432082549"/>
    <n v="581108.4996956496"/>
    <n v="563976.46876174107"/>
    <n v="750000"/>
    <n v="725793.46843651752"/>
    <n v="702471.24945173203"/>
    <n v="680033.34304564307"/>
    <n v="658479.74921825097"/>
    <n v="637810.46796955552"/>
    <n v="618025.49929955683"/>
    <n v="599124.8432082549"/>
    <n v="581108.4996956496"/>
    <n v="563976.46876174107"/>
    <n v="1958881.3337500002"/>
    <n v="64.75"/>
    <n v="9.4854355203619907"/>
    <n v="1.2999999999999999E-2"/>
    <n v="0.78300000000000003"/>
    <n v="4.2157979022656243E-2"/>
    <n v="7.8805510883537211E-2"/>
    <n v="7.4999999999999997E-2"/>
    <n v="0.15380551088353722"/>
    <n v="3.5585600667083859"/>
    <n v="3.4238258979589902"/>
    <n v="3.2664187644550418"/>
    <n v="3.0863386661965397"/>
    <n v="2.8835856031834846"/>
    <n v="2.6581595754158762"/>
    <n v="2.4100605828937147"/>
    <n v="2.1392886256170005"/>
    <n v="1.8458437035857329"/>
    <n v="1.5297258167999113"/>
    <n v="3.5585600667083859"/>
    <n v="3.491192982333688"/>
    <n v="3.345122331207016"/>
    <n v="3.1763787153257907"/>
    <n v="2.9849621346900124"/>
    <n v="2.7708725892996804"/>
    <n v="2.5341100791547957"/>
    <n v="2.2746746042553578"/>
    <n v="1.9925661646013668"/>
    <n v="1.6877847601928222"/>
    <n v="0"/>
    <n v="4.4457072544302907"/>
    <n v="13.337121763290872"/>
    <n v="22.228536272151452"/>
    <n v="31.119950781012037"/>
    <n v="40.011365289872614"/>
    <n v="48.902779798733192"/>
    <n v="57.79419430759377"/>
    <n v="66.685608816454348"/>
    <n v="75.577023325314926"/>
    <n v="8.8914145088605814"/>
    <n v="0"/>
    <n v="11.322383547461564"/>
    <n v="35.450386028117393"/>
    <n v="62.222785012167385"/>
    <n v="92.69812125038996"/>
    <n v="128.39191351905842"/>
    <n v="171.58484526887432"/>
    <n v="225.91017494683339"/>
    <n v="297.57074083481939"/>
    <n v="398.14712016621604"/>
    <n v="1423.2984705739382"/>
    <n v="69.555528290513578"/>
    <n v="223.92809982966764"/>
    <n v="1716.7820986941194"/>
    <n v="1716.8"/>
    <n v="223.93043478260847"/>
    <n v="69.555528290513578"/>
    <n v="1423.3140369268779"/>
    <n v="8.889278362953263"/>
    <n v="1.7901305880513974E-2"/>
    <n v="1.0427135298528642E-5"/>
  </r>
  <r>
    <x v="2"/>
    <x v="313"/>
    <n v="442"/>
    <n v="1.37009"/>
    <n v="79.988881401372808"/>
    <n v="0"/>
    <n v="8.8876534890414227"/>
    <n v="17.775306978082845"/>
    <n v="26.662960467124268"/>
    <n v="35.550613956165691"/>
    <n v="44.438267445207117"/>
    <n v="53.325920934248543"/>
    <n v="62.21357442328997"/>
    <n v="71.101227912331396"/>
    <n v="79.988881401372822"/>
    <n v="0"/>
    <n v="8.8876534890414227"/>
    <n v="17.775306978082845"/>
    <n v="26.662960467124268"/>
    <n v="35.550613956165691"/>
    <n v="44.438267445207117"/>
    <n v="53.325920934248543"/>
    <n v="62.21357442328997"/>
    <n v="71.101227912331396"/>
    <n v="79.988881401372822"/>
    <n v="0"/>
    <n v="48.381610531527983"/>
    <n v="193.52644212611193"/>
    <n v="435.43449478375186"/>
    <n v="774.10576850444772"/>
    <n v="1209.5402632881999"/>
    <n v="1741.7379791350079"/>
    <n v="2370.698916044872"/>
    <n v="3096.4230740177923"/>
    <n v="3918.9104530537688"/>
    <n v="0"/>
    <n v="2.6815297315767154E-2"/>
    <n v="5.3630594631534308E-2"/>
    <n v="8.0445891947301465E-2"/>
    <n v="0.10726118926306862"/>
    <n v="0.13407648657883578"/>
    <n v="0.16089178389460296"/>
    <n v="0.18770708121037011"/>
    <n v="0.21452237852613729"/>
    <n v="0.24133767584190444"/>
    <n v="9.6"/>
    <n v="1.21546"/>
    <n v="1"/>
    <n v="1.0005999999999999"/>
    <n v="1.0066999999999999"/>
    <n v="1"/>
    <n v="0.96773802762226036"/>
    <n v="0.93665414140202885"/>
    <n v="0.90674834133930571"/>
    <n v="0.87802062743409059"/>
    <n v="0.85047099968638373"/>
    <n v="0.82409945809618512"/>
    <n v="0.79890600266349465"/>
    <n v="0.77489063338831232"/>
    <n v="0.75205335027063847"/>
    <n v="375000"/>
    <n v="750000"/>
    <n v="725803.52071669523"/>
    <n v="702490.60605152161"/>
    <n v="680061.25600447925"/>
    <n v="658515.47057556792"/>
    <n v="637853.24976478785"/>
    <n v="618074.59357213881"/>
    <n v="599179.50199762103"/>
    <n v="581167.97504123428"/>
    <n v="564040.0127029788"/>
    <n v="750000"/>
    <n v="725803.52071669523"/>
    <n v="702490.60605152161"/>
    <n v="680061.25600447925"/>
    <n v="658515.47057556792"/>
    <n v="637853.24976478785"/>
    <n v="618074.59357213881"/>
    <n v="599179.50199762103"/>
    <n v="581167.97504123428"/>
    <n v="564040.0127029788"/>
    <n v="1961333.0000000002"/>
    <n v="64.75"/>
    <n v="9.4854355203619907"/>
    <n v="1.2999999999999999E-2"/>
    <n v="0.78300000000000003"/>
    <n v="4.2157979022656243E-2"/>
    <n v="7.913670732673013E-2"/>
    <n v="7.4999999999999997E-2"/>
    <n v="0.15413670732673013"/>
    <n v="3.5538666999999995"/>
    <n v="3.4193333815547367"/>
    <n v="3.2621160421426523"/>
    <n v="3.0822146817637464"/>
    <n v="2.879629300418018"/>
    <n v="2.6543598981054677"/>
    <n v="2.4064064748260954"/>
    <n v="2.1357690305799015"/>
    <n v="1.842447565366885"/>
    <n v="1.526442079187047"/>
    <n v="3.5538666999999995"/>
    <n v="3.4866000407773683"/>
    <n v="3.3407247118486945"/>
    <n v="3.1721653619531995"/>
    <n v="2.9809219910908822"/>
    <n v="2.7669945992617428"/>
    <n v="2.5303831864657815"/>
    <n v="2.2710877527029982"/>
    <n v="1.9891082979733934"/>
    <n v="1.6844448222769661"/>
    <n v="0"/>
    <n v="4.4438267445207114"/>
    <n v="13.331480233562134"/>
    <n v="22.219133722603559"/>
    <n v="31.106787211644978"/>
    <n v="39.994440700686404"/>
    <n v="48.88209418972783"/>
    <n v="57.769747678769257"/>
    <n v="66.65740116781069"/>
    <n v="75.545054656852102"/>
    <n v="8.8876534890414227"/>
    <n v="0"/>
    <n v="11.327709461573139"/>
    <n v="35.467027974998146"/>
    <n v="62.252732383277596"/>
    <n v="92.745246846688346"/>
    <n v="128.46310958848804"/>
    <n v="171.69222325721498"/>
    <n v="226.07558818771943"/>
    <n v="297.83591203310687"/>
    <n v="398.59914656818484"/>
    <n v="1424.4586963012514"/>
    <n v="69.555528290513578"/>
    <n v="224.10213368876461"/>
    <n v="1718.1163582805295"/>
    <n v="1718.1"/>
    <n v="224.09999999999991"/>
    <n v="69.555528290513578"/>
    <n v="1424.4444717094864"/>
    <n v="8.8887976379030995"/>
    <n v="1.6358280529630065E-2"/>
    <n v="9.521145759635682E-6"/>
  </r>
  <r>
    <x v="2"/>
    <x v="314"/>
    <n v="442"/>
    <n v="1.3729899999999999"/>
    <n v="79.954285977719195"/>
    <n v="0"/>
    <n v="8.8838095530799102"/>
    <n v="17.76761910615982"/>
    <n v="26.65142865923973"/>
    <n v="35.535238212319641"/>
    <n v="44.419047765399554"/>
    <n v="53.302857318479468"/>
    <n v="62.186666871559382"/>
    <n v="71.070476424639295"/>
    <n v="79.954285977719209"/>
    <n v="0"/>
    <n v="8.8838095530799102"/>
    <n v="17.76761910615982"/>
    <n v="26.65142865923973"/>
    <n v="35.535238212319641"/>
    <n v="44.419047765399554"/>
    <n v="53.302857318479468"/>
    <n v="62.186666871559382"/>
    <n v="71.070476424639295"/>
    <n v="79.954285977719209"/>
    <n v="0"/>
    <n v="48.339769207428752"/>
    <n v="193.35907682971501"/>
    <n v="435.05792286685875"/>
    <n v="773.43630731886003"/>
    <n v="1208.4942301857191"/>
    <n v="1740.2316914674354"/>
    <n v="2368.6486911640095"/>
    <n v="3093.7452292754415"/>
    <n v="3915.5213058017303"/>
    <n v="0"/>
    <n v="2.6803699621752889E-2"/>
    <n v="5.3607399243505778E-2"/>
    <n v="8.0411098865258671E-2"/>
    <n v="0.10721479848701156"/>
    <n v="0.13401849810876446"/>
    <n v="0.16082219773051734"/>
    <n v="0.18762589735227025"/>
    <n v="0.21442959697402314"/>
    <n v="0.24123329659577605"/>
    <n v="9.6"/>
    <n v="1.21546"/>
    <n v="1"/>
    <n v="1.0005999999999999"/>
    <n v="1.0066999999999999"/>
    <n v="1"/>
    <n v="0.96775172636640938"/>
    <n v="0.93668052005932478"/>
    <n v="0.90678638107874676"/>
    <n v="0.87806930942467476"/>
    <n v="0.85052930509710911"/>
    <n v="0.82416636809604982"/>
    <n v="0.79898049842149665"/>
    <n v="0.77497169607344973"/>
    <n v="0.75213996105190917"/>
    <n v="375000"/>
    <n v="750000"/>
    <n v="725813.79477480706"/>
    <n v="702510.3900444936"/>
    <n v="680089.78580906009"/>
    <n v="658551.98206850607"/>
    <n v="637896.97882283188"/>
    <n v="618124.77607203741"/>
    <n v="599235.37381612253"/>
    <n v="581228.77205508726"/>
    <n v="564104.97078893182"/>
    <n v="750000"/>
    <n v="725813.79477480706"/>
    <n v="702510.39004449372"/>
    <n v="680089.78580906009"/>
    <n v="658551.98206850607"/>
    <n v="637896.97882283188"/>
    <n v="618124.77607203741"/>
    <n v="599235.37381612253"/>
    <n v="581228.77205508726"/>
    <n v="564104.97078893182"/>
    <n v="1963784.6662500002"/>
    <n v="64.75"/>
    <n v="9.4854355203619907"/>
    <n v="1.2999999999999999E-2"/>
    <n v="0.78300000000000003"/>
    <n v="4.2157979022656243E-2"/>
    <n v="7.9472071183112766E-2"/>
    <n v="7.4999999999999997E-2"/>
    <n v="0.15447207118311276"/>
    <n v="3.5491850520599253"/>
    <n v="3.4148531069005479"/>
    <n v="3.257825865406264"/>
    <n v="3.0781033275770739"/>
    <n v="2.875685493412977"/>
    <n v="2.6505723629139744"/>
    <n v="2.4027639360800661"/>
    <n v="2.1322602129112509"/>
    <n v="1.8390611934075289"/>
    <n v="1.5231668775689011"/>
    <n v="3.5491850520599253"/>
    <n v="3.4820190794802368"/>
    <n v="3.3363394861534061"/>
    <n v="3.1679645964916689"/>
    <n v="2.9768944104950252"/>
    <n v="2.7631289281634759"/>
    <n v="2.52666814949702"/>
    <n v="2.2675120744956585"/>
    <n v="1.98566070315939"/>
    <n v="1.681114035488215"/>
    <n v="0"/>
    <n v="4.4419047765399551"/>
    <n v="13.325714329619865"/>
    <n v="22.209523882699777"/>
    <n v="31.093333435779684"/>
    <n v="39.977142988859597"/>
    <n v="48.860952541939511"/>
    <n v="57.744762095019425"/>
    <n v="66.628571648099339"/>
    <n v="75.512381201179252"/>
    <n v="8.8838095530799102"/>
    <n v="0"/>
    <n v="11.332802947647062"/>
    <n v="35.48293234378832"/>
    <n v="62.281371659578639"/>
    <n v="92.790409911766048"/>
    <n v="128.53157924314584"/>
    <n v="171.79596657799178"/>
    <n v="226.23626789469714"/>
    <n v="298.09500705415365"/>
    <n v="399.04349100031698"/>
    <n v="1425.5898286330853"/>
    <n v="69.555528290513578"/>
    <n v="224.2718035385397"/>
    <n v="1719.4171604621386"/>
    <n v="1719.4"/>
    <n v="224.26956521739112"/>
    <n v="69.555528290513578"/>
    <n v="1425.5749064920954"/>
    <n v="8.8882733913267966"/>
    <n v="1.7160462138463117E-2"/>
    <n v="9.9804944390270536E-6"/>
  </r>
  <r>
    <x v="2"/>
    <x v="315"/>
    <n v="442"/>
    <n v="1.3758999999999999"/>
    <n v="79.919531080505593"/>
    <n v="0"/>
    <n v="8.8799478978339543"/>
    <n v="17.759895795667909"/>
    <n v="26.639843693501863"/>
    <n v="35.519791591335817"/>
    <n v="44.399739489169775"/>
    <n v="53.279687387003733"/>
    <n v="62.159635284837691"/>
    <n v="71.039583182671649"/>
    <n v="79.919531080505607"/>
    <n v="0"/>
    <n v="8.8799478978339543"/>
    <n v="17.759895795667909"/>
    <n v="26.639843693501863"/>
    <n v="35.519791591335817"/>
    <n v="44.399739489169775"/>
    <n v="53.279687387003733"/>
    <n v="62.159635284837691"/>
    <n v="71.039583182671649"/>
    <n v="79.919531080505607"/>
    <n v="0"/>
    <n v="48.297753234300473"/>
    <n v="193.19101293720189"/>
    <n v="434.67977910870428"/>
    <n v="772.76405174880756"/>
    <n v="1207.443830857512"/>
    <n v="1738.7191164348174"/>
    <n v="2366.5899084807238"/>
    <n v="3091.0562069952316"/>
    <n v="3912.1180119783398"/>
    <n v="0"/>
    <n v="2.6792048466171836E-2"/>
    <n v="5.3584096932343672E-2"/>
    <n v="8.0376145398515508E-2"/>
    <n v="0.10716819386468734"/>
    <n v="0.13396024233085921"/>
    <n v="0.16075229079703104"/>
    <n v="0.18754433926320288"/>
    <n v="0.21433638772937474"/>
    <n v="0.24112843619554658"/>
    <n v="9.6"/>
    <n v="1.21546"/>
    <n v="1"/>
    <n v="1.0005999999999999"/>
    <n v="1.0066999999999999"/>
    <n v="1"/>
    <n v="0.96776548847917465"/>
    <n v="0.93670702120117177"/>
    <n v="0.90682459816599115"/>
    <n v="0.87811821937363288"/>
    <n v="0.85058788482409686"/>
    <n v="0.82423359451738343"/>
    <n v="0.79905534845349213"/>
    <n v="0.77505314663242331"/>
    <n v="0.75222698905417673"/>
    <n v="375000"/>
    <n v="750000"/>
    <n v="725824.11635938101"/>
    <n v="702530.26590087882"/>
    <n v="680118.44862449332"/>
    <n v="658588.66453022463"/>
    <n v="637940.91361807263"/>
    <n v="618175.19588803756"/>
    <n v="599291.51134011906"/>
    <n v="581289.85997431749"/>
    <n v="564170.2417906326"/>
    <n v="750000"/>
    <n v="725824.11635938112"/>
    <n v="702530.2659008787"/>
    <n v="680118.44862449332"/>
    <n v="658588.66453022463"/>
    <n v="637940.91361807263"/>
    <n v="618175.19588803756"/>
    <n v="599291.51134011906"/>
    <n v="581289.85997431749"/>
    <n v="564170.2417906326"/>
    <n v="1966236.3325"/>
    <n v="64.75"/>
    <n v="9.4854355203619907"/>
    <n v="1.2999999999999999E-2"/>
    <n v="0.78300000000000003"/>
    <n v="4.2157979022656243E-2"/>
    <n v="7.9809304235753525E-2"/>
    <n v="7.4999999999999997E-2"/>
    <n v="0.15480930423575351"/>
    <n v="3.5445150790523696"/>
    <n v="3.4103841644937916"/>
    <n v="3.2535465353485029"/>
    <n v="3.0740021916165055"/>
    <n v="2.8717511332977987"/>
    <n v="2.6467933603923823"/>
    <n v="2.3991288729002567"/>
    <n v="2.1287576708214209"/>
    <n v="1.8356797541558763"/>
    <n v="1.5198951229036217"/>
    <n v="3.5445150790523696"/>
    <n v="3.4774496217730806"/>
    <n v="3.3319653499211475"/>
    <n v="3.1637743634825042"/>
    <n v="2.9728766624571521"/>
    <n v="2.7592722468450903"/>
    <n v="2.5229611166463197"/>
    <n v="2.263943271860839"/>
    <n v="1.9822187124886486"/>
    <n v="1.6777874385297489"/>
    <n v="0"/>
    <n v="4.4399739489169772"/>
    <n v="13.319921846750931"/>
    <n v="22.199869744584888"/>
    <n v="31.079817642418838"/>
    <n v="39.959765540252796"/>
    <n v="48.839713438086754"/>
    <n v="57.719661335920712"/>
    <n v="66.599609233754677"/>
    <n v="75.479557131588621"/>
    <n v="8.8799478978339543"/>
    <n v="0"/>
    <n v="11.337831348371898"/>
    <n v="35.498632062655652"/>
    <n v="62.309654236410381"/>
    <n v="92.835052602131839"/>
    <n v="128.59935673720665"/>
    <n v="171.89884846574449"/>
    <n v="226.395948924246"/>
    <n v="298.3530809621642"/>
    <n v="399.48715748368858"/>
    <n v="1426.7155628226199"/>
    <n v="69.555528290513578"/>
    <n v="224.4406636669699"/>
    <n v="1720.7117547801033"/>
    <n v="1720.7"/>
    <n v="224.43913043478256"/>
    <n v="69.555528290513578"/>
    <n v="1426.7053412747039"/>
    <n v="8.8877086993730785"/>
    <n v="1.1754780103274243E-2"/>
    <n v="6.8313942600536073E-6"/>
  </r>
  <r>
    <x v="2"/>
    <x v="316"/>
    <n v="442"/>
    <n v="1.3788"/>
    <n v="79.885197549311712"/>
    <n v="0"/>
    <n v="8.8761330610346345"/>
    <n v="17.752266122069269"/>
    <n v="26.628399183103902"/>
    <n v="35.504532244138538"/>
    <n v="44.380665305173174"/>
    <n v="53.256798366207811"/>
    <n v="62.132931427242447"/>
    <n v="71.009064488277076"/>
    <n v="79.885197549311712"/>
    <n v="0"/>
    <n v="8.8761330610346345"/>
    <n v="17.752266122069269"/>
    <n v="26.628399183103902"/>
    <n v="35.504532244138538"/>
    <n v="44.380665305173174"/>
    <n v="53.256798366207811"/>
    <n v="62.132931427242447"/>
    <n v="71.009064488277076"/>
    <n v="79.885197549311712"/>
    <n v="0"/>
    <n v="48.256264596780142"/>
    <n v="193.02505838712057"/>
    <n v="434.30638137102125"/>
    <n v="772.10023354848227"/>
    <n v="1206.4066149195037"/>
    <n v="1737.2255254840854"/>
    <n v="2364.5569652422278"/>
    <n v="3088.4009341939291"/>
    <n v="3908.7574323391918"/>
    <n v="0"/>
    <n v="2.6780538568411869E-2"/>
    <n v="5.3561077136823738E-2"/>
    <n v="8.0341615705235597E-2"/>
    <n v="0.10712215427364748"/>
    <n v="0.13390269284205936"/>
    <n v="0.16068323141047122"/>
    <n v="0.18746376997888309"/>
    <n v="0.21424430854729495"/>
    <n v="0.24102484711570682"/>
    <n v="9.6"/>
    <n v="1.21546"/>
    <n v="1"/>
    <n v="1.0005999999999999"/>
    <n v="1.0066999999999999"/>
    <n v="1"/>
    <n v="0.96777908395939649"/>
    <n v="0.9367332019184873"/>
    <n v="0.90686235387727276"/>
    <n v="0.87816653983575255"/>
    <n v="0.85064575979392665"/>
    <n v="0.8243000137517954"/>
    <n v="0.79912930170935847"/>
    <n v="0.77513362366661598"/>
    <n v="0.75231297962356791"/>
    <n v="375000"/>
    <n v="750000"/>
    <n v="725834.31296954735"/>
    <n v="702549.90143886546"/>
    <n v="680146.76540795458"/>
    <n v="658624.90487681446"/>
    <n v="637984.31984544499"/>
    <n v="618225.01031384652"/>
    <n v="599346.97628201882"/>
    <n v="581350.217749962"/>
    <n v="564234.73471767595"/>
    <n v="750000"/>
    <n v="725834.31296954735"/>
    <n v="702549.90143886546"/>
    <n v="680146.76540795458"/>
    <n v="658624.90487681446"/>
    <n v="637984.31984544499"/>
    <n v="618225.01031384652"/>
    <n v="599346.97628201882"/>
    <n v="581350.217749962"/>
    <n v="564234.73471767595"/>
    <n v="1968687.99875"/>
    <n v="64.75"/>
    <n v="9.4854355203619907"/>
    <n v="1.2999999999999999E-2"/>
    <n v="0.78300000000000003"/>
    <n v="4.2157979022656243E-2"/>
    <n v="8.0146088731713305E-2"/>
    <n v="7.4999999999999997E-2"/>
    <n v="0.15514608873171332"/>
    <n v="3.5398567373599006"/>
    <n v="3.4059256600836192"/>
    <n v="3.2492763862158029"/>
    <n v="3.0699089157564527"/>
    <n v="2.8678232487055668"/>
    <n v="2.6430193850631447"/>
    <n v="2.3954973248291882"/>
    <n v="2.1252570680036968"/>
    <n v="1.8322986145866706"/>
    <n v="1.5166219645781089"/>
    <n v="3.5398567373599006"/>
    <n v="3.4728911987217597"/>
    <n v="3.3276010231497111"/>
    <n v="3.1595926509861281"/>
    <n v="2.9688660822310098"/>
    <n v="2.7554213168843558"/>
    <n v="2.5192583549461665"/>
    <n v="2.2603771964164423"/>
    <n v="1.9787778412951837"/>
    <n v="1.6744602895823899"/>
    <n v="0"/>
    <n v="4.4380665305173173"/>
    <n v="13.314199591551951"/>
    <n v="22.190332652586584"/>
    <n v="31.06646571362122"/>
    <n v="39.942598774655856"/>
    <n v="48.818731835690492"/>
    <n v="57.694864896725129"/>
    <n v="66.570997957759758"/>
    <n v="75.447131018794394"/>
    <n v="8.8761330610346345"/>
    <n v="0"/>
    <n v="11.342960894684827"/>
    <n v="35.514656460805867"/>
    <n v="62.338524946089606"/>
    <n v="92.880606862184464"/>
    <n v="128.6684614635447"/>
    <n v="172.00362114262632"/>
    <n v="226.55833662347746"/>
    <n v="298.61514695969055"/>
    <n v="399.93708908029726"/>
    <n v="1427.8594044334011"/>
    <n v="69.555528290513578"/>
    <n v="224.61223990858707"/>
    <n v="1722.0271726325018"/>
    <n v="1722"/>
    <n v="224.60869565217376"/>
    <n v="69.555528290513578"/>
    <n v="1427.8357760573126"/>
    <n v="8.8871077013374968"/>
    <n v="2.717263250178803E-2"/>
    <n v="1.5779693671189333E-5"/>
  </r>
  <r>
    <x v="2"/>
    <x v="317"/>
    <n v="442"/>
    <n v="1.3817299999999999"/>
    <n v="79.850126607787359"/>
    <n v="0"/>
    <n v="8.8722362897541505"/>
    <n v="17.744472579508301"/>
    <n v="26.616708869262453"/>
    <n v="35.488945159016602"/>
    <n v="44.361181448770751"/>
    <n v="53.233417738524899"/>
    <n v="62.105654028279048"/>
    <n v="70.977890318033204"/>
    <n v="79.850126607787359"/>
    <n v="0"/>
    <n v="8.8722362897541505"/>
    <n v="17.744472579508301"/>
    <n v="26.616708869262453"/>
    <n v="35.488945159016602"/>
    <n v="44.361181448770751"/>
    <n v="53.233417738524899"/>
    <n v="62.105654028279048"/>
    <n v="70.977890318033204"/>
    <n v="79.850126607787359"/>
    <n v="0"/>
    <n v="48.213903278503686"/>
    <n v="192.85561311401474"/>
    <n v="433.92512950653315"/>
    <n v="771.42245245605898"/>
    <n v="1205.3475819625919"/>
    <n v="1735.7005180261322"/>
    <n v="2362.4812606466799"/>
    <n v="3085.6898098242359"/>
    <n v="3905.3261655587985"/>
    <n v="0"/>
    <n v="2.6768781462828649E-2"/>
    <n v="5.3537562925657298E-2"/>
    <n v="8.0306344388485953E-2"/>
    <n v="0.1070751258513146"/>
    <n v="0.13384390731414325"/>
    <n v="0.16061268877697188"/>
    <n v="0.18738147023980053"/>
    <n v="0.21415025170262919"/>
    <n v="0.24091903316545787"/>
    <n v="9.6"/>
    <n v="1.21546"/>
    <n v="1"/>
    <n v="1.0005999999999999"/>
    <n v="1.0066999999999999"/>
    <n v="1"/>
    <n v="0.96779297166535261"/>
    <n v="0.93675994583760469"/>
    <n v="0.90690092251675625"/>
    <n v="0.87821590170280706"/>
    <n v="0.85070488339575734"/>
    <n v="0.8243678675956071"/>
    <n v="0.79920485430235622"/>
    <n v="0.77521584351600459"/>
    <n v="0.75240083523655255"/>
    <n v="375000"/>
    <n v="750000"/>
    <n v="725844.72874901444"/>
    <n v="702569.95937820349"/>
    <n v="680175.69188756717"/>
    <n v="658661.92627710535"/>
    <n v="638028.66254681803"/>
    <n v="618275.90069670533"/>
    <n v="599403.64072676713"/>
    <n v="581411.88263700344"/>
    <n v="564300.62642741436"/>
    <n v="750000"/>
    <n v="725844.72874901444"/>
    <n v="702569.95937820349"/>
    <n v="680175.69188756717"/>
    <n v="658661.92627710535"/>
    <n v="638028.66254681803"/>
    <n v="618275.90069670533"/>
    <n v="599403.64072676713"/>
    <n v="581411.88263700344"/>
    <n v="564300.62642741436"/>
    <n v="1971139.665"/>
    <n v="64.75"/>
    <n v="9.4854355203619907"/>
    <n v="1.2999999999999999E-2"/>
    <n v="0.78300000000000003"/>
    <n v="4.2157979022656243E-2"/>
    <n v="8.0487077343599334E-2"/>
    <n v="7.4999999999999997E-2"/>
    <n v="0.15548707734359934"/>
    <n v="3.5352099835820896"/>
    <n v="3.4014792509720118"/>
    <n v="3.2450186172320548"/>
    <n v="3.065828082362219"/>
    <n v="2.8639076463625037"/>
    <n v="2.6392573092329092"/>
    <n v="2.391877070973436"/>
    <n v="2.1217669315840837"/>
    <n v="1.8289268910648511"/>
    <n v="1.5133569494157399"/>
    <n v="3.5352099835820896"/>
    <n v="3.4683446172770509"/>
    <n v="3.3232489341020335"/>
    <n v="3.1554233497971369"/>
    <n v="2.9648678643623612"/>
    <n v="2.7515824777977063"/>
    <n v="2.5155671901031726"/>
    <n v="2.2568220012787599"/>
    <n v="1.9753469113244675"/>
    <n v="1.6711419202402955"/>
    <n v="0"/>
    <n v="4.4361181448770752"/>
    <n v="13.308354434631227"/>
    <n v="22.180590724385375"/>
    <n v="31.052827014139528"/>
    <n v="39.92506330389368"/>
    <n v="48.797299593647821"/>
    <n v="57.669535883401977"/>
    <n v="66.541772173156119"/>
    <n v="75.414008462910289"/>
    <n v="8.8722362897541505"/>
    <n v="0"/>
    <n v="11.347859781452426"/>
    <n v="35.529949008695148"/>
    <n v="62.366098027932772"/>
    <n v="92.924214952681822"/>
    <n v="128.73486380064799"/>
    <n v="172.10479370221518"/>
    <n v="226.71604086989706"/>
    <n v="298.871212177806"/>
    <n v="400.3794618139014"/>
    <n v="1428.9744941352296"/>
    <n v="69.555528290513578"/>
    <n v="224.77950336386135"/>
    <n v="1723.3095257896045"/>
    <n v="1723.3"/>
    <n v="224.7782608695652"/>
    <n v="69.555528290513578"/>
    <n v="1428.9662108399211"/>
    <n v="8.8864619723130911"/>
    <n v="9.5257896045950474E-3"/>
    <n v="5.5276444058463691E-6"/>
  </r>
  <r>
    <x v="2"/>
    <x v="318"/>
    <n v="442"/>
    <n v="1.3847499999999999"/>
    <n v="79.812594993340113"/>
    <n v="0"/>
    <n v="8.8680661103711245"/>
    <n v="17.736132220742249"/>
    <n v="26.604198331113373"/>
    <n v="35.472264441484498"/>
    <n v="44.340330551855622"/>
    <n v="53.208396662226747"/>
    <n v="62.076462772597871"/>
    <n v="70.944528882968996"/>
    <n v="79.812594993340127"/>
    <n v="0"/>
    <n v="8.8680661103711245"/>
    <n v="17.736132220742249"/>
    <n v="26.604198331113373"/>
    <n v="35.472264441484498"/>
    <n v="44.340330551855622"/>
    <n v="53.208396662226747"/>
    <n v="62.076462772597871"/>
    <n v="70.944528882968996"/>
    <n v="79.812594993340127"/>
    <n v="0"/>
    <n v="48.168590379471624"/>
    <n v="192.6743615178865"/>
    <n v="433.51731341524459"/>
    <n v="770.69744607154598"/>
    <n v="1204.2147594867904"/>
    <n v="1734.0692536609783"/>
    <n v="2360.2609285941094"/>
    <n v="3082.7897842861839"/>
    <n v="3901.6558207372018"/>
    <n v="0"/>
    <n v="2.6756199446647009E-2"/>
    <n v="5.3512398893294018E-2"/>
    <n v="8.026859833994103E-2"/>
    <n v="0.10702479778658804"/>
    <n v="0.13378099723323505"/>
    <n v="0.16053719667988206"/>
    <n v="0.18729339612652907"/>
    <n v="0.21404959557317607"/>
    <n v="0.2408057950198231"/>
    <n v="9.6"/>
    <n v="1.21546"/>
    <n v="1"/>
    <n v="1.0005999999999999"/>
    <n v="1.0066999999999999"/>
    <n v="1"/>
    <n v="0.96780783402150439"/>
    <n v="0.93678856718649151"/>
    <n v="0.90694219949496113"/>
    <n v="0.87826873094691338"/>
    <n v="0.85076816154234813"/>
    <n v="0.82444049128126562"/>
    <n v="0.79928572016366572"/>
    <n v="0.77530384818954845"/>
    <n v="0.7524948753589138"/>
    <n v="375000"/>
    <n v="750000"/>
    <n v="725855.87551612826"/>
    <n v="702591.42538986867"/>
    <n v="680206.64962122089"/>
    <n v="658701.54821018502"/>
    <n v="638076.12115676107"/>
    <n v="618330.36846094916"/>
    <n v="599464.29012274928"/>
    <n v="581477.88614216133"/>
    <n v="564371.1565191854"/>
    <n v="750000"/>
    <n v="725855.87551612826"/>
    <n v="702591.42538986867"/>
    <n v="680206.64962122077"/>
    <n v="658701.54821018502"/>
    <n v="638076.12115676107"/>
    <n v="618330.36846094916"/>
    <n v="599464.29012274928"/>
    <n v="581477.88614216133"/>
    <n v="564371.1565191854"/>
    <n v="1973591.33125"/>
    <n v="64.75"/>
    <n v="9.4854355203619907"/>
    <n v="1.2999999999999999E-2"/>
    <n v="0.78300000000000003"/>
    <n v="4.2157979022656243E-2"/>
    <n v="8.0839297545135261E-2"/>
    <n v="7.4999999999999997E-2"/>
    <n v="0.15583929754513526"/>
    <n v="3.5305747745341618"/>
    <n v="3.3970474064719958"/>
    <n v="3.2407779647717363"/>
    <n v="3.0617664494333812"/>
    <n v="2.8600128604569326"/>
    <n v="2.6355171978423897"/>
    <n v="2.3882794615897533"/>
    <n v="2.1182996516990227"/>
    <n v="1.8255777681701979"/>
    <n v="1.5101138110032788"/>
    <n v="3.5305747745341618"/>
    <n v="3.4638110905030786"/>
    <n v="3.318912685621866"/>
    <n v="3.1512722071025587"/>
    <n v="2.9608896549451567"/>
    <n v="2.7477650291496611"/>
    <n v="2.5118983297160717"/>
    <n v="2.253289556644388"/>
    <n v="1.9719387099346104"/>
    <n v="1.6678457895867385"/>
    <n v="0"/>
    <n v="4.4340330551855622"/>
    <n v="13.302099165556687"/>
    <n v="22.170165275927811"/>
    <n v="31.038231386298936"/>
    <n v="39.906297496670064"/>
    <n v="48.774363607041181"/>
    <n v="57.642429717412313"/>
    <n v="66.51049582778343"/>
    <n v="75.378561938154562"/>
    <n v="8.8680661103711245"/>
    <n v="0"/>
    <n v="11.35203313389861"/>
    <n v="35.542934081366568"/>
    <n v="62.389561556014293"/>
    <n v="92.961616257122301"/>
    <n v="128.79255710235353"/>
    <n v="172.19418311704177"/>
    <n v="226.85805114975153"/>
    <n v="299.10639263930506"/>
    <n v="400.79369132675743"/>
    <n v="1429.9910203636111"/>
    <n v="69.555528290513578"/>
    <n v="224.93198229811858"/>
    <n v="1724.4785309522433"/>
    <n v="1724.5"/>
    <n v="224.93478260869551"/>
    <n v="69.555528290513578"/>
    <n v="1430.0096891007909"/>
    <n v="8.8857561719882554"/>
    <n v="2.1469047756681903E-2"/>
    <n v="1.2449433317878749E-5"/>
  </r>
  <r>
    <x v="2"/>
    <x v="319"/>
    <n v="442"/>
    <n v="1.38768"/>
    <n v="79.777796112221708"/>
    <n v="0"/>
    <n v="8.8641995680246346"/>
    <n v="17.728399136049269"/>
    <n v="26.592598704073904"/>
    <n v="35.456798272098538"/>
    <n v="44.320997840123169"/>
    <n v="53.185197408147801"/>
    <n v="62.049396976172432"/>
    <n v="70.913596544197063"/>
    <n v="79.777796112221694"/>
    <n v="0"/>
    <n v="8.8641995680246346"/>
    <n v="17.728399136049269"/>
    <n v="26.592598704073904"/>
    <n v="35.456798272098538"/>
    <n v="44.320997840123169"/>
    <n v="53.185197408147801"/>
    <n v="62.049396976172432"/>
    <n v="70.913596544197063"/>
    <n v="79.777796112221694"/>
    <n v="0"/>
    <n v="48.126595813832978"/>
    <n v="192.50638325533191"/>
    <n v="433.13936232449674"/>
    <n v="770.02553302132765"/>
    <n v="1203.1648953458243"/>
    <n v="1732.5574492979868"/>
    <n v="2358.2031948778149"/>
    <n v="3080.1021320853092"/>
    <n v="3898.2542609204693"/>
    <n v="0"/>
    <n v="2.6744533545998098E-2"/>
    <n v="5.3489067091996197E-2"/>
    <n v="8.0233600637994285E-2"/>
    <n v="0.10697813418399239"/>
    <n v="0.13372266772999047"/>
    <n v="0.16046720127598857"/>
    <n v="0.18721173482198664"/>
    <n v="0.21395626836798473"/>
    <n v="0.24070080191398283"/>
    <n v="9.6"/>
    <n v="1.21546"/>
    <n v="1"/>
    <n v="1.0005999999999999"/>
    <n v="1.0066999999999999"/>
    <n v="1"/>
    <n v="0.9678216144588645"/>
    <n v="0.93681510549879732"/>
    <n v="0.90698047311979857"/>
    <n v="0.87831771732186803"/>
    <n v="0.85082683810500614"/>
    <n v="0.82450783546921236"/>
    <n v="0.79936070941448722"/>
    <n v="0.77538545994083041"/>
    <n v="0.75258208704824181"/>
    <n v="375000"/>
    <n v="750000"/>
    <n v="725866.21084414842"/>
    <n v="702611.32912409795"/>
    <n v="680235.35483984894"/>
    <n v="658738.28799140104"/>
    <n v="638120.12857875461"/>
    <n v="618380.87660190929"/>
    <n v="599520.53206086543"/>
    <n v="581539.0949556228"/>
    <n v="564436.5652861814"/>
    <n v="750000"/>
    <n v="725866.21084414842"/>
    <n v="702611.32912409795"/>
    <n v="680235.35483984882"/>
    <n v="658738.28799140104"/>
    <n v="638120.12857875461"/>
    <n v="618380.87660190929"/>
    <n v="599520.53206086543"/>
    <n v="581539.0949556228"/>
    <n v="564436.5652861814"/>
    <n v="1976042.9975000001"/>
    <n v="64.75"/>
    <n v="9.4854355203619907"/>
    <n v="1.2999999999999999E-2"/>
    <n v="0.78300000000000003"/>
    <n v="4.2157979022656243E-2"/>
    <n v="8.1181756079275899E-2"/>
    <n v="7.4999999999999997E-2"/>
    <n v="0.1561817560792759"/>
    <n v="3.525951067245658"/>
    <n v="3.3926224957438413"/>
    <n v="3.236539936312854"/>
    <n v="3.0577033889526977"/>
    <n v="2.8561128536633715"/>
    <n v="2.6317683304448765"/>
    <n v="2.3846698192972116"/>
    <n v="2.1148173202203773"/>
    <n v="1.8222108332143732"/>
    <n v="1.5068503582791997"/>
    <n v="3.525951067245658"/>
    <n v="3.4592867814947494"/>
    <n v="3.3145812160283477"/>
    <n v="3.1471216626327756"/>
    <n v="2.9569081213080346"/>
    <n v="2.7439405920541242"/>
    <n v="2.508219074871044"/>
    <n v="2.2497435697587944"/>
    <n v="1.9685140767173752"/>
    <n v="1.6645305957467864"/>
    <n v="0"/>
    <n v="4.4320997840123173"/>
    <n v="13.296299352036952"/>
    <n v="22.160498920061585"/>
    <n v="31.024698488086223"/>
    <n v="39.888898056110854"/>
    <n v="48.753097624135485"/>
    <n v="57.617297192160116"/>
    <n v="66.48149676018474"/>
    <n v="75.345696328209385"/>
    <n v="8.8641995680246346"/>
    <n v="0"/>
    <n v="11.356970228963855"/>
    <n v="35.558353617256543"/>
    <n v="62.417378802600638"/>
    <n v="93.00563549960215"/>
    <n v="128.85962398087594"/>
    <n v="172.29642786363996"/>
    <n v="227.01752668471926"/>
    <n v="299.36552744695911"/>
    <n v="401.24182189957702"/>
    <n v="1431.1192660241943"/>
    <n v="69.555528290513578"/>
    <n v="225.10121914720605"/>
    <n v="1725.7760134619139"/>
    <n v="1725.8"/>
    <n v="225.10434782608672"/>
    <n v="69.555528290513578"/>
    <n v="1431.1401238833996"/>
    <n v="8.8850326365624355"/>
    <n v="2.3986538086091969E-2"/>
    <n v="1.3898793652851993E-5"/>
  </r>
  <r>
    <x v="2"/>
    <x v="320"/>
    <n v="442"/>
    <n v="1.3915900000000001"/>
    <n v="79.71504506942486"/>
    <n v="0"/>
    <n v="8.857227229936095"/>
    <n v="17.71445445987219"/>
    <n v="26.571681689808287"/>
    <n v="35.42890891974438"/>
    <n v="44.286136149680473"/>
    <n v="53.143363379616567"/>
    <n v="62.00059060955266"/>
    <n v="70.85781783948876"/>
    <n v="79.71504506942486"/>
    <n v="0"/>
    <n v="8.857227229936095"/>
    <n v="17.71445445987219"/>
    <n v="26.571681689808287"/>
    <n v="35.42890891974438"/>
    <n v="44.286136149680473"/>
    <n v="53.143363379616567"/>
    <n v="62.00059060955266"/>
    <n v="70.85781783948876"/>
    <n v="79.71504506942486"/>
    <n v="0"/>
    <n v="48.050915449166887"/>
    <n v="192.20366179666755"/>
    <n v="432.45823904250199"/>
    <n v="768.81464718667019"/>
    <n v="1201.2728862291719"/>
    <n v="1729.8329561700073"/>
    <n v="2354.4948570091769"/>
    <n v="3075.2585887466807"/>
    <n v="3892.1241513825175"/>
    <n v="0"/>
    <n v="2.6723497023921627E-2"/>
    <n v="5.3446994047843255E-2"/>
    <n v="8.0170491071764882E-2"/>
    <n v="0.10689398809568651"/>
    <n v="0.13361748511960814"/>
    <n v="0.16034098214352974"/>
    <n v="0.18706447916745136"/>
    <n v="0.21378797619137302"/>
    <n v="0.24051147321529465"/>
    <n v="9.6"/>
    <n v="1.21546"/>
    <n v="1"/>
    <n v="1.0005999999999999"/>
    <n v="1.0066999999999999"/>
    <n v="1"/>
    <n v="0.96784646458041446"/>
    <n v="0.93686296293449522"/>
    <n v="0.90704949506224231"/>
    <n v="0.87840606096365592"/>
    <n v="0.85093266063873585"/>
    <n v="0.82462929408748209"/>
    <n v="0.79949596130989475"/>
    <n v="0.77553266230597373"/>
    <n v="0.75273939707571924"/>
    <n v="375000"/>
    <n v="750000"/>
    <n v="725884.84843531088"/>
    <n v="702647.22220087145"/>
    <n v="680287.1212966817"/>
    <n v="658804.54572274198"/>
    <n v="638199.49547905184"/>
    <n v="618471.97056561161"/>
    <n v="599621.97098242107"/>
    <n v="581649.49672948034"/>
    <n v="564554.5478067894"/>
    <n v="750000"/>
    <n v="725884.84843531088"/>
    <n v="702647.22220087145"/>
    <n v="680287.12129668181"/>
    <n v="658804.54572274198"/>
    <n v="638199.49547905184"/>
    <n v="618471.97056561161"/>
    <n v="599621.97098242107"/>
    <n v="581649.49672948034"/>
    <n v="564554.5478067894"/>
    <n v="1978494.6637500001"/>
    <n v="64.75"/>
    <n v="9.4854355203619907"/>
    <n v="1.2999999999999999E-2"/>
    <n v="0.78300000000000003"/>
    <n v="4.2157979022656243E-2"/>
    <n v="8.1639884548136851E-2"/>
    <n v="7.4999999999999997E-2"/>
    <n v="0.15663988454813685"/>
    <n v="3.5213388189591077"/>
    <n v="3.3882491403243766"/>
    <n v="3.2323894152485737"/>
    <n v="3.0537596437317007"/>
    <n v="2.8523598257737564"/>
    <n v="2.628189961374741"/>
    <n v="2.3812500505346552"/>
    <n v="2.111540093253498"/>
    <n v="1.8190600895312701"/>
    <n v="1.5038100393679714"/>
    <n v="3.5213388189591077"/>
    <n v="3.4547939796417424"/>
    <n v="3.3103192777864754"/>
    <n v="3.1430745294901374"/>
    <n v="2.9530597347527285"/>
    <n v="2.7402748935742487"/>
    <n v="2.5047200059546979"/>
    <n v="2.2463950718940766"/>
    <n v="1.9653000913923839"/>
    <n v="1.6614350644496207"/>
    <n v="0"/>
    <n v="4.4286136149680475"/>
    <n v="13.285840844904143"/>
    <n v="22.143068074840237"/>
    <n v="31.000295304776333"/>
    <n v="39.85752253471243"/>
    <n v="48.714749764648516"/>
    <n v="57.571976994584617"/>
    <n v="66.429204224520703"/>
    <n v="75.286431454456817"/>
    <n v="8.857227229936095"/>
    <n v="0"/>
    <n v="11.353857084533974"/>
    <n v="35.54814548969091"/>
    <n v="62.399470221477294"/>
    <n v="92.980394699843899"/>
    <n v="128.82909475252654"/>
    <n v="172.26580499583866"/>
    <n v="226.99839787653067"/>
    <n v="299.38356951052384"/>
    <n v="401.35726336318237"/>
    <n v="1431.1159979941481"/>
    <n v="69.555528290513578"/>
    <n v="225.10072894269913"/>
    <n v="1725.7722552273608"/>
    <n v="1725.8"/>
    <n v="225.10434782608672"/>
    <n v="69.555528290513578"/>
    <n v="1431.1401238833996"/>
    <n v="8.8840080801537624"/>
    <n v="2.774477263915287E-2"/>
    <n v="1.6076470413230311E-5"/>
  </r>
  <r>
    <x v="2"/>
    <x v="321"/>
    <n v="442"/>
    <n v="1.39354"/>
    <n v="79.708592251026474"/>
    <n v="0"/>
    <n v="8.8565102501140522"/>
    <n v="17.713020500228104"/>
    <n v="26.569530750342157"/>
    <n v="35.426041000456209"/>
    <n v="44.282551250570265"/>
    <n v="53.139061500684321"/>
    <n v="61.995571750798376"/>
    <n v="70.852082000912432"/>
    <n v="79.708592251026488"/>
    <n v="0"/>
    <n v="8.8565102501140522"/>
    <n v="17.713020500228104"/>
    <n v="26.569530750342157"/>
    <n v="35.426041000456209"/>
    <n v="44.282551250570265"/>
    <n v="53.139061500684321"/>
    <n v="61.995571750798376"/>
    <n v="70.852082000912432"/>
    <n v="79.708592251026488"/>
    <n v="0"/>
    <n v="48.04313645885486"/>
    <n v="192.17254583541944"/>
    <n v="432.38822812969374"/>
    <n v="768.69018334167777"/>
    <n v="1201.0784114713715"/>
    <n v="1729.5529125187754"/>
    <n v="2354.1136864838891"/>
    <n v="3074.760733366712"/>
    <n v="3891.4940531672451"/>
    <n v="0"/>
    <n v="2.6721333795222263E-2"/>
    <n v="5.3442667590444526E-2"/>
    <n v="8.0164001385666789E-2"/>
    <n v="0.10688533518088905"/>
    <n v="0.13360666897611134"/>
    <n v="0.16032800277133361"/>
    <n v="0.18704933656655587"/>
    <n v="0.21377067036177816"/>
    <n v="0.24049200415700042"/>
    <n v="9.6"/>
    <n v="1.21546"/>
    <n v="1"/>
    <n v="1.0005999999999999"/>
    <n v="1.0066999999999999"/>
    <n v="1"/>
    <n v="0.96784902001047912"/>
    <n v="0.93686788437718471"/>
    <n v="0.90705659310011677"/>
    <n v="0.87841514617927519"/>
    <n v="0.85094354361466007"/>
    <n v="0.82464178540627142"/>
    <n v="0.79950987155410935"/>
    <n v="0.77554780205817353"/>
    <n v="0.7527555769184644"/>
    <n v="375000"/>
    <n v="750000"/>
    <n v="725886.76500785933"/>
    <n v="702650.91328288848"/>
    <n v="680292.44482508756"/>
    <n v="658811.35963445634"/>
    <n v="638207.65771099506"/>
    <n v="618481.3390547036"/>
    <n v="599632.40366558207"/>
    <n v="581660.85154363012"/>
    <n v="564566.68268884835"/>
    <n v="750000"/>
    <n v="725886.76500785933"/>
    <n v="702650.91328288848"/>
    <n v="680292.44482508744"/>
    <n v="658811.35963445634"/>
    <n v="638207.65771099506"/>
    <n v="618481.3390547036"/>
    <n v="599632.40366558207"/>
    <n v="581660.85154363012"/>
    <n v="564566.68268884835"/>
    <n v="1980946.33"/>
    <n v="64.75"/>
    <n v="9.4854355203619907"/>
    <n v="1.2999999999999999E-2"/>
    <n v="0.78300000000000003"/>
    <n v="4.2157979022656243E-2"/>
    <n v="8.1868844679761812E-2"/>
    <n v="7.4999999999999997E-2"/>
    <n v="0.15686884467976181"/>
    <n v="3.516737987128713"/>
    <n v="3.3838047345277391"/>
    <n v="3.2280933591577439"/>
    <n v="3.0496038610187273"/>
    <n v="2.8483362401106902"/>
    <n v="2.6242904964336309"/>
    <n v="2.3774666299875511"/>
    <n v="2.1078646407724504"/>
    <n v="1.8154845287883274"/>
    <n v="1.5003262940351847"/>
    <n v="3.516737987128713"/>
    <n v="3.4502713608282258"/>
    <n v="3.3059490468427413"/>
    <n v="3.1388486100882353"/>
    <n v="2.948970050564709"/>
    <n v="2.7363133682721603"/>
    <n v="2.5008785632105912"/>
    <n v="2.2426656353800007"/>
    <n v="1.9616745847803889"/>
    <n v="1.6579054114117562"/>
    <n v="0"/>
    <n v="4.4282551250570261"/>
    <n v="13.284765375171078"/>
    <n v="22.141275625285132"/>
    <n v="30.997785875399181"/>
    <n v="39.854296125513237"/>
    <n v="48.710806375627293"/>
    <n v="57.567316625741348"/>
    <n v="66.423826875855411"/>
    <n v="75.280337125969453"/>
    <n v="8.8565102501140522"/>
    <n v="0"/>
    <n v="11.36689923883937"/>
    <n v="35.589375107861315"/>
    <n v="62.47336488153401"/>
    <n v="93.094268042411031"/>
    <n v="128.99472196401646"/>
    <n v="172.50248064953186"/>
    <n v="227.33907441402889"/>
    <n v="299.88832405843374"/>
    <n v="402.14663200867227"/>
    <n v="1433.3951403653289"/>
    <n v="69.555528290513578"/>
    <n v="225.44260029837625"/>
    <n v="1728.3932689542187"/>
    <n v="1728.4"/>
    <n v="225.44347826086937"/>
    <n v="69.555528290513578"/>
    <n v="1433.4009934486171"/>
    <n v="8.8834720676679115"/>
    <n v="6.7310457814073743E-3"/>
    <n v="3.8943796467295618E-6"/>
  </r>
  <r>
    <x v="2"/>
    <x v="322"/>
    <n v="442"/>
    <n v="1.39747"/>
    <n v="79.645674084800504"/>
    <n v="0"/>
    <n v="8.8495193427556114"/>
    <n v="17.699038685511223"/>
    <n v="26.548558028266832"/>
    <n v="35.398077371022445"/>
    <n v="44.247596713778059"/>
    <n v="53.097116056533672"/>
    <n v="61.946635399289285"/>
    <n v="70.796154742044891"/>
    <n v="79.645674084800504"/>
    <n v="0"/>
    <n v="8.8495193427556114"/>
    <n v="17.699038685511223"/>
    <n v="26.548558028266832"/>
    <n v="35.398077371022445"/>
    <n v="44.247596713778059"/>
    <n v="53.097116056533672"/>
    <n v="61.946635399289285"/>
    <n v="70.796154742044891"/>
    <n v="79.645674084800504"/>
    <n v="0"/>
    <n v="47.967320466155996"/>
    <n v="191.86928186462399"/>
    <n v="431.70588419540394"/>
    <n v="767.47712745849594"/>
    <n v="1199.1830116539002"/>
    <n v="1726.8235367816164"/>
    <n v="2350.3987028416441"/>
    <n v="3069.9085098339838"/>
    <n v="3885.3529577586364"/>
    <n v="0"/>
    <n v="2.6700241247053648E-2"/>
    <n v="5.3400482494107296E-2"/>
    <n v="8.0100723741160937E-2"/>
    <n v="0.10680096498821459"/>
    <n v="0.13350120623526823"/>
    <n v="0.1602014474823219"/>
    <n v="0.18690168872937554"/>
    <n v="0.21360192997642918"/>
    <n v="0.24030217122348282"/>
    <n v="9.6"/>
    <n v="1.21546"/>
    <n v="1"/>
    <n v="1.0005999999999999"/>
    <n v="1.0066999999999999"/>
    <n v="1"/>
    <n v="0.96787393711748493"/>
    <n v="0.93691587248126873"/>
    <n v="0.90712580609135141"/>
    <n v="0.87850373794773295"/>
    <n v="0.85104966805041327"/>
    <n v="0.82476359639939234"/>
    <n v="0.7996455229946704"/>
    <n v="0.77569544783624722"/>
    <n v="0.75291337092412292"/>
    <n v="375000"/>
    <n v="750000"/>
    <n v="725905.45283811365"/>
    <n v="702686.90436095151"/>
    <n v="680344.35456851358"/>
    <n v="658877.80346079974"/>
    <n v="638287.25103781"/>
    <n v="618572.69729954423"/>
    <n v="599734.1422460028"/>
    <n v="581771.58587718545"/>
    <n v="564685.02819309221"/>
    <n v="750000"/>
    <n v="725905.45283811365"/>
    <n v="702686.90436095151"/>
    <n v="680344.35456851358"/>
    <n v="658877.80346079974"/>
    <n v="638287.25103781"/>
    <n v="618572.69729954423"/>
    <n v="599734.1422460028"/>
    <n v="581771.58587718545"/>
    <n v="564685.02819309221"/>
    <n v="1983397.9962500001"/>
    <n v="64.75"/>
    <n v="9.4854355203619907"/>
    <n v="1.2999999999999999E-2"/>
    <n v="0.78300000000000003"/>
    <n v="4.2157979022656243E-2"/>
    <n v="8.2331261610017664E-2"/>
    <n v="7.4999999999999997E-2"/>
    <n v="0.15733126161001765"/>
    <n v="3.512148529419036"/>
    <n v="3.3794531331253421"/>
    <n v="3.223963201393814"/>
    <n v="3.0456787342244507"/>
    <n v="2.8445997316172518"/>
    <n v="2.6207261935722177"/>
    <n v="2.3740581200893471"/>
    <n v="2.1045955111686432"/>
    <n v="1.8123383668101032"/>
    <n v="1.4972866870137274"/>
    <n v="3.512148529419036"/>
    <n v="3.4458008312721891"/>
    <n v="3.3017081672595783"/>
    <n v="3.1348209678091323"/>
    <n v="2.9451392329208512"/>
    <n v="2.732662962594735"/>
    <n v="2.4973921568307826"/>
    <n v="2.2393268156289952"/>
    <n v="1.9584669389893732"/>
    <n v="1.6548125269119152"/>
    <n v="0"/>
    <n v="4.4247596713778057"/>
    <n v="13.274279014133416"/>
    <n v="22.123798356889026"/>
    <n v="30.973317699644639"/>
    <n v="39.822837042400252"/>
    <n v="48.672356385155865"/>
    <n v="57.521875727911478"/>
    <n v="66.371395070667091"/>
    <n v="75.22091441342269"/>
    <n v="8.8495193427556114"/>
    <n v="0"/>
    <n v="11.363685313305266"/>
    <n v="35.578852807639144"/>
    <n v="62.454916406707817"/>
    <n v="93.068256681529263"/>
    <n v="128.96320238318023"/>
    <n v="172.47069432400579"/>
    <n v="227.31874076306042"/>
    <n v="299.90546829788991"/>
    <n v="402.26244741062538"/>
    <n v="1433.3862643879431"/>
    <n v="69.555528290513578"/>
    <n v="225.44126890176838"/>
    <n v="1728.3830615802251"/>
    <n v="1728.4"/>
    <n v="225.44347826086937"/>
    <n v="69.555528290513578"/>
    <n v="1433.4009934486171"/>
    <n v="8.8823415365724099"/>
    <n v="1.6938419774987779E-2"/>
    <n v="9.8000577267922805E-6"/>
  </r>
  <r>
    <x v="2"/>
    <x v="323"/>
    <n v="442"/>
    <n v="1.3994500000000001"/>
    <n v="79.638485878561724"/>
    <n v="0"/>
    <n v="8.8487206531735243"/>
    <n v="17.697441306347049"/>
    <n v="26.546161959520575"/>
    <n v="35.394882612694097"/>
    <n v="44.24360326586762"/>
    <n v="53.092323919041142"/>
    <n v="61.941044572214665"/>
    <n v="70.789765225388194"/>
    <n v="79.638485878561724"/>
    <n v="0"/>
    <n v="8.8487206531735243"/>
    <n v="17.697441306347049"/>
    <n v="26.546161959520575"/>
    <n v="35.394882612694097"/>
    <n v="44.24360326586762"/>
    <n v="53.092323919041142"/>
    <n v="61.941044572214665"/>
    <n v="70.789765225388194"/>
    <n v="79.638485878561724"/>
    <n v="0"/>
    <n v="47.958662533713557"/>
    <n v="191.83465013485423"/>
    <n v="431.62796280342207"/>
    <n v="767.33860053941692"/>
    <n v="1198.9665633428388"/>
    <n v="1726.5118512136878"/>
    <n v="2349.9744641519637"/>
    <n v="3069.3544021576677"/>
    <n v="3884.6516652307987"/>
    <n v="0"/>
    <n v="2.6697831488546177E-2"/>
    <n v="5.3395662977092355E-2"/>
    <n v="8.0093494465638543E-2"/>
    <n v="0.10679132595418471"/>
    <n v="0.13348915744273088"/>
    <n v="0.16018698893127706"/>
    <n v="0.18688482041982321"/>
    <n v="0.21358265190836942"/>
    <n v="0.2402804833969156"/>
    <n v="9.6"/>
    <n v="1.21546"/>
    <n v="1"/>
    <n v="1.0005999999999999"/>
    <n v="1.0066999999999999"/>
    <n v="1"/>
    <n v="0.96787678386642617"/>
    <n v="0.93692135515958042"/>
    <n v="0.90713371387946273"/>
    <n v="0.87851386002607335"/>
    <n v="0.85106179359941192"/>
    <n v="0.82477751459947868"/>
    <n v="0.79966102302627351"/>
    <n v="0.77571231887979653"/>
    <n v="0.7529314021600475"/>
    <n v="375000"/>
    <n v="750000"/>
    <n v="725907.5878998196"/>
    <n v="702691.0163696853"/>
    <n v="680350.2854095971"/>
    <n v="658885.395019555"/>
    <n v="638296.34519955888"/>
    <n v="618583.13594960899"/>
    <n v="599745.76726970519"/>
    <n v="581784.23915984738"/>
    <n v="564698.55162003567"/>
    <n v="750000"/>
    <n v="725907.5878998196"/>
    <n v="702691.01636968518"/>
    <n v="680350.28540959721"/>
    <n v="658885.395019555"/>
    <n v="638296.34519955888"/>
    <n v="618583.13594960899"/>
    <n v="599745.76726970519"/>
    <n v="581784.23915984738"/>
    <n v="564698.55162003567"/>
    <n v="1985849.6625000001"/>
    <n v="64.75"/>
    <n v="9.4854355203619907"/>
    <n v="1.2999999999999999E-2"/>
    <n v="0.78300000000000003"/>
    <n v="4.2157979022656243E-2"/>
    <n v="8.2564728349500016E-2"/>
    <n v="7.4999999999999997E-2"/>
    <n v="0.15756472834950003"/>
    <n v="3.5075704037037037"/>
    <n v="3.3750315234372059"/>
    <n v="3.2196897703928076"/>
    <n v="3.0415451445705104"/>
    <n v="2.8405976459703122"/>
    <n v="2.6168472745922138"/>
    <n v="2.3702940304362161"/>
    <n v="2.1009379135023174"/>
    <n v="1.808778923790519"/>
    <n v="1.4938170613008206"/>
    <n v="3.5075704037037037"/>
    <n v="3.4413009635704546"/>
    <n v="3.2973606469150067"/>
    <n v="3.1306174574816588"/>
    <n v="2.9410713952704111"/>
    <n v="2.7287224602812632"/>
    <n v="2.4935706525142152"/>
    <n v="2.235615971969267"/>
    <n v="1.9548584186464182"/>
    <n v="1.6512979925456697"/>
    <n v="0"/>
    <n v="4.4243603265867621"/>
    <n v="13.273080979760287"/>
    <n v="22.12180163293381"/>
    <n v="30.970522286107336"/>
    <n v="39.819242939280855"/>
    <n v="48.667963592454385"/>
    <n v="57.5166842456279"/>
    <n v="66.36540489880143"/>
    <n v="75.214125551974959"/>
    <n v="8.8487206531735243"/>
    <n v="0"/>
    <n v="11.376490755499223"/>
    <n v="35.619332664364428"/>
    <n v="62.527487198073295"/>
    <n v="93.180158983339453"/>
    <n v="129.12612496114028"/>
    <n v="172.70383502237391"/>
    <n v="227.65496318137076"/>
    <n v="300.40483923683342"/>
    <n v="403.0458398100065"/>
    <n v="1435.6390718130012"/>
    <n v="69.555528290513578"/>
    <n v="225.77919001552709"/>
    <n v="1730.973790119042"/>
    <n v="1731"/>
    <n v="225.78260869565202"/>
    <n v="69.555528290513578"/>
    <n v="1435.6618630138344"/>
    <n v="8.8817466615740894"/>
    <n v="2.6209880958049325E-2"/>
    <n v="1.5141467913373383E-5"/>
  </r>
  <r>
    <x v="2"/>
    <x v="324"/>
    <n v="442"/>
    <n v="1.4033500000000001"/>
    <n v="79.576824709414026"/>
    <n v="0"/>
    <n v="8.8418694121571146"/>
    <n v="17.683738824314229"/>
    <n v="26.525608236471342"/>
    <n v="35.367477648628459"/>
    <n v="44.209347060785575"/>
    <n v="53.051216472942691"/>
    <n v="61.893085885099808"/>
    <n v="70.734955297256917"/>
    <n v="79.576824709414026"/>
    <n v="0"/>
    <n v="8.8418694121571146"/>
    <n v="17.683738824314229"/>
    <n v="26.525608236471342"/>
    <n v="35.367477648628459"/>
    <n v="44.209347060785575"/>
    <n v="53.051216472942691"/>
    <n v="61.893085885099808"/>
    <n v="70.734955297256917"/>
    <n v="79.576824709414026"/>
    <n v="0"/>
    <n v="47.88442600475426"/>
    <n v="191.53770401901704"/>
    <n v="430.95983404278826"/>
    <n v="766.15081607606817"/>
    <n v="1197.1106501188565"/>
    <n v="1723.8393361711535"/>
    <n v="2346.336874232959"/>
    <n v="3064.6032643042727"/>
    <n v="3878.6385063850944"/>
    <n v="0"/>
    <n v="2.6677160333323537E-2"/>
    <n v="5.3354320666647075E-2"/>
    <n v="8.0031480999970608E-2"/>
    <n v="0.10670864133329415"/>
    <n v="0.1333858016666177"/>
    <n v="0.16006296199994124"/>
    <n v="0.18674012233326479"/>
    <n v="0.2134172826665883"/>
    <n v="0.24009444299991184"/>
    <n v="9.6"/>
    <n v="1.21546"/>
    <n v="1"/>
    <n v="1.0005999999999999"/>
    <n v="1.0066999999999999"/>
    <n v="1"/>
    <n v="0.96790120396117496"/>
    <n v="0.93696838769889457"/>
    <n v="0.90720155121315904"/>
    <n v="0.87860069450396827"/>
    <n v="0.85116581757132215"/>
    <n v="0.82489692041522089"/>
    <n v="0.79979400303566439"/>
    <n v="0.77585706543265265"/>
    <n v="0.75308610760618566"/>
    <n v="375000"/>
    <n v="750000"/>
    <n v="725925.9029708812"/>
    <n v="702726.29077417089"/>
    <n v="680401.1634098693"/>
    <n v="658950.5208779762"/>
    <n v="638374.36317849159"/>
    <n v="618672.6903114157"/>
    <n v="599845.5022767483"/>
    <n v="581892.79907448951"/>
    <n v="564814.5807046392"/>
    <n v="750000"/>
    <n v="725925.9029708812"/>
    <n v="702726.29077417089"/>
    <n v="680401.16340986942"/>
    <n v="658950.5208779762"/>
    <n v="638374.36317849159"/>
    <n v="618672.6903114157"/>
    <n v="599845.5022767483"/>
    <n v="581892.79907448951"/>
    <n v="564814.5807046392"/>
    <n v="1988301.3287500001"/>
    <n v="64.75"/>
    <n v="9.4854355203619907"/>
    <n v="1.2999999999999999E-2"/>
    <n v="0.78300000000000003"/>
    <n v="4.2157979022656243E-2"/>
    <n v="8.3025553845558347E-2"/>
    <n v="7.4999999999999997E-2"/>
    <n v="0.15802555384555833"/>
    <n v="3.5030035680641185"/>
    <n v="3.3706994549052403"/>
    <n v="3.2155759139028168"/>
    <n v="3.0376329450568487"/>
    <n v="2.8368705483673335"/>
    <n v="2.6132887238342732"/>
    <n v="2.3668874714576678"/>
    <n v="2.0976667912375166"/>
    <n v="1.8056266831738208"/>
    <n v="1.4907671472665787"/>
    <n v="3.5030035680641185"/>
    <n v="3.4368515114846794"/>
    <n v="3.2931376844040283"/>
    <n v="3.1266044294798325"/>
    <n v="2.9372517467120911"/>
    <n v="2.7250796361008032"/>
    <n v="2.4900880976459705"/>
    <n v="2.2322771313475922"/>
    <n v="1.9516467372056687"/>
    <n v="1.6481969152201996"/>
    <n v="0"/>
    <n v="4.4209347060785573"/>
    <n v="13.262804118235671"/>
    <n v="22.104673530392787"/>
    <n v="30.9465429425499"/>
    <n v="39.78841235470702"/>
    <n v="48.63028176686413"/>
    <n v="57.472151179021253"/>
    <n v="66.314020591178362"/>
    <n v="75.155890003335472"/>
    <n v="8.8418694121571146"/>
    <n v="0"/>
    <n v="11.373586324633989"/>
    <n v="35.609802349846731"/>
    <n v="62.51082961160364"/>
    <n v="93.156908243234525"/>
    <n v="129.09859275186506"/>
    <n v="172.67766600928942"/>
    <n v="227.64254868923382"/>
    <n v="300.43342326481047"/>
    <n v="403.17910974560749"/>
    <n v="1435.6824669901252"/>
    <n v="69.555528290513578"/>
    <n v="225.7856992920957"/>
    <n v="1731.0236945727345"/>
    <n v="1731"/>
    <n v="225.78260869565202"/>
    <n v="69.555528290513578"/>
    <n v="1435.6618630138344"/>
    <n v="8.8805257494716532"/>
    <n v="2.3694572734484609E-2"/>
    <n v="1.3688372463595961E-5"/>
  </r>
  <r>
    <x v="2"/>
    <x v="325"/>
    <n v="442"/>
    <n v="1.40534"/>
    <n v="79.569474342395239"/>
    <n v="0"/>
    <n v="8.8410527047105827"/>
    <n v="17.682105409421165"/>
    <n v="26.523158114131746"/>
    <n v="35.364210818842331"/>
    <n v="44.205263523552915"/>
    <n v="53.0463162282635"/>
    <n v="61.887368932974084"/>
    <n v="70.728421637684662"/>
    <n v="79.569474342395239"/>
    <n v="0"/>
    <n v="8.8410527047105827"/>
    <n v="17.682105409421165"/>
    <n v="26.523158114131746"/>
    <n v="35.364210818842331"/>
    <n v="44.205263523552915"/>
    <n v="53.0463162282635"/>
    <n v="61.887368932974084"/>
    <n v="70.728421637684662"/>
    <n v="79.569474342395239"/>
    <n v="0"/>
    <n v="47.875580418075572"/>
    <n v="191.50232167230229"/>
    <n v="430.88022376268009"/>
    <n v="766.00928668920915"/>
    <n v="1196.8895104518892"/>
    <n v="1723.5208950507206"/>
    <n v="2345.903440485703"/>
    <n v="3064.0371467568366"/>
    <n v="3877.9220138641203"/>
    <n v="0"/>
    <n v="2.6674696212391533E-2"/>
    <n v="5.3349392424783065E-2"/>
    <n v="8.0024088637174598E-2"/>
    <n v="0.10669878484956613"/>
    <n v="0.13337348106195768"/>
    <n v="0.1600481772743492"/>
    <n v="0.18672287348674074"/>
    <n v="0.21339756969913226"/>
    <n v="0.24007226591152378"/>
    <n v="9.6"/>
    <n v="1.21546"/>
    <n v="1"/>
    <n v="1.0005999999999999"/>
    <n v="1.0066999999999999"/>
    <n v="1"/>
    <n v="0.96790411502402218"/>
    <n v="0.93697399443566121"/>
    <n v="0.90720963823491718"/>
    <n v="0.87861104642179011"/>
    <n v="0.85117821899627977"/>
    <n v="0.82491115595838638"/>
    <n v="0.79980985730810994"/>
    <n v="0.77587432304545034"/>
    <n v="0.75310455317040759"/>
    <n v="375000"/>
    <n v="750000"/>
    <n v="725928.0862680166"/>
    <n v="702730.49582674587"/>
    <n v="680407.22867618792"/>
    <n v="658958.28481634264"/>
    <n v="638383.66424720979"/>
    <n v="618683.36696878984"/>
    <n v="599857.39298108243"/>
    <n v="581905.74228408781"/>
    <n v="564828.41487780574"/>
    <n v="750000"/>
    <n v="725928.0862680166"/>
    <n v="702730.49582674587"/>
    <n v="680407.22867618804"/>
    <n v="658958.28481634264"/>
    <n v="638383.66424720979"/>
    <n v="618683.36696878984"/>
    <n v="599857.39298108243"/>
    <n v="581905.74228408781"/>
    <n v="564828.41487780574"/>
    <n v="1990752.9950000001"/>
    <n v="64.75"/>
    <n v="9.4854355203619907"/>
    <n v="1.2999999999999999E-2"/>
    <n v="0.78300000000000003"/>
    <n v="4.2157979022656243E-2"/>
    <n v="8.3261187146819612E-2"/>
    <n v="7.4999999999999997E-2"/>
    <n v="0.15826118714681961"/>
    <n v="3.4984479807881774"/>
    <n v="3.3662996479298997"/>
    <n v="3.2113233722845234"/>
    <n v="3.033519153852049"/>
    <n v="2.8328869926324738"/>
    <n v="2.6094268886257992"/>
    <n v="2.363138841832026"/>
    <n v="2.0940228522511535"/>
    <n v="1.8020789198831826"/>
    <n v="1.4873070447281114"/>
    <n v="3.4984479807881774"/>
    <n v="3.4323738143590385"/>
    <n v="3.2888115101072115"/>
    <n v="3.1224212630682864"/>
    <n v="2.9332030732422614"/>
    <n v="2.7211569406291365"/>
    <n v="2.4862828652289126"/>
    <n v="2.2285808470415898"/>
    <n v="1.9480508860671679"/>
    <n v="1.6446929823056471"/>
    <n v="0"/>
    <n v="4.4205263523552913"/>
    <n v="13.261579057065873"/>
    <n v="22.102631761776458"/>
    <n v="30.943684466487039"/>
    <n v="39.784737171197619"/>
    <n v="48.625789875908211"/>
    <n v="57.466842580618788"/>
    <n v="66.30789528532938"/>
    <n v="75.148947990039943"/>
    <n v="8.8410527047105827"/>
    <n v="0"/>
    <n v="11.386319957412141"/>
    <n v="35.650057484560243"/>
    <n v="62.583013583072123"/>
    <n v="93.268259447084915"/>
    <n v="129.2608128997858"/>
    <n v="172.91000035167175"/>
    <n v="227.97799088285689"/>
    <n v="300.93238382470793"/>
    <n v="403.96342480412392"/>
    <n v="1437.9322632352755"/>
    <n v="69.555528290513578"/>
    <n v="226.12316872886822"/>
    <n v="1733.6109602546574"/>
    <n v="1733.6"/>
    <n v="226.12173913043466"/>
    <n v="69.555528290513578"/>
    <n v="1437.9227325790516"/>
    <n v="8.8798777851720505"/>
    <n v="1.0960254657447877E-2"/>
    <n v="6.3222511868065746E-6"/>
  </r>
  <r>
    <x v="2"/>
    <x v="326"/>
    <n v="442"/>
    <n v="1.4093100000000001"/>
    <n v="79.506234309475545"/>
    <n v="0"/>
    <n v="8.8340260343861718"/>
    <n v="17.668052068772344"/>
    <n v="26.502078103158517"/>
    <n v="35.336104137544687"/>
    <n v="44.170130171930857"/>
    <n v="53.004156206317028"/>
    <n v="61.838182240703198"/>
    <n v="70.672208275089375"/>
    <n v="79.506234309475545"/>
    <n v="0"/>
    <n v="8.8340260343861718"/>
    <n v="17.668052068772344"/>
    <n v="26.502078103158517"/>
    <n v="35.336104137544687"/>
    <n v="44.170130171930857"/>
    <n v="53.004156206317028"/>
    <n v="61.838182240703198"/>
    <n v="70.672208275089375"/>
    <n v="79.506234309475545"/>
    <n v="0"/>
    <n v="47.799509785430267"/>
    <n v="191.19803914172107"/>
    <n v="430.19558806887244"/>
    <n v="764.79215656688427"/>
    <n v="1194.9877446357566"/>
    <n v="1720.7823522754893"/>
    <n v="2342.1759794860823"/>
    <n v="3059.1686262675371"/>
    <n v="3871.7602926198515"/>
    <n v="0"/>
    <n v="2.6653495762337841E-2"/>
    <n v="5.3306991524675683E-2"/>
    <n v="7.9960487287013521E-2"/>
    <n v="0.10661398304935137"/>
    <n v="0.13326747881168918"/>
    <n v="0.15992097457402701"/>
    <n v="0.18657447033636487"/>
    <n v="0.21322796609870273"/>
    <n v="0.23988146186104056"/>
    <n v="9.6"/>
    <n v="1.21546"/>
    <n v="1"/>
    <n v="1.0005999999999999"/>
    <n v="1.0066999999999999"/>
    <n v="1"/>
    <n v="0.96792916121977124"/>
    <n v="0.93702223451678091"/>
    <n v="0.907279219891029"/>
    <n v="0.87870011734251563"/>
    <n v="0.8512849268712408"/>
    <n v="0.8250336484772044"/>
    <n v="0.79994628216040631"/>
    <n v="0.77602282792084676"/>
    <n v="0.75326328575852575"/>
    <n v="375000"/>
    <n v="750000"/>
    <n v="725946.87091482838"/>
    <n v="702766.67588758573"/>
    <n v="680459.41491827171"/>
    <n v="659025.08800688677"/>
    <n v="638463.69515343057"/>
    <n v="618775.23635790334"/>
    <n v="599959.71162030473"/>
    <n v="582017.1209406351"/>
    <n v="564947.46431889432"/>
    <n v="750000"/>
    <n v="725946.87091482838"/>
    <n v="702766.67588758573"/>
    <n v="680459.41491827171"/>
    <n v="659025.08800688677"/>
    <n v="638463.69515343057"/>
    <n v="618775.23635790334"/>
    <n v="599959.71162030473"/>
    <n v="582017.1209406351"/>
    <n v="564947.46431889432"/>
    <n v="1993204.6612500001"/>
    <n v="64.75"/>
    <n v="9.4854355203619907"/>
    <n v="1.2999999999999999E-2"/>
    <n v="0.78300000000000003"/>
    <n v="4.2157979022656243E-2"/>
    <n v="8.3732267170774408E-2"/>
    <n v="7.4999999999999997E-2"/>
    <n v="0.1587322671707744"/>
    <n v="3.4939036003690038"/>
    <n v="3.3619910498751264"/>
    <n v="3.2072334339569473"/>
    <n v="3.0296307526144663"/>
    <n v="2.8291830058476846"/>
    <n v="2.6058901936566006"/>
    <n v="2.3597523160412166"/>
    <n v="2.0907693730015295"/>
    <n v="1.7989413645375414"/>
    <n v="1.4842682906492524"/>
    <n v="3.4939036003690038"/>
    <n v="3.4279473251220649"/>
    <n v="3.2846122419160366"/>
    <n v="3.1184320932857066"/>
    <n v="2.9294068792310757"/>
    <n v="2.7175365997521426"/>
    <n v="2.4828212548489086"/>
    <n v="2.2252608445213733"/>
    <n v="1.9448553687695354"/>
    <n v="1.641604827593397"/>
    <n v="0"/>
    <n v="4.4170130171930859"/>
    <n v="13.251039051579259"/>
    <n v="22.085065085965432"/>
    <n v="30.919091120351602"/>
    <n v="39.753117154737772"/>
    <n v="48.587143189123942"/>
    <n v="57.421169223510113"/>
    <n v="66.25519525789629"/>
    <n v="75.08922129228246"/>
    <n v="8.8340260343861718"/>
    <n v="0"/>
    <n v="11.382907695851738"/>
    <n v="35.638917273240615"/>
    <n v="62.56350438433514"/>
    <n v="93.240736837635694"/>
    <n v="129.22735683669796"/>
    <n v="172.87595191595449"/>
    <n v="227.95534514268948"/>
    <n v="300.94789012095066"/>
    <n v="404.08027842502668"/>
    <n v="1437.9128886323824"/>
    <n v="69.555528290513578"/>
    <n v="226.12026253843428"/>
    <n v="1733.5886794613302"/>
    <n v="1733.6"/>
    <n v="226.12173913043466"/>
    <n v="69.555528290513578"/>
    <n v="1437.9227325790516"/>
    <n v="8.8785350648571875"/>
    <n v="1.1320538669679081E-2"/>
    <n v="6.5300753747572002E-6"/>
  </r>
  <r>
    <x v="2"/>
    <x v="327"/>
    <n v="442"/>
    <n v="1.4113"/>
    <n v="79.499008074883889"/>
    <n v="0"/>
    <n v="8.833223119431544"/>
    <n v="17.666446238863088"/>
    <n v="26.499669358294632"/>
    <n v="35.332892477726176"/>
    <n v="44.16611559715772"/>
    <n v="52.999338716589264"/>
    <n v="61.832561836020808"/>
    <n v="70.665784955452352"/>
    <n v="79.499008074883903"/>
    <n v="0"/>
    <n v="8.833223119431544"/>
    <n v="17.666446238863088"/>
    <n v="26.499669358294632"/>
    <n v="35.332892477726176"/>
    <n v="44.16611559715772"/>
    <n v="52.999338716589264"/>
    <n v="61.832561836020808"/>
    <n v="70.665784955452352"/>
    <n v="79.499008074883903"/>
    <n v="0"/>
    <n v="47.790821290066717"/>
    <n v="191.16328516026687"/>
    <n v="430.11739161060041"/>
    <n v="764.65314064106747"/>
    <n v="1194.7705322516679"/>
    <n v="1720.4695664424016"/>
    <n v="2341.7502432132692"/>
    <n v="3058.6125625642699"/>
    <n v="3871.0565244954046"/>
    <n v="0"/>
    <n v="2.6651073255288687E-2"/>
    <n v="5.3302146510577374E-2"/>
    <n v="7.9953219765866071E-2"/>
    <n v="0.10660429302115475"/>
    <n v="0.13325536627644344"/>
    <n v="0.15990643953173214"/>
    <n v="0.18655751278702082"/>
    <n v="0.21320858604230949"/>
    <n v="0.23985965929759823"/>
    <n v="9.6"/>
    <n v="1.21546"/>
    <n v="1"/>
    <n v="1.0005999999999999"/>
    <n v="1.0066999999999999"/>
    <n v="1"/>
    <n v="0.96793202321465643"/>
    <n v="0.93702774694277735"/>
    <n v="0.90728717118436275"/>
    <n v="0.87871029593941252"/>
    <n v="0.85129712120792667"/>
    <n v="0.8250476469899054"/>
    <n v="0.79996187328534851"/>
    <n v="0.77603980009425622"/>
    <n v="0.75328142741662818"/>
    <n v="375000"/>
    <n v="750000"/>
    <n v="725949.0174109923"/>
    <n v="702770.81020708301"/>
    <n v="680465.37838827202"/>
    <n v="659032.72195455944"/>
    <n v="638472.84090594505"/>
    <n v="618785.73524242907"/>
    <n v="599971.4049640114"/>
    <n v="582029.85007069213"/>
    <n v="564961.07056247117"/>
    <n v="750000"/>
    <n v="725949.01741099218"/>
    <n v="702770.81020708312"/>
    <n v="680465.37838827213"/>
    <n v="659032.72195455944"/>
    <n v="638472.84090594505"/>
    <n v="618785.73524242907"/>
    <n v="599971.4049640114"/>
    <n v="582029.85007069213"/>
    <n v="564961.07056247117"/>
    <n v="1995656.3275000001"/>
    <n v="64.75"/>
    <n v="9.4854355203619907"/>
    <n v="1.2999999999999999E-2"/>
    <n v="0.78300000000000003"/>
    <n v="4.2157979022656243E-2"/>
    <n v="8.3968900493024481E-2"/>
    <n v="7.4999999999999997E-2"/>
    <n v="0.15896890049302448"/>
    <n v="3.4893703855036855"/>
    <n v="3.357612469676404"/>
    <n v="3.20300083798382"/>
    <n v="3.0255354904259297"/>
    <n v="2.8252164270027338"/>
    <n v="2.6020436477142335"/>
    <n v="2.3560171525604283"/>
    <n v="2.0871369415413183"/>
    <n v="1.7954030146569036"/>
    <n v="1.4808153719071835"/>
    <n v="3.4893703855036855"/>
    <n v="3.4234914275900445"/>
    <n v="3.2803066538301122"/>
    <n v="3.1142681642048746"/>
    <n v="2.9253759587143318"/>
    <n v="2.7136300373584836"/>
    <n v="2.4790304001373311"/>
    <n v="2.2215770470508733"/>
    <n v="1.9412699780991109"/>
    <n v="1.6381091932820435"/>
    <n v="0"/>
    <n v="4.416611559715772"/>
    <n v="13.249834679147316"/>
    <n v="22.08305779857886"/>
    <n v="30.916280918010404"/>
    <n v="39.749504037441952"/>
    <n v="48.582727156873489"/>
    <n v="57.41595027630504"/>
    <n v="66.249173395736577"/>
    <n v="75.082396515168128"/>
    <n v="8.833223119431544"/>
    <n v="0"/>
    <n v="11.395651534110305"/>
    <n v="35.679208795871119"/>
    <n v="62.635767509106955"/>
    <n v="93.352243002581375"/>
    <n v="129.3898701059689"/>
    <n v="173.10883670622047"/>
    <n v="228.29183443268428"/>
    <n v="301.44891575332065"/>
    <n v="404.86895713668025"/>
    <n v="1440.1712849765445"/>
    <n v="69.555528290513578"/>
    <n v="226.45902199005857"/>
    <n v="1736.1858352571167"/>
    <n v="1736.2"/>
    <n v="226.46086956521731"/>
    <n v="69.555528290513578"/>
    <n v="1440.1836021442691"/>
    <n v="8.8778370840020226"/>
    <n v="1.4164742883394865E-2"/>
    <n v="8.1584741869570702E-6"/>
  </r>
  <r>
    <x v="2"/>
    <x v="328"/>
    <n v="442"/>
    <n v="1.41526"/>
    <n v="79.436457153396191"/>
    <n v="0"/>
    <n v="8.8262730170440218"/>
    <n v="17.652546034088044"/>
    <n v="26.478819051132064"/>
    <n v="35.305092068176087"/>
    <n v="44.131365085220111"/>
    <n v="52.957638102264134"/>
    <n v="61.783911119308158"/>
    <n v="70.610184136352174"/>
    <n v="79.436457153396191"/>
    <n v="0"/>
    <n v="8.8262730170440218"/>
    <n v="17.652546034088044"/>
    <n v="26.478819051132064"/>
    <n v="35.305092068176087"/>
    <n v="44.131365085220111"/>
    <n v="52.957638102264134"/>
    <n v="61.783911119308158"/>
    <n v="70.610184136352174"/>
    <n v="79.436457153396191"/>
    <n v="0"/>
    <n v="47.715645914982119"/>
    <n v="190.86258365992848"/>
    <n v="429.44081323483903"/>
    <n v="763.4503346397139"/>
    <n v="1192.8911478745531"/>
    <n v="1717.7632529393568"/>
    <n v="2338.0666498341243"/>
    <n v="3053.8013385588556"/>
    <n v="3864.9673191135516"/>
    <n v="0"/>
    <n v="2.6630103821441358E-2"/>
    <n v="5.3260207642882716E-2"/>
    <n v="7.9890311464324071E-2"/>
    <n v="0.10652041528576543"/>
    <n v="0.13315051910720679"/>
    <n v="0.15978062292864817"/>
    <n v="0.18641072675008954"/>
    <n v="0.21304083057153086"/>
    <n v="0.23967093439297221"/>
    <n v="9.6"/>
    <n v="1.21546"/>
    <n v="1"/>
    <n v="1.0005999999999999"/>
    <n v="1.0066999999999999"/>
    <n v="1"/>
    <n v="0.96795679729564743"/>
    <n v="0.93707546459379032"/>
    <n v="0.90735600189442878"/>
    <n v="0.87879840919756269"/>
    <n v="0.85140268650319206"/>
    <n v="0.825168833811317"/>
    <n v="0.80009685112193751"/>
    <n v="0.77618673843505348"/>
    <n v="0.7534384957506649"/>
    <n v="375000"/>
    <n v="750000"/>
    <n v="725967.59797173552"/>
    <n v="702806.59844534274"/>
    <n v="680517.00142082153"/>
    <n v="659098.80689817201"/>
    <n v="638552.01487739407"/>
    <n v="618876.62535848771"/>
    <n v="600072.63834145316"/>
    <n v="582140.05382629007"/>
    <n v="565078.87181299867"/>
    <n v="750000"/>
    <n v="725967.59797173564"/>
    <n v="702806.59844534274"/>
    <n v="680517.00142082153"/>
    <n v="659098.80689817201"/>
    <n v="638552.01487739407"/>
    <n v="618876.62535848771"/>
    <n v="600072.63834145316"/>
    <n v="582140.05382629007"/>
    <n v="565078.87181299867"/>
    <n v="1998107.9937500001"/>
    <n v="64.75"/>
    <n v="9.4854355203619907"/>
    <n v="1.2999999999999999E-2"/>
    <n v="0.78300000000000003"/>
    <n v="4.2157979022656243E-2"/>
    <n v="8.4440782239482134E-2"/>
    <n v="7.4999999999999997E-2"/>
    <n v="0.15944078223948213"/>
    <n v="3.4848482950920245"/>
    <n v="3.3533239131031176"/>
    <n v="3.1989284680365206"/>
    <n v="3.021661959892235"/>
    <n v="2.8215243886702597"/>
    <n v="2.5985157543705948"/>
    <n v="2.3526360569932407"/>
    <n v="2.083885296538198"/>
    <n v="1.7922634730054656"/>
    <n v="1.4777705863950439"/>
    <n v="3.4848482950920245"/>
    <n v="3.4190861040975711"/>
    <n v="3.2761261905698191"/>
    <n v="3.1102952139643776"/>
    <n v="2.9215931742812473"/>
    <n v="2.710020071520427"/>
    <n v="2.475575905681918"/>
    <n v="2.2182606767657194"/>
    <n v="1.9380743847718318"/>
    <n v="1.6350170297002546"/>
    <n v="0"/>
    <n v="4.4131365085220109"/>
    <n v="13.239409525566032"/>
    <n v="22.065682542610055"/>
    <n v="30.891955559654075"/>
    <n v="39.718228576698095"/>
    <n v="48.544501593742126"/>
    <n v="57.370774610786142"/>
    <n v="66.197047627830159"/>
    <n v="75.02332064487419"/>
    <n v="8.8262730170440218"/>
    <n v="0"/>
    <n v="11.392385713544499"/>
    <n v="35.668541521220959"/>
    <n v="62.617123144481361"/>
    <n v="93.326078456141033"/>
    <n v="129.35842536938006"/>
    <n v="173.07771640501238"/>
    <n v="228.27349608540894"/>
    <n v="301.47099609609745"/>
    <n v="404.99658329448141"/>
    <n v="1440.1813460857679"/>
    <n v="69.555528290513578"/>
    <n v="226.4605311564421"/>
    <n v="1736.1974055327237"/>
    <n v="1736.2"/>
    <n v="226.46086956521731"/>
    <n v="69.555528290513578"/>
    <n v="1440.1836021442691"/>
    <n v="8.8763989998133663"/>
    <n v="2.5944672763671406E-3"/>
    <n v="1.494336641151446E-6"/>
  </r>
  <r>
    <x v="2"/>
    <x v="329"/>
    <n v="442"/>
    <n v="1.41825"/>
    <n v="79.401345434180087"/>
    <n v="0"/>
    <n v="8.8223717149088987"/>
    <n v="17.644743429817797"/>
    <n v="26.467115144726698"/>
    <n v="35.289486859635595"/>
    <n v="44.111858574544492"/>
    <n v="52.934230289453389"/>
    <n v="61.756602004362286"/>
    <n v="70.57897371927119"/>
    <n v="79.401345434180087"/>
    <n v="0"/>
    <n v="8.8223717149088987"/>
    <n v="17.644743429817797"/>
    <n v="26.467115144726698"/>
    <n v="35.289486859635595"/>
    <n v="44.111858574544492"/>
    <n v="52.934230289453389"/>
    <n v="61.756602004362286"/>
    <n v="70.57897371927119"/>
    <n v="79.401345434180087"/>
    <n v="0"/>
    <n v="47.673473639065065"/>
    <n v="190.69389455626026"/>
    <n v="429.06126275158556"/>
    <n v="762.77557822504104"/>
    <n v="1191.8368409766265"/>
    <n v="1716.245051006342"/>
    <n v="2336.0002083141876"/>
    <n v="3051.1023129001642"/>
    <n v="3861.5513647642697"/>
    <n v="0"/>
    <n v="2.6618333045634116E-2"/>
    <n v="5.3236666091268231E-2"/>
    <n v="7.985499913690236E-2"/>
    <n v="0.10647333218253646"/>
    <n v="0.13309166522817059"/>
    <n v="0.15970999827380469"/>
    <n v="0.18632833131943879"/>
    <n v="0.21294666436507292"/>
    <n v="0.23956499741070705"/>
    <n v="9.6"/>
    <n v="1.21546"/>
    <n v="1"/>
    <n v="1.0005999999999999"/>
    <n v="1.0066999999999999"/>
    <n v="1"/>
    <n v="0.96797070405036734"/>
    <n v="0.93710225121359281"/>
    <n v="0.90739464148967675"/>
    <n v="0.87884787487861882"/>
    <n v="0.85146195138041902"/>
    <n v="0.8252368709950777"/>
    <n v="0.80017263372259462"/>
    <n v="0.77626923956296967"/>
    <n v="0.75352668851620297"/>
    <n v="375000"/>
    <n v="750000"/>
    <n v="725978.02803777554"/>
    <n v="702826.68841019459"/>
    <n v="680545.98111725762"/>
    <n v="659135.90615896415"/>
    <n v="638596.46353531431"/>
    <n v="618927.65324630833"/>
    <n v="600129.47529194597"/>
    <n v="582201.92967222724"/>
    <n v="565145.01638715225"/>
    <n v="750000"/>
    <n v="725978.02803777566"/>
    <n v="702826.68841019447"/>
    <n v="680545.98111725762"/>
    <n v="659135.90615896415"/>
    <n v="638596.46353531431"/>
    <n v="618927.65324630833"/>
    <n v="600129.47529194597"/>
    <n v="582201.92967222724"/>
    <n v="565145.01638715225"/>
    <n v="2000559.6600000001"/>
    <n v="64.75"/>
    <n v="9.4854355203619907"/>
    <n v="1.2999999999999999E-2"/>
    <n v="0.78300000000000003"/>
    <n v="4.2157979022656243E-2"/>
    <n v="8.479795285435221E-2"/>
    <n v="7.4999999999999997E-2"/>
    <n v="0.15979795285435222"/>
    <n v="3.4803372882352943"/>
    <n v="3.3490064819859726"/>
    <n v="3.1947913978413998"/>
    <n v="3.0176920358015802"/>
    <n v="2.8177083958665108"/>
    <n v="2.594840478036192"/>
    <n v="2.3490882823106247"/>
    <n v="2.0804518086898081"/>
    <n v="1.7889310571737422"/>
    <n v="1.4745260277624279"/>
    <n v="3.4803372882352943"/>
    <n v="3.4146718851106335"/>
    <n v="3.2718989399136862"/>
    <n v="3.10624171682149"/>
    <n v="2.9177002158340457"/>
    <n v="2.7062744369513512"/>
    <n v="2.4719643801734081"/>
    <n v="2.2147700455002166"/>
    <n v="1.9346914329317753"/>
    <n v="1.631728542468085"/>
    <n v="0"/>
    <n v="4.4111858574544494"/>
    <n v="13.233557572363349"/>
    <n v="22.055929287272249"/>
    <n v="30.878301002181146"/>
    <n v="39.700672717090043"/>
    <n v="48.52304443199894"/>
    <n v="57.345416146907837"/>
    <n v="66.167787861816734"/>
    <n v="74.990159576725631"/>
    <n v="8.8223717149088987"/>
    <n v="0"/>
    <n v="11.39703100251209"/>
    <n v="35.683059335908716"/>
    <n v="62.643420708796036"/>
    <n v="93.368005351506909"/>
    <n v="129.42297619921939"/>
    <n v="173.17738805285893"/>
    <n v="228.43119917665976"/>
    <n v="301.73122707509805"/>
    <n v="405.45412152042991"/>
    <n v="1441.3084284229897"/>
    <n v="69.555528290513578"/>
    <n v="226.62959350702536"/>
    <n v="1737.4935502205287"/>
    <n v="1737.5"/>
    <n v="226.63043478260852"/>
    <n v="69.555528290513578"/>
    <n v="1441.3140369268779"/>
    <n v="8.8752701437462314"/>
    <n v="6.4497794712679024E-3"/>
    <n v="3.7121032928160587E-6"/>
  </r>
  <r>
    <x v="2"/>
    <x v="330"/>
    <n v="442"/>
    <n v="1.4212499999999999"/>
    <n v="79.366086801520666"/>
    <n v="0"/>
    <n v="8.8184540890578518"/>
    <n v="17.636908178115704"/>
    <n v="26.455362267173555"/>
    <n v="35.273816356231407"/>
    <n v="44.092270445289259"/>
    <n v="52.910724534347111"/>
    <n v="61.729178623404962"/>
    <n v="70.547632712462814"/>
    <n v="79.366086801520666"/>
    <n v="0"/>
    <n v="8.8184540890578518"/>
    <n v="17.636908178115704"/>
    <n v="26.455362267173555"/>
    <n v="35.273816356231407"/>
    <n v="44.092270445289259"/>
    <n v="52.910724534347111"/>
    <n v="61.729178623404962"/>
    <n v="70.547632712462814"/>
    <n v="79.366086801520666"/>
    <n v="0"/>
    <n v="47.631143669002952"/>
    <n v="190.52457467601181"/>
    <n v="428.68029302102661"/>
    <n v="762.09829870404724"/>
    <n v="1190.7785917250737"/>
    <n v="1714.7211720841065"/>
    <n v="2333.9260397811445"/>
    <n v="3048.393194816189"/>
    <n v="3858.122637189239"/>
    <n v="0"/>
    <n v="2.6606513018886079E-2"/>
    <n v="5.3213026037772157E-2"/>
    <n v="7.9819539056658242E-2"/>
    <n v="0.10642605207554431"/>
    <n v="0.1330325650944304"/>
    <n v="0.15963907811331648"/>
    <n v="0.18624559113220257"/>
    <n v="0.21285210415108863"/>
    <n v="0.23945861716997471"/>
    <n v="9.6"/>
    <n v="1.21546"/>
    <n v="1"/>
    <n v="1.0005999999999999"/>
    <n v="1.0066999999999999"/>
    <n v="1"/>
    <n v="0.96798466922175408"/>
    <n v="0.93712915082689641"/>
    <n v="0.9074334448154272"/>
    <n v="0.87889755118734614"/>
    <n v="0.85152146994265354"/>
    <n v="0.82530520108134919"/>
    <n v="0.8002487446034332"/>
    <n v="0.77635210050890546"/>
    <n v="0.75361526879776608"/>
    <n v="375000"/>
    <n v="750000"/>
    <n v="725988.50191631552"/>
    <n v="702846.86312017229"/>
    <n v="680575.08361157042"/>
    <n v="659173.16339050955"/>
    <n v="638641.10245699016"/>
    <n v="618978.9008110119"/>
    <n v="600186.55845257489"/>
    <n v="582264.07538167911"/>
    <n v="565211.45159832458"/>
    <n v="750000"/>
    <n v="725988.50191631552"/>
    <n v="702846.86312017229"/>
    <n v="680575.08361157042"/>
    <n v="659173.16339050955"/>
    <n v="638641.10245699016"/>
    <n v="618978.9008110119"/>
    <n v="600186.55845257489"/>
    <n v="582264.07538167911"/>
    <n v="565211.45159832458"/>
    <n v="2003011.3262500002"/>
    <n v="64.75"/>
    <n v="9.4854355203619907"/>
    <n v="1.2999999999999999E-2"/>
    <n v="0.78300000000000003"/>
    <n v="4.2157979022656243E-2"/>
    <n v="8.5157075598656692E-2"/>
    <n v="7.4999999999999997E-2"/>
    <n v="0.16015707559865669"/>
    <n v="3.4758373242350058"/>
    <n v="3.3446997529903051"/>
    <n v="3.1906645445433992"/>
    <n v="3.013731698894289"/>
    <n v="2.8139012160429733"/>
    <n v="2.5911730959894546"/>
    <n v="2.3455473387337302"/>
    <n v="2.0770239442758021"/>
    <n v="1.7856029126156685"/>
    <n v="1.4712842437533298"/>
    <n v="3.4758373242350058"/>
    <n v="3.4102685386126552"/>
    <n v="3.2676821487668519"/>
    <n v="3.1021981217188443"/>
    <n v="2.9138164574686312"/>
    <n v="2.7025371560162137"/>
    <n v="2.4683602173615924"/>
    <n v="2.2112856415047659"/>
    <n v="1.9313134284457352"/>
    <n v="1.6284435781844993"/>
    <n v="0"/>
    <n v="4.4092270445289259"/>
    <n v="13.227681133586778"/>
    <n v="22.046135222644629"/>
    <n v="30.864589311702481"/>
    <n v="39.683043400760333"/>
    <n v="48.501497489818185"/>
    <n v="57.319951578876037"/>
    <n v="66.138405667933881"/>
    <n v="74.956859756991747"/>
    <n v="8.8184540890578518"/>
    <n v="0"/>
    <n v="11.401614218987147"/>
    <n v="35.697382263832452"/>
    <n v="62.669379476747913"/>
    <n v="93.409440091956839"/>
    <n v="129.48687701283754"/>
    <n v="173.27626083752463"/>
    <n v="228.58799962241244"/>
    <n v="301.99059630395254"/>
    <n v="405.91128564854063"/>
    <n v="1442.430835476792"/>
    <n v="69.555528290513578"/>
    <n v="226.79795456509572"/>
    <n v="1738.7843183324014"/>
    <n v="1738.8"/>
    <n v="226.79999999999995"/>
    <n v="69.555528290513578"/>
    <n v="1442.4444717094864"/>
    <n v="8.8741005958522923"/>
    <n v="1.5681667598528293E-2"/>
    <n v="9.0186724169129817E-6"/>
  </r>
  <r>
    <x v="2"/>
    <x v="331"/>
    <n v="442"/>
    <n v="1.42431"/>
    <n v="79.3292901804531"/>
    <n v="0"/>
    <n v="8.8143655756058994"/>
    <n v="17.628731151211799"/>
    <n v="26.4430967268177"/>
    <n v="35.257462302423598"/>
    <n v="44.071827878029495"/>
    <n v="52.886193453635393"/>
    <n v="61.70055902924129"/>
    <n v="70.514924604847195"/>
    <n v="79.3292901804531"/>
    <n v="0"/>
    <n v="8.8143655756058994"/>
    <n v="17.628731151211799"/>
    <n v="26.4430967268177"/>
    <n v="35.257462302423598"/>
    <n v="44.071827878029495"/>
    <n v="52.886193453635393"/>
    <n v="61.70055902924129"/>
    <n v="70.514924604847195"/>
    <n v="79.3292901804531"/>
    <n v="0"/>
    <n v="47.586987306511126"/>
    <n v="190.34794922604451"/>
    <n v="428.28288575860017"/>
    <n v="761.39179690417802"/>
    <n v="1189.674682662778"/>
    <n v="1713.1315430344"/>
    <n v="2331.7623780190447"/>
    <n v="3045.5671876167121"/>
    <n v="3854.5459718274014"/>
    <n v="0"/>
    <n v="2.6594177400274397E-2"/>
    <n v="5.3188354800548794E-2"/>
    <n v="7.9782532200823195E-2"/>
    <n v="0.10637670960109759"/>
    <n v="0.13297088700137197"/>
    <n v="0.15956506440164636"/>
    <n v="0.18615924180192076"/>
    <n v="0.21275341920219518"/>
    <n v="0.23934759660246957"/>
    <n v="9.6"/>
    <n v="1.21546"/>
    <n v="1"/>
    <n v="1.0005999999999999"/>
    <n v="1.0066999999999999"/>
    <n v="1"/>
    <n v="0.96799924380072688"/>
    <n v="0.93715722478294528"/>
    <n v="0.90747394294665495"/>
    <n v="0.87894939829185614"/>
    <n v="0.85158359081854884"/>
    <n v="0.82537652052673294"/>
    <n v="0.80032818741640843"/>
    <n v="0.77643859148757532"/>
    <n v="0.75370773274023384"/>
    <n v="375000"/>
    <n v="750000"/>
    <n v="725999.43285054516"/>
    <n v="702867.91858720896"/>
    <n v="680605.45720999117"/>
    <n v="659212.04871889215"/>
    <n v="638687.69311391166"/>
    <n v="619032.3903950497"/>
    <n v="600246.14056230627"/>
    <n v="582328.94361568149"/>
    <n v="565280.79955517536"/>
    <n v="750000"/>
    <n v="725999.43285054516"/>
    <n v="702867.91858720896"/>
    <n v="680605.45720999117"/>
    <n v="659212.04871889215"/>
    <n v="638687.69311391166"/>
    <n v="619032.3903950497"/>
    <n v="600246.14056230627"/>
    <n v="582328.94361568149"/>
    <n v="565280.79955517536"/>
    <n v="2005462.9925000002"/>
    <n v="64.75"/>
    <n v="9.4854355203619907"/>
    <n v="1.2999999999999999E-2"/>
    <n v="0.78300000000000003"/>
    <n v="4.2157979022656243E-2"/>
    <n v="8.5524162558547098E-2"/>
    <n v="7.4999999999999997E-2"/>
    <n v="0.1605241625585471"/>
    <n v="3.4713483625916868"/>
    <n v="3.3404056690934869"/>
    <n v="3.1865516090635739"/>
    <n v="3.0097861825019456"/>
    <n v="2.8101093894086051"/>
    <n v="2.587521229783551"/>
    <n v="2.3420217036267825"/>
    <n v="2.0736108109383"/>
    <n v="1.7822885517181042"/>
    <n v="1.4680549259661948"/>
    <n v="3.4713483625916868"/>
    <n v="3.4058770158425871"/>
    <n v="3.2634786390785306"/>
    <n v="3.0981688957827598"/>
    <n v="2.9099477859552754"/>
    <n v="2.6988153095960783"/>
    <n v="2.4647714667051668"/>
    <n v="2.2078162572825413"/>
    <n v="1.9279496813282022"/>
    <n v="1.6251717388421496"/>
    <n v="0"/>
    <n v="4.4071827878029497"/>
    <n v="13.22154836340885"/>
    <n v="22.035913939014748"/>
    <n v="30.850279514620649"/>
    <n v="39.664645090226543"/>
    <n v="48.479010665832448"/>
    <n v="57.293376241438338"/>
    <n v="66.107741817044243"/>
    <n v="74.922107392650148"/>
    <n v="8.8143655756058994"/>
    <n v="0"/>
    <n v="11.405731936155316"/>
    <n v="35.710226307332398"/>
    <n v="62.692709075820879"/>
    <n v="93.446914430536609"/>
    <n v="129.54524194700991"/>
    <n v="173.36768480347686"/>
    <n v="228.73495998002517"/>
    <n v="302.23703937737912"/>
    <n v="406.35142026535482"/>
    <n v="1443.4919281230912"/>
    <n v="69.555528290513578"/>
    <n v="226.95711846204057"/>
    <n v="1740.0045748756454"/>
    <n v="1740"/>
    <n v="226.95652173913027"/>
    <n v="69.555528290513578"/>
    <n v="1443.4879499703561"/>
    <n v="8.8728698365301817"/>
    <n v="4.5748756454031536E-3"/>
    <n v="2.629238876668479E-6"/>
  </r>
  <r>
    <x v="2"/>
    <x v="332"/>
    <n v="442"/>
    <n v="1.42733"/>
    <n v="79.293745417193634"/>
    <n v="0"/>
    <n v="8.8104161574659585"/>
    <n v="17.620832314931917"/>
    <n v="26.431248472397876"/>
    <n v="35.241664629863834"/>
    <n v="44.052080787329793"/>
    <n v="52.862496944795751"/>
    <n v="61.67291310226171"/>
    <n v="70.483329259727668"/>
    <n v="79.293745417193634"/>
    <n v="0"/>
    <n v="8.8104161574659585"/>
    <n v="17.620832314931917"/>
    <n v="26.431248472397876"/>
    <n v="35.241664629863834"/>
    <n v="44.052080787329793"/>
    <n v="52.862496944795751"/>
    <n v="61.67291310226171"/>
    <n v="70.483329259727668"/>
    <n v="79.293745417193634"/>
    <n v="0"/>
    <n v="47.544352631489055"/>
    <n v="190.17741052595622"/>
    <n v="427.8991736834015"/>
    <n v="760.70964210382488"/>
    <n v="1188.6088157872264"/>
    <n v="1711.596694733606"/>
    <n v="2329.6732789429639"/>
    <n v="3042.8385684152995"/>
    <n v="3851.0925631506138"/>
    <n v="0"/>
    <n v="2.6582261451731017E-2"/>
    <n v="5.3164522903462033E-2"/>
    <n v="7.9746784355193057E-2"/>
    <n v="0.10632904580692407"/>
    <n v="0.13291130725865508"/>
    <n v="0.15949356871038611"/>
    <n v="0.18607583016211712"/>
    <n v="0.21265809161384813"/>
    <n v="0.23924035306557917"/>
    <n v="9.6"/>
    <n v="1.21546"/>
    <n v="1"/>
    <n v="1.0005999999999999"/>
    <n v="1.0066999999999999"/>
    <n v="1"/>
    <n v="0.96801332277469154"/>
    <n v="0.93718434458187705"/>
    <n v="0.9075130654215563"/>
    <n v="0.87899948529372951"/>
    <n v="0.85164360419839658"/>
    <n v="0.8254454221355576"/>
    <n v="0.80040493910521249"/>
    <n v="0.77652215510736133"/>
    <n v="0.75379707014200392"/>
    <n v="375000"/>
    <n v="750000"/>
    <n v="726009.99208101863"/>
    <n v="702888.25843640778"/>
    <n v="680634.79906616721"/>
    <n v="659249.61397029716"/>
    <n v="638732.70314879739"/>
    <n v="619084.06660166825"/>
    <n v="600303.7043289094"/>
    <n v="582391.61633052095"/>
    <n v="565347.8026065029"/>
    <n v="750000"/>
    <n v="726009.99208101863"/>
    <n v="702888.25843640778"/>
    <n v="680634.79906616721"/>
    <n v="659249.61397029716"/>
    <n v="638732.70314879739"/>
    <n v="619084.06660166825"/>
    <n v="600303.7043289094"/>
    <n v="582391.61633052095"/>
    <n v="565347.8026065029"/>
    <n v="2007914.6587500002"/>
    <n v="64.75"/>
    <n v="9.4854355203619907"/>
    <n v="1.2999999999999999E-2"/>
    <n v="0.78300000000000003"/>
    <n v="4.2157979022656243E-2"/>
    <n v="8.5887225084033597E-2"/>
    <n v="7.4999999999999997E-2"/>
    <n v="0.16088722508403358"/>
    <n v="3.4668703630036628"/>
    <n v="3.3361202104756051"/>
    <n v="3.1824450403753555"/>
    <n v="3.0058448527029138"/>
    <n v="2.8063196474582792"/>
    <n v="2.5838694246414518"/>
    <n v="2.3384941842524332"/>
    <n v="2.0701939262912212"/>
    <n v="1.7789686507578171"/>
    <n v="1.4648183576522202"/>
    <n v="3.4668703630036628"/>
    <n v="3.401495286739634"/>
    <n v="3.2592826254254801"/>
    <n v="3.0941449465391346"/>
    <n v="2.9060822500805967"/>
    <n v="2.6950945360498655"/>
    <n v="2.4611818044469427"/>
    <n v="2.204344055271827"/>
    <n v="1.9245812885245193"/>
    <n v="1.6218935042050187"/>
    <n v="0"/>
    <n v="4.4052080787329793"/>
    <n v="13.215624236198938"/>
    <n v="22.026040393664896"/>
    <n v="30.836456551130855"/>
    <n v="39.646872708596817"/>
    <n v="48.457288866062768"/>
    <n v="57.267705023528734"/>
    <n v="66.078121180994685"/>
    <n v="74.888537338460651"/>
    <n v="8.8104161574659585"/>
    <n v="0"/>
    <n v="11.410192624747106"/>
    <n v="35.724164696029057"/>
    <n v="62.71799981006113"/>
    <n v="93.487379797851744"/>
    <n v="129.60786467133951"/>
    <n v="173.46499149358485"/>
    <n v="228.89000128343099"/>
    <n v="302.49475560180383"/>
    <n v="406.80795481647311"/>
    <n v="1444.6053047953212"/>
    <n v="69.555528290513578"/>
    <n v="227.1241249628751"/>
    <n v="1741.28495804871"/>
    <n v="1741.3"/>
    <n v="227.1260869565217"/>
    <n v="69.555528290513578"/>
    <n v="1444.6183847529646"/>
    <n v="8.8716179874100387"/>
    <n v="1.5041951289958888E-2"/>
    <n v="8.6383456555210981E-6"/>
  </r>
  <r>
    <x v="2"/>
    <x v="333"/>
    <n v="442"/>
    <n v="1.4303300000000001"/>
    <n v="79.258889034770277"/>
    <n v="0"/>
    <n v="8.8065432260855872"/>
    <n v="17.613086452171174"/>
    <n v="26.419629678256761"/>
    <n v="35.226172904342349"/>
    <n v="44.032716130427936"/>
    <n v="52.839259356513523"/>
    <n v="61.64580258259911"/>
    <n v="70.452345808684697"/>
    <n v="79.258889034770277"/>
    <n v="0"/>
    <n v="8.8065432260855872"/>
    <n v="17.613086452171174"/>
    <n v="26.419629678256761"/>
    <n v="35.226172904342349"/>
    <n v="44.032716130427936"/>
    <n v="52.839259356513523"/>
    <n v="61.64580258259911"/>
    <n v="70.452345808684697"/>
    <n v="79.258889034770277"/>
    <n v="0"/>
    <n v="47.502562200659796"/>
    <n v="190.01024880263918"/>
    <n v="427.52305980593815"/>
    <n v="760.04099521055673"/>
    <n v="1187.5640550164949"/>
    <n v="1710.0922392237526"/>
    <n v="2327.6255478323296"/>
    <n v="3040.1639808422269"/>
    <n v="3847.7075382534426"/>
    <n v="0"/>
    <n v="2.6570576274470643E-2"/>
    <n v="5.3141152548941285E-2"/>
    <n v="7.9711728823411931E-2"/>
    <n v="0.10628230509788257"/>
    <n v="0.13285288137235321"/>
    <n v="0.15942345764682386"/>
    <n v="0.18599403392129452"/>
    <n v="0.21256461019576514"/>
    <n v="0.23913518647023577"/>
    <n v="9.6"/>
    <n v="1.21546"/>
    <n v="1"/>
    <n v="1.0005999999999999"/>
    <n v="1.0066999999999999"/>
    <n v="1"/>
    <n v="0.9680271293128655"/>
    <n v="0.93721094006646766"/>
    <n v="0.90755143226080648"/>
    <n v="0.87904860589588207"/>
    <n v="0.85170246097169433"/>
    <n v="0.82551299748824325"/>
    <n v="0.80048021544552894"/>
    <n v="0.7766041148435513"/>
    <n v="0.75388469568231042"/>
    <n v="375000"/>
    <n v="750000"/>
    <n v="726020.34698464908"/>
    <n v="702908.20504985075"/>
    <n v="680663.57419560489"/>
    <n v="659286.45442191151"/>
    <n v="638776.84572877071"/>
    <n v="619134.7481161824"/>
    <n v="600360.16158414667"/>
    <n v="582453.08613266342"/>
    <n v="565413.52176173287"/>
    <n v="750000"/>
    <n v="726020.34698464896"/>
    <n v="702908.20504985075"/>
    <n v="680663.57419560489"/>
    <n v="659286.45442191151"/>
    <n v="638776.84572877071"/>
    <n v="619134.7481161824"/>
    <n v="600360.16158414667"/>
    <n v="582453.08613266342"/>
    <n v="565413.52176173287"/>
    <n v="2010366.3250000002"/>
    <n v="64.75"/>
    <n v="9.4854355203619907"/>
    <n v="1.2999999999999999E-2"/>
    <n v="0.78300000000000003"/>
    <n v="4.2157979022656243E-2"/>
    <n v="8.6248644595035256E-2"/>
    <n v="7.4999999999999997E-2"/>
    <n v="0.16124864459503524"/>
    <n v="3.4624032853658537"/>
    <n v="3.3318441489864883"/>
    <n v="3.1783463355130501"/>
    <n v="3.001909844945537"/>
    <n v="2.802534677283949"/>
    <n v="2.5802208325282874"/>
    <n v="2.3349683106785513"/>
    <n v="2.0667771117347415"/>
    <n v="1.7756472356968569"/>
    <n v="1.4615786825648991"/>
    <n v="3.4624032853658537"/>
    <n v="3.397123717176171"/>
    <n v="3.2550952422497694"/>
    <n v="3.0901280902292934"/>
    <n v="2.9022222611147432"/>
    <n v="2.6913777549061182"/>
    <n v="2.4575945716034191"/>
    <n v="2.2008727112066464"/>
    <n v="1.9212121737157992"/>
    <n v="1.618612959130878"/>
    <n v="0"/>
    <n v="4.4032716130427936"/>
    <n v="13.209814839128381"/>
    <n v="22.016358065213968"/>
    <n v="30.822901291299555"/>
    <n v="39.629444517385139"/>
    <n v="48.435987743470733"/>
    <n v="57.242530969556313"/>
    <n v="66.049074195641907"/>
    <n v="74.855617421727487"/>
    <n v="8.8065432260855872"/>
    <n v="0"/>
    <n v="11.414833554749224"/>
    <n v="35.738679433836516"/>
    <n v="62.744327523296285"/>
    <n v="93.529436463952109"/>
    <n v="129.67277281382101"/>
    <n v="173.56549558242574"/>
    <n v="229.0495133076364"/>
    <n v="302.75887010535826"/>
    <n v="407.27415829769421"/>
    <n v="1445.7480870827696"/>
    <n v="69.555528290513578"/>
    <n v="227.29554230599234"/>
    <n v="1742.5991576792755"/>
    <n v="1742.6"/>
    <n v="227.29565217391291"/>
    <n v="69.555528290513578"/>
    <n v="1445.7488195355734"/>
    <n v="8.87033812651371"/>
    <n v="8.4232072435952432E-4"/>
    <n v="4.8337009317085071E-7"/>
  </r>
  <r>
    <x v="2"/>
    <x v="334"/>
    <n v="442"/>
    <n v="1.4333400000000001"/>
    <n v="79.223886960910676"/>
    <n v="0"/>
    <n v="8.8026541067678536"/>
    <n v="17.605308213535707"/>
    <n v="26.407962320303561"/>
    <n v="35.210616427071415"/>
    <n v="44.013270533839268"/>
    <n v="52.815924640607122"/>
    <n v="61.618578747374976"/>
    <n v="70.421232854142829"/>
    <n v="79.223886960910676"/>
    <n v="0"/>
    <n v="8.8026541067678536"/>
    <n v="17.605308213535707"/>
    <n v="26.407962320303561"/>
    <n v="35.210616427071415"/>
    <n v="44.013270533839268"/>
    <n v="52.815924640607122"/>
    <n v="61.618578747374976"/>
    <n v="70.421232854142829"/>
    <n v="79.223886960910676"/>
    <n v="0"/>
    <n v="47.460615585580641"/>
    <n v="189.84246234232256"/>
    <n v="427.14554027022575"/>
    <n v="759.36984936929025"/>
    <n v="1186.5153896395159"/>
    <n v="1708.582161080903"/>
    <n v="2325.5701636934514"/>
    <n v="3037.479397477161"/>
    <n v="3844.3098624320314"/>
    <n v="0"/>
    <n v="2.6558842255932445E-2"/>
    <n v="5.3117684511864889E-2"/>
    <n v="7.9676526767797323E-2"/>
    <n v="0.10623536902372978"/>
    <n v="0.13279421127966221"/>
    <n v="0.15935305353559465"/>
    <n v="0.18591189579152709"/>
    <n v="0.21247073804745956"/>
    <n v="0.23902958030339197"/>
    <n v="9.6"/>
    <n v="1.21546"/>
    <n v="1"/>
    <n v="1.0005999999999999"/>
    <n v="1.0066999999999999"/>
    <n v="1"/>
    <n v="0.96804099378421715"/>
    <n v="0.93723764761434702"/>
    <n v="0.90758996149038929"/>
    <n v="0.87909793541234438"/>
    <n v="0.85176156938021186"/>
    <n v="0.82558086339399206"/>
    <n v="0.80055581745368465"/>
    <n v="0.77668643155929007"/>
    <n v="0.75397270571080788"/>
    <n v="375000"/>
    <n v="750000"/>
    <n v="726030.74533816287"/>
    <n v="702928.23571076023"/>
    <n v="680692.47111779195"/>
    <n v="659323.45155925828"/>
    <n v="638821.17703515885"/>
    <n v="619185.64754549402"/>
    <n v="600416.86309026345"/>
    <n v="582514.82366946759"/>
    <n v="565479.52928310586"/>
    <n v="750000"/>
    <n v="726030.74533816287"/>
    <n v="702928.23571076023"/>
    <n v="680692.47111779195"/>
    <n v="659323.45155925828"/>
    <n v="638821.17703515885"/>
    <n v="619185.64754549402"/>
    <n v="600416.86309026345"/>
    <n v="582514.82366946759"/>
    <n v="565479.52928310586"/>
    <n v="2012817.9912500002"/>
    <n v="64.75"/>
    <n v="9.4854355203619907"/>
    <n v="1.2999999999999999E-2"/>
    <n v="0.78300000000000003"/>
    <n v="4.2157979022656243E-2"/>
    <n v="8.661203147979657E-2"/>
    <n v="7.4999999999999997E-2"/>
    <n v="0.16161203147979658"/>
    <n v="3.4579470897685747"/>
    <n v="3.3275786342364193"/>
    <n v="3.1742576981301291"/>
    <n v="2.9979842814497037"/>
    <n v="2.798758384195144"/>
    <n v="2.576580006366449"/>
    <n v="2.3314491479636197"/>
    <n v="2.0633658089866542"/>
    <n v="1.7723299894355558"/>
    <n v="1.4583416893103212"/>
    <n v="3.4579470897685747"/>
    <n v="3.3927628620024972"/>
    <n v="3.2509181661832742"/>
    <n v="3.0861209897899164"/>
    <n v="2.8983713328224239"/>
    <n v="2.6876691952807965"/>
    <n v="2.4540145771650343"/>
    <n v="2.197407478475137"/>
    <n v="1.917847899211105"/>
    <n v="1.6153358393729385"/>
    <n v="0"/>
    <n v="4.4013270533839268"/>
    <n v="13.20398116015178"/>
    <n v="22.006635266919634"/>
    <n v="30.809289373687488"/>
    <n v="39.611943480455338"/>
    <n v="48.414597587223199"/>
    <n v="57.217251693991045"/>
    <n v="66.019905800758906"/>
    <n v="74.822559907526752"/>
    <n v="8.8026541067678536"/>
    <n v="0"/>
    <n v="11.419412802352809"/>
    <n v="35.753000550473665"/>
    <n v="62.770318775376147"/>
    <n v="93.57100470897646"/>
    <n v="129.73703667383685"/>
    <n v="173.66520975234718"/>
    <n v="229.20813756017216"/>
    <n v="303.02215059105049"/>
    <n v="407.74004896997286"/>
    <n v="1446.8863203845588"/>
    <n v="69.555528290513578"/>
    <n v="227.46627730126073"/>
    <n v="1743.9081259763332"/>
    <n v="1743.9"/>
    <n v="227.46521739130435"/>
    <n v="69.555528290513578"/>
    <n v="1446.8792543181821"/>
    <n v="8.8690178996926008"/>
    <n v="8.1259763330763235E-3"/>
    <n v="4.6596572814245786E-6"/>
  </r>
  <r>
    <x v="2"/>
    <x v="335"/>
    <n v="442"/>
    <n v="1.4373800000000001"/>
    <n v="79.160638434016874"/>
    <n v="0"/>
    <n v="8.795626492668541"/>
    <n v="17.591252985337082"/>
    <n v="26.386879478005625"/>
    <n v="35.182505970674164"/>
    <n v="43.978132463342703"/>
    <n v="52.773758956011243"/>
    <n v="61.569385448679782"/>
    <n v="70.365011941348328"/>
    <n v="79.160638434016874"/>
    <n v="0"/>
    <n v="8.795626492668541"/>
    <n v="17.591252985337082"/>
    <n v="26.386879478005625"/>
    <n v="35.182505970674164"/>
    <n v="43.978132463342703"/>
    <n v="52.773758956011243"/>
    <n v="61.569385448679782"/>
    <n v="70.365011941348328"/>
    <n v="79.160638434016874"/>
    <n v="0"/>
    <n v="47.384865306601284"/>
    <n v="189.53946122640514"/>
    <n v="426.46378775941162"/>
    <n v="758.15784490562055"/>
    <n v="1184.6216326650319"/>
    <n v="1705.855151037646"/>
    <n v="2321.8584000234628"/>
    <n v="3032.6313796224822"/>
    <n v="3838.1740898347043"/>
    <n v="0"/>
    <n v="2.653763895837748E-2"/>
    <n v="5.3075277916754961E-2"/>
    <n v="7.9612916875132445E-2"/>
    <n v="0.10615055583350992"/>
    <n v="0.1326881947918874"/>
    <n v="0.15922583375026486"/>
    <n v="0.18576347270864235"/>
    <n v="0.21230111166701984"/>
    <n v="0.23883875062539733"/>
    <n v="9.6"/>
    <n v="1.21546"/>
    <n v="1"/>
    <n v="1.0005999999999999"/>
    <n v="1.0066999999999999"/>
    <n v="1"/>
    <n v="0.96806604736868274"/>
    <n v="0.93728591027347152"/>
    <n v="0.90765958871436592"/>
    <n v="0.87918708269136614"/>
    <n v="0.85186839220447219"/>
    <n v="0.82570351725368418"/>
    <n v="0.80069245783900178"/>
    <n v="0.77683521396042532"/>
    <n v="0.75413178561795469"/>
    <n v="375000"/>
    <n v="750000"/>
    <n v="726049.53552651207"/>
    <n v="702964.43270510365"/>
    <n v="680744.69153577439"/>
    <n v="659390.31201852462"/>
    <n v="638901.29415335413"/>
    <n v="619277.63794026314"/>
    <n v="600519.34337925131"/>
    <n v="582626.41047031898"/>
    <n v="565598.83921346604"/>
    <n v="750000"/>
    <n v="726049.53552651207"/>
    <n v="702964.43270510365"/>
    <n v="680744.69153577427"/>
    <n v="659390.31201852462"/>
    <n v="638901.29415335413"/>
    <n v="619277.63794026314"/>
    <n v="600519.34337925131"/>
    <n v="582626.41047031898"/>
    <n v="565598.83921346604"/>
    <n v="2015269.6575000002"/>
    <n v="64.75"/>
    <n v="9.4854355203619907"/>
    <n v="1.2999999999999999E-2"/>
    <n v="0.78300000000000003"/>
    <n v="4.2157979022656243E-2"/>
    <n v="8.7100967444097857E-2"/>
    <n v="7.4999999999999997E-2"/>
    <n v="0.16210096744409785"/>
    <n v="3.4535017364963498"/>
    <n v="3.323363380621966"/>
    <n v="3.1702538633591808"/>
    <n v="2.9941731847079929"/>
    <n v="2.795121344668404"/>
    <n v="2.5730983432404129"/>
    <n v="2.3281041804240212"/>
    <n v="2.060138856219226"/>
    <n v="1.7692023706260298"/>
    <n v="1.4552947236444316"/>
    <n v="3.4535017364963498"/>
    <n v="3.3884325585591579"/>
    <n v="3.2468086219905734"/>
    <n v="3.0822135240335866"/>
    <n v="2.8946472646881984"/>
    <n v="2.6841098439544084"/>
    <n v="2.450601261832217"/>
    <n v="2.1941215183216238"/>
    <n v="1.9146706134226279"/>
    <n v="1.6122485471352306"/>
    <n v="0"/>
    <n v="4.3978132463342705"/>
    <n v="13.193439739002812"/>
    <n v="21.989066231671352"/>
    <n v="30.784692724339894"/>
    <n v="39.580319217008437"/>
    <n v="48.375945709676969"/>
    <n v="57.171572202345516"/>
    <n v="65.967198695014048"/>
    <n v="74.762825187682608"/>
    <n v="8.795626492668541"/>
    <n v="0"/>
    <n v="11.415756999960671"/>
    <n v="35.741117388881932"/>
    <n v="62.749583047454117"/>
    <n v="93.541849536555176"/>
    <n v="129.70173522425725"/>
    <n v="173.6295317883754"/>
    <n v="229.18502502774834"/>
    <n v="303.04055246964913"/>
    <n v="407.86880351418409"/>
    <n v="1446.873954997066"/>
    <n v="69.555528290513578"/>
    <n v="227.46442249313679"/>
    <n v="1743.8939057807165"/>
    <n v="1743.9"/>
    <n v="227.46521739130435"/>
    <n v="69.555528290513578"/>
    <n v="1446.8792543181821"/>
    <n v="8.8671895218373393"/>
    <n v="6.0942192835682363E-3"/>
    <n v="3.494592169028176E-6"/>
  </r>
  <r>
    <x v="2"/>
    <x v="336"/>
    <n v="442"/>
    <n v="1.4393899999999999"/>
    <n v="79.153451165780268"/>
    <n v="0"/>
    <n v="8.7948279073089193"/>
    <n v="17.589655814617839"/>
    <n v="26.384483721926756"/>
    <n v="35.179311629235677"/>
    <n v="43.974139536544598"/>
    <n v="52.768967443853519"/>
    <n v="61.56379535116244"/>
    <n v="70.358623258471354"/>
    <n v="79.153451165780268"/>
    <n v="0"/>
    <n v="8.7948279073089193"/>
    <n v="17.589655814617839"/>
    <n v="26.384483721926756"/>
    <n v="35.179311629235677"/>
    <n v="43.974139536544598"/>
    <n v="52.768967443853519"/>
    <n v="61.56379535116244"/>
    <n v="70.358623258471354"/>
    <n v="79.153451165780268"/>
    <n v="0"/>
    <n v="47.376261225497622"/>
    <n v="189.50504490199049"/>
    <n v="426.38635102947853"/>
    <n v="758.02017960796195"/>
    <n v="1184.4065306374407"/>
    <n v="1705.5454041179148"/>
    <n v="2321.4368000493837"/>
    <n v="3032.0807184318478"/>
    <n v="3837.4771592653069"/>
    <n v="0"/>
    <n v="2.6535229514323806E-2"/>
    <n v="5.3070459028647612E-2"/>
    <n v="7.9605688542971412E-2"/>
    <n v="0.10614091805729522"/>
    <n v="0.13267614757161905"/>
    <n v="0.15921137708594285"/>
    <n v="0.18574660660026668"/>
    <n v="0.21228183611459045"/>
    <n v="0.23881706562891425"/>
    <n v="9.6"/>
    <n v="1.21546"/>
    <n v="1"/>
    <n v="1.0005999999999999"/>
    <n v="1.0066999999999999"/>
    <n v="1"/>
    <n v="0.96806889438802801"/>
    <n v="0.93729139480386459"/>
    <n v="0.9076675012475095"/>
    <n v="0.87919721371896298"/>
    <n v="0.8518805322182248"/>
    <n v="0.82571745674529518"/>
    <n v="0.8007079873001739"/>
    <n v="0.77685212388286107"/>
    <n v="0.7541498664933568"/>
    <n v="375000"/>
    <n v="750000"/>
    <n v="726051.67079102097"/>
    <n v="702968.54610289843"/>
    <n v="680750.62593563215"/>
    <n v="659397.91028922226"/>
    <n v="638910.39916366863"/>
    <n v="619288.09255897137"/>
    <n v="600530.99047513038"/>
    <n v="582639.09291214577"/>
    <n v="565612.39987001754"/>
    <n v="750000"/>
    <n v="726051.67079102097"/>
    <n v="702968.54610289843"/>
    <n v="680750.62593563215"/>
    <n v="659397.91028922226"/>
    <n v="638910.39916366863"/>
    <n v="619288.09255897137"/>
    <n v="600530.99047513038"/>
    <n v="582639.09291214577"/>
    <n v="565612.39987001754"/>
    <n v="2017721.3237500002"/>
    <n v="64.75"/>
    <n v="9.4854355203619907"/>
    <n v="1.2999999999999999E-2"/>
    <n v="0.78300000000000003"/>
    <n v="4.2157979022656243E-2"/>
    <n v="8.7344737850816964E-2"/>
    <n v="7.4999999999999997E-2"/>
    <n v="0.16234473785081696"/>
    <n v="3.4490671860267317"/>
    <n v="3.3190790812820694"/>
    <n v="3.1661104556935959"/>
    <n v="2.9901613092613117"/>
    <n v="2.7912316419852163"/>
    <n v="2.5693214538653093"/>
    <n v="2.3244307449015906"/>
    <n v="2.0565595150940608"/>
    <n v="1.7657077644427202"/>
    <n v="1.4518754929475681"/>
    <n v="3.4490671860267317"/>
    <n v="3.3840731336544003"/>
    <n v="3.2425947684878329"/>
    <n v="3.0781358824774538"/>
    <n v="2.890696475623264"/>
    <n v="2.6802765479252626"/>
    <n v="2.44687609938345"/>
    <n v="2.1904951299978257"/>
    <n v="1.9111336397683905"/>
    <n v="1.608791628695144"/>
    <n v="0"/>
    <n v="4.3974139536544596"/>
    <n v="13.192241860963378"/>
    <n v="21.987069768272299"/>
    <n v="30.781897675581217"/>
    <n v="39.576725582890134"/>
    <n v="48.371553490199062"/>
    <n v="57.166381397507976"/>
    <n v="65.96120930481689"/>
    <n v="74.756037212125818"/>
    <n v="8.7948279073089193"/>
    <n v="0"/>
    <n v="11.428387458584853"/>
    <n v="35.781065832310773"/>
    <n v="62.821299052695679"/>
    <n v="93.652687163829228"/>
    <n v="129.86364817680547"/>
    <n v="173.86229268522575"/>
    <n v="229.52275930198834"/>
    <n v="303.54626820558326"/>
    <n v="408.67099914380151"/>
    <n v="1449.1494070208248"/>
    <n v="69.555528290513578"/>
    <n v="227.80574029670063"/>
    <n v="1746.510675608039"/>
    <n v="1746.5"/>
    <n v="227.80434782608677"/>
    <n v="69.555528290513578"/>
    <n v="1449.1401238833996"/>
    <n v="8.8662559628061057"/>
    <n v="1.0675608039036888E-2"/>
    <n v="6.112572596070362E-6"/>
  </r>
  <r>
    <x v="2"/>
    <x v="337"/>
    <n v="442"/>
    <n v="1.4434100000000001"/>
    <n v="79.091157080829959"/>
    <n v="0"/>
    <n v="8.7879063423144395"/>
    <n v="17.575812684628879"/>
    <n v="26.363719026943318"/>
    <n v="35.151625369257758"/>
    <n v="43.939531711572201"/>
    <n v="52.727438053886644"/>
    <n v="61.515344396201087"/>
    <n v="70.30325073851553"/>
    <n v="79.091157080829973"/>
    <n v="0"/>
    <n v="8.7879063423144395"/>
    <n v="17.575812684628879"/>
    <n v="26.363719026943318"/>
    <n v="35.151625369257758"/>
    <n v="43.939531711572201"/>
    <n v="52.727438053886644"/>
    <n v="61.515344396201087"/>
    <n v="70.30325073851553"/>
    <n v="79.091157080829973"/>
    <n v="0"/>
    <n v="47.301719952290348"/>
    <n v="189.20687980916139"/>
    <n v="425.71547957061307"/>
    <n v="756.82751923664557"/>
    <n v="1182.5429988072588"/>
    <n v="1702.8619182824527"/>
    <n v="2317.7842776622279"/>
    <n v="3027.3100769465832"/>
    <n v="3831.4393161355197"/>
    <n v="0"/>
    <n v="2.6514346181794449E-2"/>
    <n v="5.3028692363588897E-2"/>
    <n v="7.9543038545383346E-2"/>
    <n v="0.10605738472717779"/>
    <n v="0.13257173090897226"/>
    <n v="0.15908607709076669"/>
    <n v="0.18560042327256115"/>
    <n v="0.21211476945435562"/>
    <n v="0.23862911563615008"/>
    <n v="9.6"/>
    <n v="1.21546"/>
    <n v="1"/>
    <n v="1.0005999999999999"/>
    <n v="1.0066999999999999"/>
    <n v="1"/>
    <n v="0.96809357070774638"/>
    <n v="0.93733893237263344"/>
    <n v="0.90773608499466152"/>
    <n v="0.87928502857383017"/>
    <n v="0.85198576311013985"/>
    <n v="0.82583828860359032"/>
    <n v="0.80084260505418148"/>
    <n v="0.77699871246191354"/>
    <n v="0.75430661082678652"/>
    <n v="375000"/>
    <n v="750000"/>
    <n v="726070.17803080974"/>
    <n v="703004.19927947503"/>
    <n v="680802.0637459961"/>
    <n v="659463.77143037261"/>
    <n v="638989.3223326049"/>
    <n v="619378.71645269275"/>
    <n v="600631.95379063615"/>
    <n v="582749.0343464351"/>
    <n v="565729.95812008984"/>
    <n v="750000"/>
    <n v="726070.17803080974"/>
    <n v="703004.19927947503"/>
    <n v="680802.0637459961"/>
    <n v="659463.77143037261"/>
    <n v="638989.3223326049"/>
    <n v="619378.71645269275"/>
    <n v="600631.95379063615"/>
    <n v="582749.0343464351"/>
    <n v="565729.95812008984"/>
    <n v="2020172.9900000002"/>
    <n v="64.75"/>
    <n v="9.4854355203619907"/>
    <n v="1.2999999999999999E-2"/>
    <n v="0.78300000000000003"/>
    <n v="4.2157979022656243E-2"/>
    <n v="8.7833300598961564E-2"/>
    <n v="7.4999999999999997E-2"/>
    <n v="0.16283330059896156"/>
    <n v="3.4446433990291263"/>
    <n v="3.3148828233777889"/>
    <n v="3.1621228787356008"/>
    <n v="2.9863635651025642"/>
    <n v="2.7876048824786777"/>
    <n v="2.5658468308639417"/>
    <n v="2.3210894102583559"/>
    <n v="2.0533326206619202"/>
    <n v="1.7625764620746347"/>
    <n v="1.4488209344965"/>
    <n v="3.4446433990291263"/>
    <n v="3.3797631112034576"/>
    <n v="3.2385028510566949"/>
    <n v="3.0742432219190823"/>
    <n v="2.8869842237906207"/>
    <n v="2.6767258566713097"/>
    <n v="2.4434681205611488"/>
    <n v="2.1872110154601381"/>
    <n v="1.9079545413682775"/>
    <n v="1.6056986982855674"/>
    <n v="0"/>
    <n v="4.3939531711572197"/>
    <n v="13.181859513471659"/>
    <n v="21.9697658557861"/>
    <n v="30.757672198100536"/>
    <n v="39.545578540414979"/>
    <n v="48.333484882729422"/>
    <n v="57.121391225043865"/>
    <n v="65.909297567358308"/>
    <n v="74.697203909672751"/>
    <n v="8.7879063423144395"/>
    <n v="0"/>
    <n v="11.424957214500079"/>
    <n v="35.769907315084701"/>
    <n v="62.801877003961948"/>
    <n v="93.625569671321998"/>
    <n v="129.83131597121226"/>
    <n v="173.83084918233024"/>
    <n v="229.50571878076568"/>
    <n v="303.57365521628452"/>
    <n v="408.81395288658581"/>
    <n v="1449.1778032420473"/>
    <n v="69.555528290513578"/>
    <n v="227.809999729884"/>
    <n v="1746.543331262445"/>
    <n v="1746.5"/>
    <n v="227.80434782608677"/>
    <n v="69.555528290513578"/>
    <n v="1449.1401238833996"/>
    <n v="8.8643415977604096"/>
    <n v="4.3331262445008178E-2"/>
    <n v="2.4810342081310152E-5"/>
  </r>
  <r>
    <x v="2"/>
    <x v="338"/>
    <n v="442"/>
    <n v="1.44648"/>
    <n v="79.055107928288223"/>
    <n v="0"/>
    <n v="8.783900880920914"/>
    <n v="17.567801761841828"/>
    <n v="26.351702642762742"/>
    <n v="35.135603523683656"/>
    <n v="43.919504404604567"/>
    <n v="52.703405285525477"/>
    <n v="61.487306166446388"/>
    <n v="70.271207047367298"/>
    <n v="79.055107928288209"/>
    <n v="0"/>
    <n v="8.783900880920914"/>
    <n v="17.567801761841828"/>
    <n v="26.351702642762742"/>
    <n v="35.135603523683656"/>
    <n v="43.919504404604567"/>
    <n v="52.703405285525477"/>
    <n v="61.487306166446388"/>
    <n v="70.271207047367298"/>
    <n v="79.055107928288209"/>
    <n v="0"/>
    <n v="47.25861024507897"/>
    <n v="189.03444098031588"/>
    <n v="425.32749220571077"/>
    <n v="756.13776392126351"/>
    <n v="1181.4652561269741"/>
    <n v="1701.3099688228424"/>
    <n v="2315.6719020088685"/>
    <n v="3024.5510556850527"/>
    <n v="3827.9474298513951"/>
    <n v="0"/>
    <n v="2.6502261142893387E-2"/>
    <n v="5.3004522285786775E-2"/>
    <n v="7.9506783428680158E-2"/>
    <n v="0.10600904457157355"/>
    <n v="0.13251130571446693"/>
    <n v="0.15901356685736029"/>
    <n v="0.18551582800025368"/>
    <n v="0.21201808914314704"/>
    <n v="0.23852035028604043"/>
    <n v="9.6"/>
    <n v="1.21546"/>
    <n v="1"/>
    <n v="1.0005999999999999"/>
    <n v="1.0066999999999999"/>
    <n v="1"/>
    <n v="0.96810785104826536"/>
    <n v="0.93736644333769981"/>
    <n v="0.90777577686830313"/>
    <n v="0.87933585164007533"/>
    <n v="0.85204666765301662"/>
    <n v="0.82590822490712668"/>
    <n v="0.80092052340240583"/>
    <n v="0.77708356313885385"/>
    <n v="0.75439734411647075"/>
    <n v="375000"/>
    <n v="750000"/>
    <n v="726080.88828619907"/>
    <n v="703024.8325032749"/>
    <n v="680831.83265122736"/>
    <n v="659501.88873005647"/>
    <n v="639035.00073976244"/>
    <n v="619431.16868034506"/>
    <n v="600690.39255180443"/>
    <n v="582812.67235414044"/>
    <n v="565798.00808735308"/>
    <n v="750000"/>
    <n v="726080.88828619907"/>
    <n v="703024.83250327478"/>
    <n v="680831.83265122736"/>
    <n v="659501.88873005647"/>
    <n v="639035.00073976244"/>
    <n v="619431.16868034506"/>
    <n v="600690.39255180443"/>
    <n v="582812.67235414044"/>
    <n v="565798.00808735308"/>
    <n v="2022624.6562500002"/>
    <n v="64.75"/>
    <n v="9.4854355203619907"/>
    <n v="1.2999999999999999E-2"/>
    <n v="0.78300000000000003"/>
    <n v="4.2157979022656243E-2"/>
    <n v="8.8207324599494749E-2"/>
    <n v="7.4999999999999997E-2"/>
    <n v="0.16320732459949475"/>
    <n v="3.4402303363636357"/>
    <n v="3.3106596896836891"/>
    <n v="3.1580751647152603"/>
    <n v="2.9824767614583503"/>
    <n v="2.7838644799129573"/>
    <n v="2.562238320079083"/>
    <n v="2.3175982819567267"/>
    <n v="2.0499443655458882"/>
    <n v="1.7592765708465679"/>
    <n v="1.4455948978587647"/>
    <n v="3.4402303363636357"/>
    <n v="3.3754450130236622"/>
    <n v="3.2343674271994747"/>
    <n v="3.0702759630868055"/>
    <n v="2.8831706206856538"/>
    <n v="2.6730513999960204"/>
    <n v="2.4399183010179049"/>
    <n v="2.1837713237513077"/>
    <n v="1.9046104681962279"/>
    <n v="1.6024357343526663"/>
    <n v="0"/>
    <n v="4.391950440460457"/>
    <n v="13.175851321381371"/>
    <n v="21.959752202302283"/>
    <n v="30.743653083223201"/>
    <n v="39.527553964144111"/>
    <n v="48.311454845065022"/>
    <n v="57.095355725985932"/>
    <n v="65.879256606906836"/>
    <n v="74.66315748782776"/>
    <n v="8.783900880920914"/>
    <n v="0"/>
    <n v="11.429147029227925"/>
    <n v="35.783000736244745"/>
    <n v="62.825716330944161"/>
    <n v="93.663968224062359"/>
    <n v="129.89129804492774"/>
    <n v="173.92509847362447"/>
    <n v="229.65772102752226"/>
    <n v="303.82950729650406"/>
    <n v="409.27305898766878"/>
    <n v="1450.2785161507263"/>
    <n v="69.555528290513578"/>
    <n v="227.97510666618587"/>
    <n v="1747.8091511074258"/>
    <n v="1747.8"/>
    <n v="227.97391304347821"/>
    <n v="69.555528290513578"/>
    <n v="1450.2705586660081"/>
    <n v="8.8628375200047724"/>
    <n v="9.1511074258505687E-3"/>
    <n v="5.2357863747857703E-6"/>
  </r>
  <r>
    <x v="2"/>
    <x v="339"/>
    <n v="442"/>
    <n v="1.4495400000000001"/>
    <n v="79.019467697083783"/>
    <n v="0"/>
    <n v="8.7799408552315317"/>
    <n v="17.559881710463063"/>
    <n v="26.339822565694597"/>
    <n v="35.119763420926127"/>
    <n v="43.899704276157657"/>
    <n v="52.679645131389186"/>
    <n v="61.459585986620716"/>
    <n v="70.239526841852253"/>
    <n v="79.019467697083783"/>
    <n v="0"/>
    <n v="8.7799408552315317"/>
    <n v="17.559881710463063"/>
    <n v="26.339822565694597"/>
    <n v="35.119763420926127"/>
    <n v="43.899704276157657"/>
    <n v="52.679645131389186"/>
    <n v="61.459585986620716"/>
    <n v="70.239526841852253"/>
    <n v="79.019467697083783"/>
    <n v="0"/>
    <n v="47.216008870585327"/>
    <n v="188.86403548234131"/>
    <n v="424.94407983526798"/>
    <n v="755.45614192936523"/>
    <n v="1180.4002217646332"/>
    <n v="1699.7763193410717"/>
    <n v="2313.5844346586809"/>
    <n v="3021.8245677174609"/>
    <n v="3824.4967185174114"/>
    <n v="0"/>
    <n v="2.6490313189885342E-2"/>
    <n v="5.2980626379770683E-2"/>
    <n v="7.9470939569656021E-2"/>
    <n v="0.10596125275954137"/>
    <n v="0.1324515659494267"/>
    <n v="0.15894187913931204"/>
    <n v="0.18543219232919736"/>
    <n v="0.21192250551908273"/>
    <n v="0.23841281870896805"/>
    <n v="9.6"/>
    <n v="1.21546"/>
    <n v="1"/>
    <n v="1.0005999999999999"/>
    <n v="1.0066999999999999"/>
    <n v="1"/>
    <n v="0.96812196963584785"/>
    <n v="0.93739364317473084"/>
    <n v="0.90781502061664898"/>
    <n v="0.87938610196160205"/>
    <n v="0.85210688720959027"/>
    <n v="0.82597737636061364"/>
    <n v="0.80099756941467204"/>
    <n v="0.77716746637176559"/>
    <n v="0.75448706723189407"/>
    <n v="375000"/>
    <n v="750000"/>
    <n v="726091.47722688585"/>
    <n v="703045.23238104815"/>
    <n v="680861.26546248677"/>
    <n v="659539.57647120149"/>
    <n v="639080.16540719266"/>
    <n v="619483.03227046027"/>
    <n v="600748.17706100398"/>
    <n v="582875.59977882414"/>
    <n v="565865.3004239205"/>
    <n v="750000"/>
    <n v="726091.47722688585"/>
    <n v="703045.23238104815"/>
    <n v="680861.26546248677"/>
    <n v="659539.57647120149"/>
    <n v="639080.16540719266"/>
    <n v="619483.03227046027"/>
    <n v="600748.17706100398"/>
    <n v="582875.59977882414"/>
    <n v="565865.3004239205"/>
    <n v="2025076.3225000002"/>
    <n v="64.75"/>
    <n v="9.4854355203619907"/>
    <n v="1.2999999999999999E-2"/>
    <n v="0.78300000000000003"/>
    <n v="4.2157979022656243E-2"/>
    <n v="8.8580921071746907E-2"/>
    <n v="7.4999999999999997E-2"/>
    <n v="0.1635809210717469"/>
    <n v="3.4358279590799028"/>
    <n v="3.3064461282615087"/>
    <n v="3.154035858438311"/>
    <n v="2.9785971496103096"/>
    <n v="2.7801300017775019"/>
    <n v="2.5586344149398905"/>
    <n v="2.3141103890974764"/>
    <n v="2.0465579242502563"/>
    <n v="1.7559770203982321"/>
    <n v="1.4423676775414036"/>
    <n v="3.4358279590799028"/>
    <n v="3.3711370436707058"/>
    <n v="3.2302409933499101"/>
    <n v="3.0663165040243103"/>
    <n v="2.8793635756939056"/>
    <n v="2.6693822083586962"/>
    <n v="2.4363724020186837"/>
    <n v="2.1803341566738661"/>
    <n v="1.9012674723242442"/>
    <n v="1.5991723489698177"/>
    <n v="0"/>
    <n v="4.3899704276157658"/>
    <n v="13.169911282847298"/>
    <n v="21.949852138078832"/>
    <n v="30.729792993310362"/>
    <n v="39.509733848541892"/>
    <n v="48.289674703773422"/>
    <n v="57.069615559004951"/>
    <n v="65.849556414236488"/>
    <n v="74.629497269468018"/>
    <n v="8.7799408552315317"/>
    <n v="0"/>
    <n v="11.433436318777808"/>
    <n v="35.796413447199477"/>
    <n v="62.850134126885166"/>
    <n v="93.703263892178697"/>
    <n v="129.95258802201604"/>
    <n v="174.02121591354717"/>
    <n v="229.81241095780084"/>
    <n v="304.08936095322269"/>
    <n v="409.73855788820862"/>
    <n v="1451.3973815198365"/>
    <n v="69.555528290513578"/>
    <n v="228.14293647155239"/>
    <n v="1749.0958462819026"/>
    <n v="1749.1"/>
    <n v="228.14347826086941"/>
    <n v="69.555528290513578"/>
    <n v="1451.4009934486169"/>
    <n v="8.8613023481157018"/>
    <n v="4.1537180973136856E-3"/>
    <n v="2.3747745110706566E-6"/>
  </r>
  <r>
    <x v="2"/>
    <x v="340"/>
    <n v="442"/>
    <n v="1.4525999999999999"/>
    <n v="78.983961642404012"/>
    <n v="0"/>
    <n v="8.775995738044891"/>
    <n v="17.551991476089782"/>
    <n v="26.327987214134673"/>
    <n v="35.103982952179564"/>
    <n v="43.879978690224455"/>
    <n v="52.655974428269346"/>
    <n v="61.431970166314237"/>
    <n v="70.207965904359128"/>
    <n v="78.983961642404012"/>
    <n v="0"/>
    <n v="8.775995738044891"/>
    <n v="17.551991476089782"/>
    <n v="26.327987214134673"/>
    <n v="35.103982952179564"/>
    <n v="43.879978690224455"/>
    <n v="52.655974428269346"/>
    <n v="61.431970166314237"/>
    <n v="70.207965904359128"/>
    <n v="78.983961642404012"/>
    <n v="0"/>
    <n v="47.173586981436536"/>
    <n v="188.69434792574614"/>
    <n v="424.56228283292876"/>
    <n v="754.77739170298457"/>
    <n v="1179.3396745359134"/>
    <n v="1698.249131331715"/>
    <n v="2311.5057620903899"/>
    <n v="3019.1095668119383"/>
    <n v="3821.0605454963588"/>
    <n v="0"/>
    <n v="2.6478410217921397E-2"/>
    <n v="5.2956820435842794E-2"/>
    <n v="7.9435230653764191E-2"/>
    <n v="0.10591364087168559"/>
    <n v="0.13239205108960697"/>
    <n v="0.15887046130752838"/>
    <n v="0.18534887152544977"/>
    <n v="0.21182728174337118"/>
    <n v="0.23830569196129253"/>
    <n v="9.6"/>
    <n v="1.21546"/>
    <n v="1"/>
    <n v="1.0005999999999999"/>
    <n v="1.0066999999999999"/>
    <n v="1"/>
    <n v="0.96813603530305592"/>
    <n v="0.93742074154145871"/>
    <n v="0.90785411871520838"/>
    <n v="0.87943616682430503"/>
    <n v="0.85216688586874856"/>
    <n v="0.82604627584853896"/>
    <n v="0.80107433676367623"/>
    <n v="0.77725106861416038"/>
    <n v="0.75457647139999151"/>
    <n v="375000"/>
    <n v="750000"/>
    <n v="726102.02647729195"/>
    <n v="703065.55615609407"/>
    <n v="680890.58903640625"/>
    <n v="659577.12511822872"/>
    <n v="639125.16440156137"/>
    <n v="619534.70688640419"/>
    <n v="600805.75257275719"/>
    <n v="582938.30146062025"/>
    <n v="565932.3535499936"/>
    <n v="750000"/>
    <n v="726102.02647729183"/>
    <n v="703065.55615609407"/>
    <n v="680890.58903640625"/>
    <n v="659577.12511822872"/>
    <n v="639125.16440156137"/>
    <n v="619534.70688640419"/>
    <n v="600805.75257275719"/>
    <n v="582938.30146062025"/>
    <n v="565932.3535499936"/>
    <n v="2027527.98875"/>
    <n v="64.75"/>
    <n v="9.4854355203619907"/>
    <n v="1.2999999999999999E-2"/>
    <n v="0.78300000000000003"/>
    <n v="4.2157979022656243E-2"/>
    <n v="8.8955307044903745E-2"/>
    <n v="7.4999999999999997E-2"/>
    <n v="0.16395530704490374"/>
    <n v="3.4314362284159619"/>
    <n v="3.3022424903766328"/>
    <n v="3.1500056547202027"/>
    <n v="2.9747257214466689"/>
    <n v="2.7764026905560328"/>
    <n v="2.5550365620482944"/>
    <n v="2.3106273359234537"/>
    <n v="2.0431750121815098"/>
    <n v="1.7526795908224628"/>
    <n v="1.4391410718463147"/>
    <n v="3.4314362284159619"/>
    <n v="3.3668393593962973"/>
    <n v="3.2261240725484175"/>
    <n v="3.0623656880834358"/>
    <n v="2.8755642060013509"/>
    <n v="2.6657196263021636"/>
    <n v="2.4328319489858741"/>
    <n v="2.1769011740524817"/>
    <n v="1.8979273015019862"/>
    <n v="1.5959103313343888"/>
    <n v="0"/>
    <n v="4.3879978690224455"/>
    <n v="13.163993607067336"/>
    <n v="21.939989345112227"/>
    <n v="30.715985083157118"/>
    <n v="39.491980821202006"/>
    <n v="48.267976559246904"/>
    <n v="57.043972297291788"/>
    <n v="65.819968035336686"/>
    <n v="74.59596377338157"/>
    <n v="8.775995738044891"/>
    <n v="0"/>
    <n v="11.437745162868728"/>
    <n v="35.809891124247613"/>
    <n v="62.874676833895229"/>
    <n v="93.742770068237064"/>
    <n v="130.01421903270102"/>
    <n v="174.11788625374595"/>
    <n v="229.96802231046729"/>
    <n v="304.35083498679586"/>
    <n v="410.20716972436162"/>
    <n v="1452.5232154973205"/>
    <n v="69.555528290513578"/>
    <n v="228.31181156817499"/>
    <n v="1750.3905553560091"/>
    <n v="1750.4"/>
    <n v="228.31304347826085"/>
    <n v="69.555528290513578"/>
    <n v="1452.5314282312256"/>
    <n v="8.8597315096495457"/>
    <n v="9.4446439909461333E-3"/>
    <n v="5.3957061191419862E-6"/>
  </r>
  <r>
    <x v="2"/>
    <x v="341"/>
    <n v="442"/>
    <n v="1.4556500000000001"/>
    <n v="78.94886017664551"/>
    <n v="0"/>
    <n v="8.7720955751828349"/>
    <n v="17.54419115036567"/>
    <n v="26.316286725548505"/>
    <n v="35.08838230073134"/>
    <n v="43.860477875914171"/>
    <n v="52.632573451097002"/>
    <n v="61.404669026279834"/>
    <n v="70.176764601462665"/>
    <n v="78.948860176645496"/>
    <n v="0"/>
    <n v="8.7720955751828349"/>
    <n v="17.54419115036567"/>
    <n v="26.316286725548505"/>
    <n v="35.08838230073134"/>
    <n v="43.860477875914171"/>
    <n v="52.632573451097002"/>
    <n v="61.404669026279834"/>
    <n v="70.176764601462665"/>
    <n v="78.948860176645496"/>
    <n v="0"/>
    <n v="47.131667227837141"/>
    <n v="188.52666891134857"/>
    <n v="424.1850050505343"/>
    <n v="754.10667564539426"/>
    <n v="1178.2916806959283"/>
    <n v="1696.7400202021367"/>
    <n v="2309.451694164019"/>
    <n v="3016.4267025815761"/>
    <n v="3817.6650454548071"/>
    <n v="0"/>
    <n v="2.6466642879460812E-2"/>
    <n v="5.2933285758921624E-2"/>
    <n v="7.9399928638382439E-2"/>
    <n v="0.10586657151784325"/>
    <n v="0.13233321439730406"/>
    <n v="0.15879985727676485"/>
    <n v="0.18526650015622564"/>
    <n v="0.21173314303568644"/>
    <n v="0.23819978591514726"/>
    <n v="9.6"/>
    <n v="1.21546"/>
    <n v="1"/>
    <n v="1.0005999999999999"/>
    <n v="1.0066999999999999"/>
    <n v="1"/>
    <n v="0.96814994092117779"/>
    <n v="0.93744753203695208"/>
    <n v="0.90789277334732266"/>
    <n v="0.87948566485228985"/>
    <n v="0.85222620655185355"/>
    <n v="0.82611439844601364"/>
    <n v="0.80115024053477013"/>
    <n v="0.77733373281812301"/>
    <n v="0.75466487529607251"/>
    <n v="375000"/>
    <n v="750000"/>
    <n v="726112.45569088333"/>
    <n v="703085.64902771404"/>
    <n v="680919.58001049201"/>
    <n v="659614.24863921735"/>
    <n v="639169.65491389018"/>
    <n v="619585.79883451026"/>
    <n v="600862.68040107761"/>
    <n v="583000.29961359221"/>
    <n v="565998.65647205443"/>
    <n v="750000"/>
    <n v="726112.45569088345"/>
    <n v="703085.64902771404"/>
    <n v="680919.58001049201"/>
    <n v="659614.24863921735"/>
    <n v="639169.65491389018"/>
    <n v="619585.79883451026"/>
    <n v="600862.68040107761"/>
    <n v="583000.29961359221"/>
    <n v="565998.65647205443"/>
    <n v="2029979.655"/>
    <n v="64.75"/>
    <n v="9.4854355203619907"/>
    <n v="1.2999999999999999E-2"/>
    <n v="0.78300000000000003"/>
    <n v="4.2157979022656243E-2"/>
    <n v="8.9329255169506336E-2"/>
    <n v="7.4999999999999997E-2"/>
    <n v="0.16432925516950633"/>
    <n v="3.4270551057971019"/>
    <n v="3.2980483620150887"/>
    <n v="3.1459838131047055"/>
    <n v="2.9708614590659508"/>
    <n v="2.7726812998988262"/>
    <n v="2.5514433356033321"/>
    <n v="2.307147566179466"/>
    <n v="2.0397939916272301"/>
    <n v="1.7493826119466231"/>
    <n v="1.4359134271376461"/>
    <n v="3.4270551057971019"/>
    <n v="3.3625517339060953"/>
    <n v="3.2220160875598971"/>
    <n v="3.0584226360853282"/>
    <n v="2.8717713794823885"/>
    <n v="2.6620623177510794"/>
    <n v="2.4292954508913991"/>
    <n v="2.1734707789033481"/>
    <n v="1.8945883017869267"/>
    <n v="1.5926480195421346"/>
    <n v="0"/>
    <n v="4.3860477875914174"/>
    <n v="13.158143362774252"/>
    <n v="21.930238937957085"/>
    <n v="30.702334513139924"/>
    <n v="39.474430088322755"/>
    <n v="48.246525663505587"/>
    <n v="57.018621238688418"/>
    <n v="65.790716813871256"/>
    <n v="74.562812389054073"/>
    <n v="8.7720955751828349"/>
    <n v="0"/>
    <n v="11.442152696748845"/>
    <n v="35.823685553856713"/>
    <n v="62.899793403500219"/>
    <n v="93.783166255748824"/>
    <n v="130.07714778186462"/>
    <n v="174.21641082622787"/>
    <n v="230.12630301995279"/>
    <n v="304.61628803827199"/>
    <n v="410.68215236863591"/>
    <n v="1453.6670999448079"/>
    <n v="69.555528290513578"/>
    <n v="228.48339423529808"/>
    <n v="1751.7060224706197"/>
    <n v="1751.7"/>
    <n v="228.48260869565206"/>
    <n v="69.555528290513578"/>
    <n v="1453.6618630138344"/>
    <n v="8.8581305775316199"/>
    <n v="6.022470619654996E-3"/>
    <n v="3.4380719413455479E-6"/>
  </r>
  <r>
    <x v="2"/>
    <x v="342"/>
    <n v="442"/>
    <n v="1.4597500000000001"/>
    <n v="78.885503447418202"/>
    <n v="0"/>
    <n v="8.765055938602023"/>
    <n v="17.530111877204046"/>
    <n v="26.295167815806067"/>
    <n v="35.060223754408092"/>
    <n v="43.825279693010117"/>
    <n v="52.590335631612142"/>
    <n v="61.355391570214167"/>
    <n v="70.120447508816184"/>
    <n v="78.885503447418202"/>
    <n v="0"/>
    <n v="8.765055938602023"/>
    <n v="17.530111877204046"/>
    <n v="26.295167815806067"/>
    <n v="35.060223754408092"/>
    <n v="43.825279693010117"/>
    <n v="52.590335631612142"/>
    <n v="61.355391570214167"/>
    <n v="70.120447508816184"/>
    <n v="78.885503447418202"/>
    <n v="0"/>
    <n v="47.056050934178842"/>
    <n v="188.22420373671537"/>
    <n v="423.50445840760949"/>
    <n v="752.89681494686147"/>
    <n v="1176.4012733544712"/>
    <n v="1694.0178336304386"/>
    <n v="2305.7464957747638"/>
    <n v="3011.5872597874459"/>
    <n v="3811.5401256684854"/>
    <n v="0"/>
    <n v="2.6445403308392679E-2"/>
    <n v="5.2890806616785357E-2"/>
    <n v="7.9336209925178036E-2"/>
    <n v="0.10578161323357071"/>
    <n v="0.13222701654196339"/>
    <n v="0.1586724198503561"/>
    <n v="0.18511782315874878"/>
    <n v="0.21156322646714143"/>
    <n v="0.23800862977553411"/>
    <n v="9.6"/>
    <n v="1.21546"/>
    <n v="1"/>
    <n v="1.0005999999999999"/>
    <n v="1.0066999999999999"/>
    <n v="1"/>
    <n v="0.96817504057503911"/>
    <n v="0.93749589009739365"/>
    <n v="0.9079625485670636"/>
    <n v="0.87957501598404908"/>
    <n v="0.85233329234834998"/>
    <n v="0.8262373776599663"/>
    <n v="0.80128727191889826"/>
    <n v="0.77748297512514553"/>
    <n v="0.75482448727870843"/>
    <n v="375000"/>
    <n v="750000"/>
    <n v="726131.28043127933"/>
    <n v="703121.91757304524"/>
    <n v="680971.91142529773"/>
    <n v="659681.2619880368"/>
    <n v="639249.96926126245"/>
    <n v="619678.03324497468"/>
    <n v="600965.45393917372"/>
    <n v="583112.23134385911"/>
    <n v="566118.36545903131"/>
    <n v="750000"/>
    <n v="726131.28043127945"/>
    <n v="703121.91757304524"/>
    <n v="680971.91142529773"/>
    <n v="659681.2619880368"/>
    <n v="639249.96926126245"/>
    <n v="619678.03324497468"/>
    <n v="600965.45393917372"/>
    <n v="583112.23134385911"/>
    <n v="566118.36545903131"/>
    <n v="2032431.32125"/>
    <n v="64.75"/>
    <n v="9.4854355203619907"/>
    <n v="1.2999999999999999E-2"/>
    <n v="0.78300000000000003"/>
    <n v="4.2157979022656243E-2"/>
    <n v="8.9833175394881198E-2"/>
    <n v="7.4999999999999997E-2"/>
    <n v="0.16483317539488118"/>
    <n v="3.4226845528347409"/>
    <n v="3.2939037210176076"/>
    <n v="3.1420451621062684"/>
    <n v="2.9671088761007254"/>
    <n v="2.7690948630009773"/>
    <n v="2.5480031228070241"/>
    <n v="2.3038336555188659"/>
    <n v="2.0365864611365039"/>
    <n v="1.7462615396599366"/>
    <n v="1.4328588910891651"/>
    <n v="3.4226845528347409"/>
    <n v="3.3582941369261743"/>
    <n v="3.217974441561938"/>
    <n v="3.0545770191034967"/>
    <n v="2.8681018695508511"/>
    <n v="2.6585489929040005"/>
    <n v="2.4259183891629448"/>
    <n v="2.1702100583276849"/>
    <n v="1.8914240003982203"/>
    <n v="1.5895602153745507"/>
    <n v="0"/>
    <n v="4.3825279693010115"/>
    <n v="13.147583907903034"/>
    <n v="21.912639846505058"/>
    <n v="30.67769578510708"/>
    <n v="39.442751723709108"/>
    <n v="48.207807662311126"/>
    <n v="56.972863600913158"/>
    <n v="65.737919539515175"/>
    <n v="74.502975478117193"/>
    <n v="8.765055938602023"/>
    <n v="0"/>
    <n v="11.438278255927449"/>
    <n v="35.811132283045453"/>
    <n v="62.877941140743197"/>
    <n v="93.752499685789715"/>
    <n v="130.04008056780825"/>
    <n v="174.17903781310702"/>
    <n v="230.10230485667847"/>
    <n v="304.6363702320881"/>
    <n v="410.81976092621267"/>
    <n v="1453.6574057614005"/>
    <n v="69.555528290513578"/>
    <n v="228.48194010778698"/>
    <n v="1751.6948741597012"/>
    <n v="1751.7"/>
    <n v="228.48260869565206"/>
    <n v="69.555528290513578"/>
    <n v="1453.6618630138344"/>
    <n v="8.8559235512084413"/>
    <n v="5.1258402988878515E-3"/>
    <n v="2.926208996339471E-6"/>
  </r>
  <r>
    <x v="2"/>
    <x v="343"/>
    <n v="442"/>
    <n v="1.4618100000000001"/>
    <n v="78.877431503505917"/>
    <n v="0"/>
    <n v="8.7641590559451021"/>
    <n v="17.528318111890204"/>
    <n v="26.292477167835308"/>
    <n v="35.056636223780409"/>
    <n v="43.820795279725509"/>
    <n v="52.584954335670609"/>
    <n v="61.34911339161571"/>
    <n v="70.113272447560817"/>
    <n v="78.877431503505917"/>
    <n v="0"/>
    <n v="8.7641590559451021"/>
    <n v="17.528318111890204"/>
    <n v="26.292477167835308"/>
    <n v="35.056636223780409"/>
    <n v="43.820795279725509"/>
    <n v="52.584954335670609"/>
    <n v="61.34911339161571"/>
    <n v="70.113272447560817"/>
    <n v="78.877431503505917"/>
    <n v="0"/>
    <n v="47.046421424216533"/>
    <n v="188.18568569686613"/>
    <n v="423.41779281794891"/>
    <n v="752.74274278746452"/>
    <n v="1176.1605356054133"/>
    <n v="1693.6711712717949"/>
    <n v="2305.2746497866101"/>
    <n v="3010.9709711498581"/>
    <n v="3810.7601353615391"/>
    <n v="0"/>
    <n v="2.644269728760414E-2"/>
    <n v="5.2885394575208279E-2"/>
    <n v="7.9328091862812422E-2"/>
    <n v="0.10577078915041656"/>
    <n v="0.13221348643802069"/>
    <n v="0.15865618372562482"/>
    <n v="0.18509888101322897"/>
    <n v="0.21154157830083312"/>
    <n v="0.23798427558843727"/>
    <n v="9.6"/>
    <n v="1.21546"/>
    <n v="1"/>
    <n v="1.0005999999999999"/>
    <n v="1.0066999999999999"/>
    <n v="1"/>
    <n v="0.96817823844152762"/>
    <n v="0.93750205135300912"/>
    <n v="0.90797143873444419"/>
    <n v="0.87958640058583326"/>
    <n v="0.85234693690717611"/>
    <n v="0.82625304769847285"/>
    <n v="0.80130473295972338"/>
    <n v="0.77750199269092757"/>
    <n v="0.75484482689208565"/>
    <n v="375000"/>
    <n v="750000"/>
    <n v="726133.67883114575"/>
    <n v="703126.53851475683"/>
    <n v="680978.57905083313"/>
    <n v="659689.80043937499"/>
    <n v="639260.20268038206"/>
    <n v="619689.78577385459"/>
    <n v="600978.54971979256"/>
    <n v="583126.49451819563"/>
    <n v="566133.62016906426"/>
    <n v="750000"/>
    <n v="726133.67883114575"/>
    <n v="703126.53851475683"/>
    <n v="680978.57905083313"/>
    <n v="659689.80043937499"/>
    <n v="639260.20268038206"/>
    <n v="619689.78577385459"/>
    <n v="600978.54971979256"/>
    <n v="583126.49451819563"/>
    <n v="566133.62016906426"/>
    <n v="2034882.9875"/>
    <n v="64.75"/>
    <n v="9.4854355203619907"/>
    <n v="1.2999999999999999E-2"/>
    <n v="0.78300000000000003"/>
    <n v="4.2157979022656243E-2"/>
    <n v="9.0086899549179672E-2"/>
    <n v="7.4999999999999997E-2"/>
    <n v="0.16508689954917966"/>
    <n v="3.4183245313253012"/>
    <n v="3.2896918998913041"/>
    <n v="3.1379714667467749"/>
    <n v="2.963163231891714"/>
    <n v="2.7652671953261239"/>
    <n v="2.5442833570500012"/>
    <n v="2.3002117170633478"/>
    <n v="2.0330522753661642"/>
    <n v="1.7428050319584483"/>
    <n v="1.4294699868402023"/>
    <n v="3.4183245313253012"/>
    <n v="3.3540082156083026"/>
    <n v="3.2138316833190395"/>
    <n v="3.0505673493192447"/>
    <n v="2.8642152136089187"/>
    <n v="2.6547752761880625"/>
    <n v="2.4222475370566743"/>
    <n v="2.1666319962147558"/>
    <n v="1.8879286536623061"/>
    <n v="1.5861375093993253"/>
    <n v="0"/>
    <n v="4.3820795279725511"/>
    <n v="13.146238583917654"/>
    <n v="21.910397639862758"/>
    <n v="30.674556695807858"/>
    <n v="39.438715751752959"/>
    <n v="48.202874807698059"/>
    <n v="56.967033863643159"/>
    <n v="65.731192919588267"/>
    <n v="74.495351975533367"/>
    <n v="8.7641590559451021"/>
    <n v="0"/>
    <n v="11.450550955787348"/>
    <n v="35.849956466254454"/>
    <n v="62.947703789465059"/>
    <n v="93.860507609667707"/>
    <n v="130.19828115428217"/>
    <n v="174.40730367376591"/>
    <n v="230.43513923851987"/>
    <n v="305.13792381230911"/>
    <n v="411.62201245050909"/>
    <n v="1455.9093791505607"/>
    <n v="69.555528290513578"/>
    <n v="228.81973611616101"/>
    <n v="1754.2846435572353"/>
    <n v="1754.3"/>
    <n v="228.82173913043471"/>
    <n v="69.555528290513578"/>
    <n v="1455.9227325790516"/>
    <n v="8.8547910463635819"/>
    <n v="1.5356442764641542E-2"/>
    <n v="8.7536013023094925E-6"/>
  </r>
  <r>
    <x v="2"/>
    <x v="344"/>
    <n v="442"/>
    <n v="1.46591"/>
    <n v="78.814483967149783"/>
    <n v="0"/>
    <n v="8.7571648852388648"/>
    <n v="17.51432977047773"/>
    <n v="26.271494655716594"/>
    <n v="35.028659540955459"/>
    <n v="43.785824426194324"/>
    <n v="52.542989311433189"/>
    <n v="61.300154196672054"/>
    <n v="70.057319081910919"/>
    <n v="78.814483967149783"/>
    <n v="0"/>
    <n v="8.7571648852388648"/>
    <n v="17.51432977047773"/>
    <n v="26.271494655716594"/>
    <n v="35.028659540955459"/>
    <n v="43.785824426194324"/>
    <n v="52.542989311433189"/>
    <n v="61.300154196672054"/>
    <n v="70.057319081910919"/>
    <n v="78.814483967149783"/>
    <n v="0"/>
    <n v="46.971361306697126"/>
    <n v="187.88544522678851"/>
    <n v="422.74225176027414"/>
    <n v="751.54178090715402"/>
    <n v="1174.2840326674284"/>
    <n v="1690.9690070410966"/>
    <n v="2301.5967040281594"/>
    <n v="3006.1671236286161"/>
    <n v="3804.6802658424676"/>
    <n v="0"/>
    <n v="2.6421594893457447E-2"/>
    <n v="5.2843189786914893E-2"/>
    <n v="7.9264784680372347E-2"/>
    <n v="0.10568637957382979"/>
    <n v="0.13210797446728723"/>
    <n v="0.15852956936074469"/>
    <n v="0.18495116425420213"/>
    <n v="0.21137275914765957"/>
    <n v="0.23779435404111701"/>
    <n v="9.6"/>
    <n v="1.21546"/>
    <n v="1"/>
    <n v="1.0005999999999999"/>
    <n v="1.0066999999999999"/>
    <n v="1"/>
    <n v="0.96820317681342538"/>
    <n v="0.93755010039234288"/>
    <n v="0.9080407707367526"/>
    <n v="0.87967518784665444"/>
    <n v="0.85245335172204839"/>
    <n v="0.82637526236293457"/>
    <n v="0.80144091976931275"/>
    <n v="0.77765032394118339"/>
    <n v="0.75500347487854591"/>
    <n v="375000"/>
    <n v="750000"/>
    <n v="726152.38261006901"/>
    <n v="703162.57529425714"/>
    <n v="681030.57805256441"/>
    <n v="659756.3908849908"/>
    <n v="639340.01379153633"/>
    <n v="619781.44677220087"/>
    <n v="601080.68982698454"/>
    <n v="583237.74295588757"/>
    <n v="566252.60615890939"/>
    <n v="750000"/>
    <n v="726152.38261006912"/>
    <n v="703162.57529425714"/>
    <n v="681030.57805256441"/>
    <n v="659756.3908849908"/>
    <n v="639340.01379153633"/>
    <n v="619781.44677220087"/>
    <n v="601080.68982698454"/>
    <n v="583237.74295588757"/>
    <n v="566252.60615890939"/>
    <n v="2037334.6537500001"/>
    <n v="64.75"/>
    <n v="9.4854355203619907"/>
    <n v="1.2999999999999999E-2"/>
    <n v="0.78300000000000003"/>
    <n v="4.2157979022656243E-2"/>
    <n v="9.0592949258390926E-2"/>
    <n v="7.4999999999999997E-2"/>
    <n v="0.16559294925839091"/>
    <n v="3.4139750032490981"/>
    <n v="3.2855665121586832"/>
    <n v="3.1340500393879478"/>
    <n v="2.9594255849368922"/>
    <n v="2.7616931488055179"/>
    <n v="2.5408527309938238"/>
    <n v="2.2969043315018087"/>
    <n v="2.029847950329474"/>
    <n v="1.7396835874768211"/>
    <n v="1.426411242943846"/>
    <n v="3.4139750032490981"/>
    <n v="3.3497707577038907"/>
    <n v="3.2098082757733155"/>
    <n v="3.0467378121624202"/>
    <n v="2.8605593668712048"/>
    <n v="2.6512729398996706"/>
    <n v="2.4188785312478163"/>
    <n v="2.1633761409156413"/>
    <n v="1.8847657689031476"/>
    <n v="1.5830474152103335"/>
    <n v="0"/>
    <n v="4.3785824426194324"/>
    <n v="13.135747327858297"/>
    <n v="21.892912213097162"/>
    <n v="30.650077098336027"/>
    <n v="39.407241983574892"/>
    <n v="48.164406868813757"/>
    <n v="56.921571754052621"/>
    <n v="65.678736639291486"/>
    <n v="74.435901524530351"/>
    <n v="8.7571648852388648"/>
    <n v="0"/>
    <n v="11.446744027317644"/>
    <n v="35.837624978762058"/>
    <n v="62.926268647999784"/>
    <n v="93.830522101342936"/>
    <n v="130.16227432839557"/>
    <n v="174.37157223945005"/>
    <n v="230.41374079600308"/>
    <n v="305.16233671793219"/>
    <n v="411.76749146525515"/>
    <n v="1455.9185753024585"/>
    <n v="69.555528290513578"/>
    <n v="228.82111553894569"/>
    <n v="1754.2952191319177"/>
    <n v="1754.3"/>
    <n v="228.82173913043471"/>
    <n v="69.555528290513578"/>
    <n v="1455.9227325790516"/>
    <n v="8.8524904385427483"/>
    <n v="4.7808680822072347E-3"/>
    <n v="2.725228343046933E-6"/>
  </r>
  <r>
    <x v="2"/>
    <x v="345"/>
    <n v="442"/>
    <n v="1.4680599999999999"/>
    <n v="78.804122699698596"/>
    <n v="0"/>
    <n v="8.7560136332998439"/>
    <n v="17.512027266599688"/>
    <n v="26.268040899899532"/>
    <n v="35.024054533199376"/>
    <n v="43.78006816649922"/>
    <n v="52.536081799799064"/>
    <n v="61.292095433098908"/>
    <n v="70.048109066398752"/>
    <n v="78.804122699698596"/>
    <n v="0"/>
    <n v="8.7560136332998439"/>
    <n v="17.512027266599688"/>
    <n v="26.268040899899532"/>
    <n v="35.024054533199376"/>
    <n v="43.78006816649922"/>
    <n v="52.536081799799064"/>
    <n v="61.292095433098908"/>
    <n v="70.048109066398752"/>
    <n v="78.804122699698596"/>
    <n v="0"/>
    <n v="46.959012032251302"/>
    <n v="187.83604812900521"/>
    <n v="422.63110829026175"/>
    <n v="751.34419251602083"/>
    <n v="1173.9753008062826"/>
    <n v="1690.524433161047"/>
    <n v="2300.9915895803138"/>
    <n v="3005.3767700640833"/>
    <n v="3803.6799746123556"/>
    <n v="0"/>
    <n v="2.641812140486248E-2"/>
    <n v="5.2836242809724959E-2"/>
    <n v="7.9254364214587439E-2"/>
    <n v="0.10567248561944992"/>
    <n v="0.13209060702431241"/>
    <n v="0.15850872842917488"/>
    <n v="0.18492684983403737"/>
    <n v="0.21134497123889984"/>
    <n v="0.23776309264376233"/>
    <n v="9.6"/>
    <n v="1.21546"/>
    <n v="1"/>
    <n v="1.0005999999999999"/>
    <n v="1.0066999999999999"/>
    <n v="1"/>
    <n v="0.9682072817801618"/>
    <n v="0.93755800962252955"/>
    <n v="0.90805218352710326"/>
    <n v="0.87968980349388282"/>
    <n v="0.85247086952286844"/>
    <n v="0.82639538161405979"/>
    <n v="0.80146333976745721"/>
    <n v="0.77767474398306047"/>
    <n v="0.75502959426086957"/>
    <n v="375000"/>
    <n v="750000"/>
    <n v="726155.4613351213"/>
    <n v="703168.50721689721"/>
    <n v="681039.13764532749"/>
    <n v="659767.35262041213"/>
    <n v="639353.15214215138"/>
    <n v="619796.53621054487"/>
    <n v="601097.50482559286"/>
    <n v="583256.05798729532"/>
    <n v="566272.19569565216"/>
    <n v="750000"/>
    <n v="726155.46133512119"/>
    <n v="703168.50721689721"/>
    <n v="681039.13764532749"/>
    <n v="659767.35262041213"/>
    <n v="639353.15214215138"/>
    <n v="619796.53621054487"/>
    <n v="601097.50482559286"/>
    <n v="583256.05798729532"/>
    <n v="566272.19569565216"/>
    <n v="2039786.32"/>
    <n v="64.75"/>
    <n v="9.4854355203619907"/>
    <n v="1.2999999999999999E-2"/>
    <n v="0.78300000000000003"/>
    <n v="4.2157979022656243E-2"/>
    <n v="9.0858883286674089E-2"/>
    <n v="7.4999999999999997E-2"/>
    <n v="0.16585888328667409"/>
    <n v="3.4096359307692308"/>
    <n v="3.281377908401975"/>
    <n v="3.1300012541675759"/>
    <n v="2.9555059680660305"/>
    <n v="2.7578920500973396"/>
    <n v="2.5371595002615033"/>
    <n v="2.2933083185585215"/>
    <n v="2.0263385049883942"/>
    <n v="1.7362500595511217"/>
    <n v="1.4230429822467032"/>
    <n v="3.4096359307692308"/>
    <n v="3.3455069195856026"/>
    <n v="3.2056895812847754"/>
    <n v="3.0427536111168032"/>
    <n v="2.8566990090816851"/>
    <n v="2.6475257751794214"/>
    <n v="2.4152339094100124"/>
    <n v="2.1598234117734578"/>
    <n v="1.8812942822697578"/>
    <n v="1.5796465208989123"/>
    <n v="0"/>
    <n v="4.378006816649922"/>
    <n v="13.134020449949766"/>
    <n v="21.89003408324961"/>
    <n v="30.646047716549454"/>
    <n v="39.402061349849298"/>
    <n v="48.158074983149142"/>
    <n v="56.914088616448986"/>
    <n v="65.670102249748822"/>
    <n v="74.426115883048681"/>
    <n v="8.7560136332998439"/>
    <n v="0"/>
    <n v="11.458319559540669"/>
    <n v="35.874235232005454"/>
    <n v="62.992099053324942"/>
    <n v="93.93261619785568"/>
    <n v="130.31222947622351"/>
    <n v="174.588788051976"/>
    <n v="230.73207426864087"/>
    <n v="305.64506362356832"/>
    <n v="412.54551364737353"/>
    <n v="1458.080939110509"/>
    <n v="69.555528290513578"/>
    <n v="229.14547011015327"/>
    <n v="1756.7819375111758"/>
    <n v="1756.8"/>
    <n v="229.14782608695646"/>
    <n v="69.555528290513578"/>
    <n v="1458.0966456225299"/>
    <n v="8.8512594014188153"/>
    <n v="1.8062488824170941E-2"/>
    <n v="1.0281471325233915E-5"/>
  </r>
  <r>
    <x v="2"/>
    <x v="346"/>
    <n v="442"/>
    <n v="1.4721599999999999"/>
    <n v="78.741588579499137"/>
    <n v="0"/>
    <n v="8.7490653977221271"/>
    <n v="17.498130795444254"/>
    <n v="26.247196193166381"/>
    <n v="34.996261590888508"/>
    <n v="43.745326988610636"/>
    <n v="52.494392386332763"/>
    <n v="61.24345778405489"/>
    <n v="69.992523181777017"/>
    <n v="78.741588579499137"/>
    <n v="0"/>
    <n v="8.7490653977221271"/>
    <n v="17.498130795444254"/>
    <n v="26.247196193166381"/>
    <n v="34.996261590888508"/>
    <n v="43.745326988610636"/>
    <n v="52.494392386332763"/>
    <n v="61.24345778405489"/>
    <n v="69.992523181777017"/>
    <n v="78.741588579499137"/>
    <n v="0"/>
    <n v="46.884514016841422"/>
    <n v="187.53805606736569"/>
    <n v="421.9606261515728"/>
    <n v="750.15222426946275"/>
    <n v="1172.1128504210355"/>
    <n v="1687.8425046062912"/>
    <n v="2297.3411868252297"/>
    <n v="3000.608897077851"/>
    <n v="3797.6456353641543"/>
    <n v="0"/>
    <n v="2.6397157603442207E-2"/>
    <n v="5.2794315206884414E-2"/>
    <n v="7.9191472810326624E-2"/>
    <n v="0.10558863041376883"/>
    <n v="0.13198578801721103"/>
    <n v="0.15838294562065325"/>
    <n v="0.18478010322409544"/>
    <n v="0.21117726082753766"/>
    <n v="0.23757441843097984"/>
    <n v="9.6"/>
    <n v="1.21546"/>
    <n v="1"/>
    <n v="1.0005999999999999"/>
    <n v="1.0066999999999999"/>
    <n v="1"/>
    <n v="0.96823205720776317"/>
    <n v="0.93760574646038641"/>
    <n v="0.90812106775787005"/>
    <n v="0.87977802110021386"/>
    <n v="0.85257660648741795"/>
    <n v="0.82651682391948234"/>
    <n v="0.801598673396407"/>
    <n v="0.77782215491819173"/>
    <n v="0.75518726848483686"/>
    <n v="375000"/>
    <n v="750000"/>
    <n v="726174.0429058224"/>
    <n v="703204.3098452898"/>
    <n v="681090.80081840255"/>
    <n v="659833.51582516043"/>
    <n v="639432.45486556343"/>
    <n v="619887.61793961178"/>
    <n v="601199.00504730525"/>
    <n v="583366.61618864385"/>
    <n v="566390.45136362768"/>
    <n v="750000"/>
    <n v="726174.0429058224"/>
    <n v="703204.30984528968"/>
    <n v="681090.80081840267"/>
    <n v="659833.51582516043"/>
    <n v="639432.45486556343"/>
    <n v="619887.61793961178"/>
    <n v="601199.00504730525"/>
    <n v="583366.61618864385"/>
    <n v="566390.45136362768"/>
    <n v="2042237.9862500001"/>
    <n v="64.75"/>
    <n v="9.4854355203619907"/>
    <n v="1.2999999999999999E-2"/>
    <n v="0.78300000000000003"/>
    <n v="4.2157979022656243E-2"/>
    <n v="9.1367093592310267E-2"/>
    <n v="7.4999999999999997E-2"/>
    <n v="0.16636709359231028"/>
    <n v="3.4053072762304919"/>
    <n v="3.2772716228990308"/>
    <n v="3.126096899264792"/>
    <n v="2.9517831053277797"/>
    <n v="2.7543302410879882"/>
    <n v="2.5337383065454215"/>
    <n v="2.2900073017000788"/>
    <n v="2.02313722655196"/>
    <n v="1.7331280811010643"/>
    <n v="1.4199798653473927"/>
    <n v="3.4053072762304919"/>
    <n v="3.3412894495647611"/>
    <n v="3.2016842610819114"/>
    <n v="3.038940002296286"/>
    <n v="2.8530566732078837"/>
    <n v="2.6440342738167049"/>
    <n v="2.4118728041227504"/>
    <n v="2.1565722641260194"/>
    <n v="1.8781326538265122"/>
    <n v="1.5765539732242284"/>
    <n v="0"/>
    <n v="4.3745326988610636"/>
    <n v="13.123598096583191"/>
    <n v="21.872663494305318"/>
    <n v="30.621728892027445"/>
    <n v="39.370794289749568"/>
    <n v="48.119859687471703"/>
    <n v="56.868925085193823"/>
    <n v="65.617990482915957"/>
    <n v="74.367055880638077"/>
    <n v="8.7490653977221271"/>
    <n v="0"/>
    <n v="11.454581605252667"/>
    <n v="35.862130253165041"/>
    <n v="62.971089652789118"/>
    <n v="93.903325224323112"/>
    <n v="130.27730291258814"/>
    <n v="174.55472718762655"/>
    <n v="230.7133189761949"/>
    <n v="305.67387709940243"/>
    <n v="412.6989918430275"/>
    <n v="1458.1093447543694"/>
    <n v="69.555528290513578"/>
    <n v="229.14973095673233"/>
    <n v="1756.8146040016154"/>
    <n v="1756.8"/>
    <n v="229.14782608695646"/>
    <n v="69.555528290513578"/>
    <n v="1458.0966456225299"/>
    <n v="8.8488652906781642"/>
    <n v="1.4604001615452944E-2"/>
    <n v="8.3128424495975322E-6"/>
  </r>
  <r>
    <x v="2"/>
    <x v="347"/>
    <n v="442"/>
    <n v="1.4752799999999999"/>
    <n v="78.705480769766837"/>
    <n v="0"/>
    <n v="8.745053418862982"/>
    <n v="17.490106837725964"/>
    <n v="26.235160256588948"/>
    <n v="34.980213675451928"/>
    <n v="43.725267094314908"/>
    <n v="52.470320513177889"/>
    <n v="61.215373932040869"/>
    <n v="69.960427350903856"/>
    <n v="78.705480769766837"/>
    <n v="0"/>
    <n v="8.745053418862982"/>
    <n v="17.490106837725964"/>
    <n v="26.235160256588948"/>
    <n v="34.980213675451928"/>
    <n v="43.725267094314908"/>
    <n v="52.470320513177889"/>
    <n v="61.215373932040869"/>
    <n v="69.960427350903856"/>
    <n v="78.705480769766837"/>
    <n v="0"/>
    <n v="46.841525070494875"/>
    <n v="187.3661002819795"/>
    <n v="421.57372563445392"/>
    <n v="749.46440112791799"/>
    <n v="1171.0381267623716"/>
    <n v="1686.294902537815"/>
    <n v="2295.2347284542484"/>
    <n v="2997.857604511672"/>
    <n v="3794.1635307100846"/>
    <n v="0"/>
    <n v="2.6385052900433116E-2"/>
    <n v="5.2770105800866232E-2"/>
    <n v="7.9155158701299355E-2"/>
    <n v="0.10554021160173246"/>
    <n v="0.13192526450216557"/>
    <n v="0.15831031740259868"/>
    <n v="0.18469537030303179"/>
    <n v="0.21108042320346493"/>
    <n v="0.23746547610389804"/>
    <n v="9.6"/>
    <n v="1.21546"/>
    <n v="1"/>
    <n v="1.0005999999999999"/>
    <n v="1.0066999999999999"/>
    <n v="1"/>
    <n v="0.96824636310873968"/>
    <n v="0.93763331148687978"/>
    <n v="0.90816084513441997"/>
    <n v="0.87982896405136068"/>
    <n v="0.8526376682377016"/>
    <n v="0.82658695769344293"/>
    <n v="0.80167683241858445"/>
    <n v="0.77790729241312617"/>
    <n v="0.75527833767706842"/>
    <n v="375000"/>
    <n v="750000"/>
    <n v="726184.77233155479"/>
    <n v="703224.98361515987"/>
    <n v="681120.63385081501"/>
    <n v="659871.72303852055"/>
    <n v="639478.25117827614"/>
    <n v="619940.21827008214"/>
    <n v="601257.62431393832"/>
    <n v="583430.46930984466"/>
    <n v="566458.75325780129"/>
    <n v="750000"/>
    <n v="726184.77233155479"/>
    <n v="703224.98361515987"/>
    <n v="681120.63385081501"/>
    <n v="659871.72303852055"/>
    <n v="639478.25117827614"/>
    <n v="619940.21827008214"/>
    <n v="601257.62431393832"/>
    <n v="583430.46930984466"/>
    <n v="566458.75325780129"/>
    <n v="2044689.6525000001"/>
    <n v="64.75"/>
    <n v="9.4854355203619907"/>
    <n v="1.2999999999999999E-2"/>
    <n v="0.78300000000000003"/>
    <n v="4.2157979022656243E-2"/>
    <n v="9.1754778907024756E-2"/>
    <n v="7.4999999999999997E-2"/>
    <n v="0.16675477890702475"/>
    <n v="3.4009890021582736"/>
    <n v="3.2731385063970602"/>
    <n v="3.1221332746958699"/>
    <n v="2.9479733070547005"/>
    <n v="2.7506586034735543"/>
    <n v="2.5301891639524303"/>
    <n v="2.2865649884913291"/>
    <n v="2.01978607709025"/>
    <n v="1.7298524297491931"/>
    <n v="1.4167640464681588"/>
    <n v="3.4009890021582736"/>
    <n v="3.3370637542776667"/>
    <n v="3.197635890546465"/>
    <n v="3.0350532908752852"/>
    <n v="2.8493159552641272"/>
    <n v="2.6404238837129923"/>
    <n v="2.4083770762218797"/>
    <n v="2.1531755327907893"/>
    <n v="1.8748192534197217"/>
    <n v="1.5733082381086758"/>
    <n v="0"/>
    <n v="4.372526709431491"/>
    <n v="13.117580128294474"/>
    <n v="21.862633547157458"/>
    <n v="30.607686966020438"/>
    <n v="39.352740384883418"/>
    <n v="48.097793803746399"/>
    <n v="56.842847222609379"/>
    <n v="65.587900641472359"/>
    <n v="74.332954060335339"/>
    <n v="8.745053418862982"/>
    <n v="0"/>
    <n v="11.458570307614778"/>
    <n v="35.874609516140524"/>
    <n v="62.993918038183843"/>
    <n v="93.940391921496385"/>
    <n v="130.33582182286435"/>
    <n v="174.64780756137225"/>
    <n v="230.8654022264918"/>
    <n v="305.93332860996952"/>
    <n v="413.17120084552613"/>
    <n v="1459.2210508496596"/>
    <n v="69.555528290513578"/>
    <n v="229.31648687102586"/>
    <n v="1758.093066011199"/>
    <n v="1758.1"/>
    <n v="229.31739130434767"/>
    <n v="69.555528290513578"/>
    <n v="1459.2270804051386"/>
    <n v="8.84700282456404"/>
    <n v="6.9339888009380957E-3"/>
    <n v="3.9440241174780137E-6"/>
  </r>
  <r>
    <x v="2"/>
    <x v="348"/>
    <n v="442"/>
    <n v="1.47837"/>
    <n v="78.670307096266981"/>
    <n v="0"/>
    <n v="8.7411452329185533"/>
    <n v="17.482290465837107"/>
    <n v="26.223435698755658"/>
    <n v="34.964580931674213"/>
    <n v="43.705726164592768"/>
    <n v="52.446871397511323"/>
    <n v="61.188016630429878"/>
    <n v="69.929161863348426"/>
    <n v="78.670307096266981"/>
    <n v="0"/>
    <n v="8.7411452329185533"/>
    <n v="17.482290465837107"/>
    <n v="26.223435698755658"/>
    <n v="34.964580931674213"/>
    <n v="43.705726164592768"/>
    <n v="52.446871397511323"/>
    <n v="61.188016630429878"/>
    <n v="69.929161863348426"/>
    <n v="78.670307096266981"/>
    <n v="0"/>
    <n v="46.799667239572038"/>
    <n v="187.19866895828815"/>
    <n v="421.19700515614829"/>
    <n v="748.79467583315261"/>
    <n v="1169.9916809893011"/>
    <n v="1684.7880206245934"/>
    <n v="2293.1836947390302"/>
    <n v="2995.1787033326104"/>
    <n v="3790.7730464053352"/>
    <n v="0"/>
    <n v="2.6373261355207553E-2"/>
    <n v="5.2746522710415106E-2"/>
    <n v="7.9119784065622659E-2"/>
    <n v="0.10549304542083021"/>
    <n v="0.13186630677603778"/>
    <n v="0.15823956813124535"/>
    <n v="0.18461282948645288"/>
    <n v="0.21098609084166042"/>
    <n v="0.23735935219686799"/>
    <n v="9.6"/>
    <n v="1.21546"/>
    <n v="1"/>
    <n v="1.0005999999999999"/>
    <n v="1.0066999999999999"/>
    <n v="1"/>
    <n v="0.96826029913610823"/>
    <n v="0.93766016430867571"/>
    <n v="0.90819959551770257"/>
    <n v="0.87987859276318847"/>
    <n v="0.85269715604513385"/>
    <n v="0.82665528536353838"/>
    <n v="0.8017529807184024"/>
    <n v="0.77799024210972556"/>
    <n v="0.7553670695375081"/>
    <n v="375000"/>
    <n v="750000"/>
    <n v="726195.22435208119"/>
    <n v="703245.12323150679"/>
    <n v="681149.69663827692"/>
    <n v="659908.94457239134"/>
    <n v="639522.8670338504"/>
    <n v="619991.46402265376"/>
    <n v="601314.73553880176"/>
    <n v="583492.68158229417"/>
    <n v="566525.30215313111"/>
    <n v="750000"/>
    <n v="726195.22435208107"/>
    <n v="703245.12323150679"/>
    <n v="681149.69663827692"/>
    <n v="659908.94457239134"/>
    <n v="639522.8670338504"/>
    <n v="619991.46402265376"/>
    <n v="601314.73553880176"/>
    <n v="583492.68158229417"/>
    <n v="566525.30215313111"/>
    <n v="2047141.3187500001"/>
    <n v="64.75"/>
    <n v="9.4854355203619907"/>
    <n v="1.2999999999999999E-2"/>
    <n v="0.78300000000000003"/>
    <n v="4.2157979022656243E-2"/>
    <n v="9.2139545443572182E-2"/>
    <n v="7.4999999999999997E-2"/>
    <n v="0.16713954544357218"/>
    <n v="3.3966810712574853"/>
    <n v="3.2690139201888369"/>
    <n v="3.1181764230220894"/>
    <n v="2.9441685797572426"/>
    <n v="2.7469903903942949"/>
    <n v="2.5266418549332488"/>
    <n v="2.2831229733741019"/>
    <n v="2.0164337457168555"/>
    <n v="1.7265741719615111"/>
    <n v="1.4135442521080652"/>
    <n v="3.3966810712574853"/>
    <n v="3.3328474957231613"/>
    <n v="3.1935951716054634"/>
    <n v="3.031172501389666"/>
    <n v="2.8455794850757687"/>
    <n v="2.6368161226637721"/>
    <n v="2.4048824141536755"/>
    <n v="2.1497783595454787"/>
    <n v="1.8715039588391833"/>
    <n v="1.570059212034788"/>
    <n v="0"/>
    <n v="4.3705726164592766"/>
    <n v="13.111717849377829"/>
    <n v="21.852863082296381"/>
    <n v="30.594008315214936"/>
    <n v="39.335153548133491"/>
    <n v="48.076298781052046"/>
    <n v="56.817444013970601"/>
    <n v="65.558589246889156"/>
    <n v="74.299734479807711"/>
    <n v="8.7411452329185533"/>
    <n v="0"/>
    <n v="11.462813717252883"/>
    <n v="35.887901820957914"/>
    <n v="63.018204958596918"/>
    <n v="93.979687210631852"/>
    <n v="130.39752259100916"/>
    <n v="174.7453045658585"/>
    <n v="231.02359723927123"/>
    <n v="306.20140938828382"/>
    <n v="413.65622702444625"/>
    <n v="1460.3726685163085"/>
    <n v="69.555528290513578"/>
    <n v="229.48922952102319"/>
    <n v="1759.4174263278453"/>
    <n v="1759.4"/>
    <n v="229.4869565217391"/>
    <n v="69.555528290513578"/>
    <n v="1460.3575151877474"/>
    <n v="8.8451239715684817"/>
    <n v="1.7426327845214473E-2"/>
    <n v="9.9046992413404974E-6"/>
  </r>
  <r>
    <x v="2"/>
    <x v="349"/>
    <n v="442"/>
    <n v="1.4815100000000001"/>
    <n v="78.633937561207773"/>
    <n v="0"/>
    <n v="8.7371041734675305"/>
    <n v="17.474208346935061"/>
    <n v="26.211312520402593"/>
    <n v="34.948416693870122"/>
    <n v="43.685520867337651"/>
    <n v="52.42262504080518"/>
    <n v="61.159729214272708"/>
    <n v="69.896833387740244"/>
    <n v="78.633937561207773"/>
    <n v="0"/>
    <n v="8.7371041734675305"/>
    <n v="17.474208346935061"/>
    <n v="26.211312520402593"/>
    <n v="34.948416693870122"/>
    <n v="43.685520867337651"/>
    <n v="52.42262504080518"/>
    <n v="61.159729214272708"/>
    <n v="69.896833387740244"/>
    <n v="78.633937561207773"/>
    <n v="0"/>
    <n v="46.756405969539543"/>
    <n v="187.02562387815817"/>
    <n v="420.80765372585597"/>
    <n v="748.10249551263269"/>
    <n v="1168.9101492384884"/>
    <n v="1683.2306149034232"/>
    <n v="2291.0638925074372"/>
    <n v="2992.4099820505307"/>
    <n v="3787.2688835327026"/>
    <n v="0"/>
    <n v="2.6361068911973411E-2"/>
    <n v="5.2722137823946823E-2"/>
    <n v="7.9083206735920245E-2"/>
    <n v="0.10544427564789365"/>
    <n v="0.13180534455986706"/>
    <n v="0.15816641347184046"/>
    <n v="0.18452748238381386"/>
    <n v="0.21088855129578729"/>
    <n v="0.23724962020776069"/>
    <n v="9.6"/>
    <n v="1.21546"/>
    <n v="1"/>
    <n v="1.0005999999999999"/>
    <n v="1.0066999999999999"/>
    <n v="1"/>
    <n v="0.96827470921078462"/>
    <n v="0.93768793105152082"/>
    <n v="0.90823966552220881"/>
    <n v="0.87992991262284859"/>
    <n v="0.85275867235343994"/>
    <n v="0.82672594471398297"/>
    <n v="0.80183172970447769"/>
    <n v="0.7780760273249242"/>
    <n v="0.75545883757532228"/>
    <n v="375000"/>
    <n v="750000"/>
    <n v="726206.03190808848"/>
    <n v="703265.94828864059"/>
    <n v="681179.74914165656"/>
    <n v="659947.43446713639"/>
    <n v="639569.00426507997"/>
    <n v="620044.45853548718"/>
    <n v="601373.79727835825"/>
    <n v="583557.02049369318"/>
    <n v="566594.12818149175"/>
    <n v="750000"/>
    <n v="726206.03190808848"/>
    <n v="703265.94828864047"/>
    <n v="681179.74914165656"/>
    <n v="659947.43446713639"/>
    <n v="639569.00426507997"/>
    <n v="620044.45853548718"/>
    <n v="601373.79727835825"/>
    <n v="583557.02049369318"/>
    <n v="566594.12818149175"/>
    <n v="2049592.9850000001"/>
    <n v="64.75"/>
    <n v="9.4854355203619907"/>
    <n v="1.2999999999999999E-2"/>
    <n v="0.78300000000000003"/>
    <n v="4.2157979022656243E-2"/>
    <n v="9.2531362678673887E-2"/>
    <n v="7.4999999999999997E-2"/>
    <n v="0.16753136267867388"/>
    <n v="3.392383446411483"/>
    <n v="3.2649007706909638"/>
    <n v="3.114231789731734"/>
    <n v="2.9403765035337961"/>
    <n v="2.7433349120971489"/>
    <n v="2.5231070154217927"/>
    <n v="2.2796928135077259"/>
    <n v="2.0130923063549506"/>
    <n v="1.7233054939634662"/>
    <n v="1.4103323763332716"/>
    <n v="3.392383446411483"/>
    <n v="3.3286421085512234"/>
    <n v="3.1895662802113489"/>
    <n v="3.027304146632765"/>
    <n v="2.8418557078154727"/>
    <n v="2.633220963759471"/>
    <n v="2.4013999144647595"/>
    <n v="2.1463925599313383"/>
    <n v="1.8681989001592085"/>
    <n v="1.566818935148369"/>
    <n v="0"/>
    <n v="4.3685520867337653"/>
    <n v="13.105656260201297"/>
    <n v="21.842760433668829"/>
    <n v="30.579864607136358"/>
    <n v="39.316968780603887"/>
    <n v="48.054072954071415"/>
    <n v="56.791177127538944"/>
    <n v="65.528281301006473"/>
    <n v="74.265385474474016"/>
    <n v="8.7371041734675305"/>
    <n v="0"/>
    <n v="11.466686241503007"/>
    <n v="35.900017101838749"/>
    <n v="63.040402979440046"/>
    <n v="94.015843924906122"/>
    <n v="130.45485234579994"/>
    <n v="174.83695190882455"/>
    <n v="231.17412907591662"/>
    <n v="306.45956380039996"/>
    <n v="414.12852169274942"/>
    <n v="1461.4769690713786"/>
    <n v="69.555528290513578"/>
    <n v="229.65487460428369"/>
    <n v="1760.6873719661758"/>
    <n v="1760.7"/>
    <n v="229.65652173913031"/>
    <n v="69.555528290513578"/>
    <n v="1461.4879499703561"/>
    <n v="8.8431800249935577"/>
    <n v="1.2628033824285012E-2"/>
    <n v="7.1721666520616863E-6"/>
  </r>
  <r>
    <x v="2"/>
    <x v="350"/>
    <n v="442"/>
    <n v="1.48464"/>
    <n v="78.597969847389976"/>
    <n v="0"/>
    <n v="8.7331077608211078"/>
    <n v="17.466215521642216"/>
    <n v="26.199323282463325"/>
    <n v="34.932431043284431"/>
    <n v="43.665538804105537"/>
    <n v="52.398646564926644"/>
    <n v="61.13175432574775"/>
    <n v="69.864862086568863"/>
    <n v="78.597969847389976"/>
    <n v="0"/>
    <n v="8.7331077608211078"/>
    <n v="17.466215521642216"/>
    <n v="26.199323282463325"/>
    <n v="34.932431043284431"/>
    <n v="43.665538804105537"/>
    <n v="52.398646564926644"/>
    <n v="61.13175432574775"/>
    <n v="69.864862086568863"/>
    <n v="78.597969847389976"/>
    <n v="0"/>
    <n v="46.713642336794749"/>
    <n v="186.85456934717899"/>
    <n v="420.42278103115274"/>
    <n v="747.41827738871598"/>
    <n v="1167.8410584198684"/>
    <n v="1681.6911241246107"/>
    <n v="2288.9684745029422"/>
    <n v="2989.6731095548639"/>
    <n v="3783.8050292803746"/>
    <n v="0"/>
    <n v="2.6349011174411699E-2"/>
    <n v="5.2698022348823398E-2"/>
    <n v="7.9047033523235097E-2"/>
    <n v="0.1053960446976468"/>
    <n v="0.13174505587205848"/>
    <n v="0.15809406704647017"/>
    <n v="0.18444307822088188"/>
    <n v="0.21079208939529359"/>
    <n v="0.2371411005697053"/>
    <n v="9.6"/>
    <n v="1.21546"/>
    <n v="1"/>
    <n v="1.0005999999999999"/>
    <n v="1.0066999999999999"/>
    <n v="1"/>
    <n v="0.96828896031828049"/>
    <n v="0.93771539197741061"/>
    <n v="0.90827929497739057"/>
    <n v="0.87998066931822017"/>
    <n v="0.85281951499989961"/>
    <n v="0.82679583202242868"/>
    <n v="0.8019096203858076"/>
    <n v="0.77816088009003626"/>
    <n v="0.75554961113511454"/>
    <n v="375000"/>
    <n v="750000"/>
    <n v="726216.7202387104"/>
    <n v="703286.54398305796"/>
    <n v="681209.47123304289"/>
    <n v="659985.50198866508"/>
    <n v="639614.63624992466"/>
    <n v="620096.8740168215"/>
    <n v="601432.21528935572"/>
    <n v="583620.66006752721"/>
    <n v="566662.20835133595"/>
    <n v="750000"/>
    <n v="726216.72023871029"/>
    <n v="703286.54398305784"/>
    <n v="681209.47123304289"/>
    <n v="659985.50198866508"/>
    <n v="639614.63624992466"/>
    <n v="620096.8740168215"/>
    <n v="601432.21528935572"/>
    <n v="583620.66006752721"/>
    <n v="566662.20835133595"/>
    <n v="2052044.6512500001"/>
    <n v="64.75"/>
    <n v="9.4854355203619907"/>
    <n v="1.2999999999999999E-2"/>
    <n v="0.78300000000000003"/>
    <n v="4.2157979022656243E-2"/>
    <n v="9.2922759442740158E-2"/>
    <n v="7.4999999999999997E-2"/>
    <n v="0.16792275944274015"/>
    <n v="3.3880960906810036"/>
    <n v="3.2607968163166468"/>
    <n v="3.1102952323070499"/>
    <n v="2.9365913386522133"/>
    <n v="2.7396851353521359"/>
    <n v="2.5195766224068192"/>
    <n v="2.2762657998162612"/>
    <n v="2.009752667580464"/>
    <n v="1.7200372256994261"/>
    <n v="1.4071194741731476"/>
    <n v="3.3880960906810036"/>
    <n v="3.3244464534988252"/>
    <n v="3.1855460243118481"/>
    <n v="3.0234432854796314"/>
    <n v="2.8381382370021746"/>
    <n v="2.6296308788794773"/>
    <n v="2.39792121111154"/>
    <n v="2.1430092336983626"/>
    <n v="1.8648949466399452"/>
    <n v="1.5635783499362867"/>
    <n v="0"/>
    <n v="4.3665538804105539"/>
    <n v="13.099661641231663"/>
    <n v="21.832769402052769"/>
    <n v="30.565877162873878"/>
    <n v="39.298984923694988"/>
    <n v="48.032092684516087"/>
    <n v="56.7652004453372"/>
    <n v="65.498308206158299"/>
    <n v="74.231415966979426"/>
    <n v="8.7331077608211078"/>
    <n v="0"/>
    <n v="11.470657179911294"/>
    <n v="35.912448249082829"/>
    <n v="63.063173310041954"/>
    <n v="94.052888470067145"/>
    <n v="130.51347738042827"/>
    <n v="174.93045202981628"/>
    <n v="231.32733389963408"/>
    <n v="306.72171896141157"/>
    <n v="414.6072724173905"/>
    <n v="1462.5994218977839"/>
    <n v="69.555528290513578"/>
    <n v="229.82324252824449"/>
    <n v="1761.978192716542"/>
    <n v="1762"/>
    <n v="229.82608695652152"/>
    <n v="69.555528290513578"/>
    <n v="1462.6183847529649"/>
    <n v="8.8412077369788946"/>
    <n v="2.1807283457974336E-2"/>
    <n v="1.2376437830859441E-5"/>
  </r>
  <r>
    <x v="2"/>
    <x v="351"/>
    <n v="442"/>
    <n v="1.48776"/>
    <n v="78.562401137433341"/>
    <n v="0"/>
    <n v="8.7291556819370371"/>
    <n v="17.458311363874074"/>
    <n v="26.187467045811111"/>
    <n v="34.916622727748148"/>
    <n v="43.645778409685185"/>
    <n v="52.374934091622222"/>
    <n v="61.104089773559259"/>
    <n v="69.833245455496296"/>
    <n v="78.562401137433341"/>
    <n v="0"/>
    <n v="8.7291556819370371"/>
    <n v="17.458311363874074"/>
    <n v="26.187467045811111"/>
    <n v="34.916622727748148"/>
    <n v="43.645778409685185"/>
    <n v="52.374934091622222"/>
    <n v="61.104089773559259"/>
    <n v="69.833245455496296"/>
    <n v="78.562401137433341"/>
    <n v="0"/>
    <n v="46.671372338189876"/>
    <n v="186.6854893527595"/>
    <n v="420.04235104370883"/>
    <n v="746.74195741103802"/>
    <n v="1166.7843084547467"/>
    <n v="1680.1694041748353"/>
    <n v="2286.8972445713034"/>
    <n v="2986.9678296441521"/>
    <n v="3780.3811593933797"/>
    <n v="0"/>
    <n v="2.6337087198030035E-2"/>
    <n v="5.2674174396060071E-2"/>
    <n v="7.901126159409011E-2"/>
    <n v="0.10534834879212014"/>
    <n v="0.13168543599015017"/>
    <n v="0.15802252318818022"/>
    <n v="0.18435961038621027"/>
    <n v="0.21069669758424028"/>
    <n v="0.23703378478227036"/>
    <n v="9.6"/>
    <n v="1.21546"/>
    <n v="1"/>
    <n v="1.0005999999999999"/>
    <n v="1.0066999999999999"/>
    <n v="1"/>
    <n v="0.96830305356694102"/>
    <n v="0.93774254920555933"/>
    <n v="0.90831848691585482"/>
    <n v="0.88003086669782771"/>
    <n v="0.85287968855147778"/>
    <n v="0.82686495247680525"/>
    <n v="0.80198665847380979"/>
    <n v="0.77824480654249184"/>
    <n v="0.75563939668285096"/>
    <n v="375000"/>
    <n v="750000"/>
    <n v="726227.2901752058"/>
    <n v="703306.91190416948"/>
    <n v="681238.86518689117"/>
    <n v="660023.15002337075"/>
    <n v="639659.76641360833"/>
    <n v="620148.71435760392"/>
    <n v="601489.99385535729"/>
    <n v="583683.60490686889"/>
    <n v="566729.54751213826"/>
    <n v="750000"/>
    <n v="726227.2901752058"/>
    <n v="703306.91190416948"/>
    <n v="681238.86518689105"/>
    <n v="660023.15002337075"/>
    <n v="639659.76641360833"/>
    <n v="620148.71435760392"/>
    <n v="601489.99385535729"/>
    <n v="583683.60490686889"/>
    <n v="566729.54751213826"/>
    <n v="2054496.3175000001"/>
    <n v="64.75"/>
    <n v="9.4854355203619907"/>
    <n v="1.2999999999999999E-2"/>
    <n v="0.78300000000000003"/>
    <n v="4.2157979022656243E-2"/>
    <n v="9.3313727818502626E-2"/>
    <n v="7.4999999999999997E-2"/>
    <n v="0.16831372781850262"/>
    <n v="3.3838189673031027"/>
    <n v="3.2567020289701358"/>
    <n v="3.1063667328416233"/>
    <n v="2.9328130789175653"/>
    <n v="2.7360410671979625"/>
    <n v="2.5160506976828132"/>
    <n v="2.2728419703721197"/>
    <n v="2.0064148852658796"/>
    <n v="1.7167694423640953"/>
    <n v="1.403905641666765"/>
    <n v="3.3838189673031027"/>
    <n v="3.3202604981366193"/>
    <n v="3.1815343809058794"/>
    <n v="3.0195899058795943"/>
    <n v="2.8344270730577641"/>
    <n v="2.6260458824403878"/>
    <n v="2.3944463340274664"/>
    <n v="2.1396284278189999"/>
    <n v="1.8615921638149875"/>
    <n v="1.5603375420154302"/>
    <n v="0"/>
    <n v="4.3645778409685185"/>
    <n v="13.093733522905556"/>
    <n v="21.822889204842593"/>
    <n v="30.55204488677963"/>
    <n v="39.28120056871667"/>
    <n v="48.0103562506537"/>
    <n v="56.739511932590744"/>
    <n v="65.468667614527774"/>
    <n v="74.197823296464819"/>
    <n v="8.7291556819370371"/>
    <n v="0"/>
    <n v="11.474725998495785"/>
    <n v="35.92519353718145"/>
    <n v="63.086512816793771"/>
    <n v="94.090816007666859"/>
    <n v="130.57339075091551"/>
    <n v="175.02579535883962"/>
    <n v="231.48319892233516"/>
    <n v="306.98785856782268"/>
    <n v="415.09246132673718"/>
    <n v="1463.739953286788"/>
    <n v="69.555528290513578"/>
    <n v="229.99432223659511"/>
    <n v="1763.2898038138967"/>
    <n v="1763.3"/>
    <n v="229.99565217391296"/>
    <n v="69.555528290513578"/>
    <n v="1463.7488195355734"/>
    <n v="8.8392077062442169"/>
    <n v="1.0196186103257787E-2"/>
    <n v="5.7824454734065597E-6"/>
  </r>
  <r>
    <x v="2"/>
    <x v="352"/>
    <n v="442"/>
    <n v="1.49089"/>
    <n v="78.526701932199842"/>
    <n v="0"/>
    <n v="8.72518910357776"/>
    <n v="17.45037820715552"/>
    <n v="26.175567310733278"/>
    <n v="34.90075641431104"/>
    <n v="43.625945517888802"/>
    <n v="52.351134621466564"/>
    <n v="61.076323725044325"/>
    <n v="69.80151282862208"/>
    <n v="78.526701932199842"/>
    <n v="0"/>
    <n v="8.72518910357776"/>
    <n v="17.45037820715552"/>
    <n v="26.175567310733278"/>
    <n v="34.90075641431104"/>
    <n v="43.625945517888802"/>
    <n v="52.351134621466564"/>
    <n v="61.076323725044325"/>
    <n v="69.80151282862208"/>
    <n v="78.526701932199842"/>
    <n v="0"/>
    <n v="46.62896649708015"/>
    <n v="186.5158659883206"/>
    <n v="419.66069847372131"/>
    <n v="746.06346395328239"/>
    <n v="1165.7241624270039"/>
    <n v="1678.6427938948855"/>
    <n v="2284.8193583569278"/>
    <n v="2984.2538558131296"/>
    <n v="3776.9462862634923"/>
    <n v="0"/>
    <n v="2.6325119474697723E-2"/>
    <n v="5.2650238949395446E-2"/>
    <n v="7.8975358424093173E-2"/>
    <n v="0.10530047789879089"/>
    <n v="0.13162559737348864"/>
    <n v="0.15795071684818635"/>
    <n v="0.18427583632288408"/>
    <n v="0.21060095579758178"/>
    <n v="0.23692607527227952"/>
    <n v="9.6"/>
    <n v="1.21546"/>
    <n v="1"/>
    <n v="1.0005999999999999"/>
    <n v="1.0066999999999999"/>
    <n v="1"/>
    <n v="0.96831719875545563"/>
    <n v="0.93776980700566803"/>
    <n v="0.90835782475063742"/>
    <n v="0.88008125199036358"/>
    <n v="0.8529400887248465"/>
    <n v="0.82693433495408619"/>
    <n v="0.80206399067808276"/>
    <n v="0.77832905589683632"/>
    <n v="0.75572953061034642"/>
    <n v="375000"/>
    <n v="750000"/>
    <n v="726237.89906659175"/>
    <n v="703327.35525425104"/>
    <n v="681268.36856297811"/>
    <n v="660060.93899277272"/>
    <n v="639705.06654363486"/>
    <n v="620200.75121556467"/>
    <n v="601547.99300856201"/>
    <n v="583746.79192262725"/>
    <n v="566797.14795775979"/>
    <n v="750000"/>
    <n v="726237.89906659175"/>
    <n v="703327.35525425104"/>
    <n v="681268.36856297811"/>
    <n v="660060.93899277272"/>
    <n v="639705.06654363486"/>
    <n v="620200.75121556467"/>
    <n v="601547.99300856201"/>
    <n v="583746.79192262725"/>
    <n v="566797.14795775979"/>
    <n v="2056947.9837500001"/>
    <n v="64.75"/>
    <n v="9.4854355203619907"/>
    <n v="1.2999999999999999E-2"/>
    <n v="0.78300000000000003"/>
    <n v="4.2157979022656243E-2"/>
    <n v="9.3706774013498209E-2"/>
    <n v="7.4999999999999997E-2"/>
    <n v="0.16870677401349821"/>
    <n v="3.3795520396901075"/>
    <n v="3.2526171022354244"/>
    <n v="3.1024476128171887"/>
    <n v="2.9290435714354"/>
    <n v="2.7324049780900577"/>
    <n v="2.5125318327811623"/>
    <n v="2.2694241355087135"/>
    <n v="2.0030818862727111"/>
    <n v="1.7135050850731572"/>
    <n v="1.4006937319100485"/>
    <n v="3.3795520396901075"/>
    <n v="3.316084570962766"/>
    <n v="3.1775323575263066"/>
    <n v="3.0157455921262946"/>
    <n v="2.830724274762729"/>
    <n v="2.62246840543561"/>
    <n v="2.3909779841449379"/>
    <n v="2.1362530108907123"/>
    <n v="1.8582934856729341"/>
    <n v="1.5570994084916028"/>
    <n v="0"/>
    <n v="4.36259455178888"/>
    <n v="13.087783655366639"/>
    <n v="21.812972758944397"/>
    <n v="30.538161862522159"/>
    <n v="39.263350966099921"/>
    <n v="47.988540069677683"/>
    <n v="56.713729173255444"/>
    <n v="65.438918276833206"/>
    <n v="74.164107380410968"/>
    <n v="8.72518910357776"/>
    <n v="0"/>
    <n v="11.478736935694226"/>
    <n v="35.937757508372663"/>
    <n v="63.109538394049572"/>
    <n v="94.128290593935077"/>
    <n v="130.63271279428795"/>
    <n v="175.12042757779523"/>
    <n v="231.63829812435253"/>
    <n v="307.25337041806358"/>
    <n v="415.5777454305175"/>
    <n v="1464.8768777770683"/>
    <n v="69.555528290513578"/>
    <n v="230.16486091013715"/>
    <n v="1764.5972669777191"/>
    <n v="1764.6"/>
    <n v="230.16521739130417"/>
    <n v="69.555528290513578"/>
    <n v="1464.8792543181821"/>
    <n v="8.8371673794243382"/>
    <n v="2.7330222808359395E-3"/>
    <n v="1.5488055541402809E-6"/>
  </r>
  <r>
    <x v="2"/>
    <x v="353"/>
    <n v="442"/>
    <n v="1.4950699999999999"/>
    <n v="78.46356884582832"/>
    <n v="0"/>
    <n v="8.7181743162031466"/>
    <n v="17.436348632406293"/>
    <n v="26.15452294860944"/>
    <n v="34.872697264812587"/>
    <n v="43.590871581015733"/>
    <n v="52.30904589721888"/>
    <n v="61.027220213422027"/>
    <n v="69.745394529625173"/>
    <n v="78.46356884582832"/>
    <n v="0"/>
    <n v="8.7181743162031466"/>
    <n v="17.436348632406293"/>
    <n v="26.15452294860944"/>
    <n v="34.872697264812587"/>
    <n v="43.590871581015733"/>
    <n v="52.30904589721888"/>
    <n v="61.027220213422027"/>
    <n v="69.745394529625173"/>
    <n v="78.46356884582832"/>
    <n v="0"/>
    <n v="46.554020087218831"/>
    <n v="186.21608034887532"/>
    <n v="418.98618078496946"/>
    <n v="744.86432139550129"/>
    <n v="1163.8505021804708"/>
    <n v="1675.9447231398779"/>
    <n v="2281.1469842737224"/>
    <n v="2979.4572855820052"/>
    <n v="3770.875627064725"/>
    <n v="0"/>
    <n v="2.6303954877170483E-2"/>
    <n v="5.2607909754340966E-2"/>
    <n v="7.8911864631511452E-2"/>
    <n v="0.10521581950868193"/>
    <n v="0.13151977438585241"/>
    <n v="0.1578237292630229"/>
    <n v="0.18412768414019337"/>
    <n v="0.21043163901736386"/>
    <n v="0.23673559389453436"/>
    <n v="9.6"/>
    <n v="1.21546"/>
    <n v="1"/>
    <n v="1.0005999999999999"/>
    <n v="1.0066999999999999"/>
    <n v="1"/>
    <n v="0.96834221471615833"/>
    <n v="0.93781801399137921"/>
    <n v="0.9084273978256624"/>
    <n v="0.88017036621900802"/>
    <n v="0.85304691917141595"/>
    <n v="0.82705705668288643"/>
    <n v="0.80220077875341922"/>
    <n v="0.77847808538301444"/>
    <n v="0.75588897657167209"/>
    <n v="375000"/>
    <n v="750000"/>
    <n v="726256.66103711876"/>
    <n v="703363.51049353438"/>
    <n v="681320.54836924677"/>
    <n v="660127.77466425602"/>
    <n v="639785.18937856192"/>
    <n v="620292.7925121648"/>
    <n v="601650.58406506444"/>
    <n v="583858.56403726083"/>
    <n v="566916.7324287541"/>
    <n v="750000"/>
    <n v="726256.66103711876"/>
    <n v="703363.51049353438"/>
    <n v="681320.54836924677"/>
    <n v="660127.77466425602"/>
    <n v="639785.18937856192"/>
    <n v="620292.7925121648"/>
    <n v="601650.58406506444"/>
    <n v="583858.56403726083"/>
    <n v="566916.7324287541"/>
    <n v="2059399.6500000001"/>
    <n v="64.75"/>
    <n v="9.4854355203619907"/>
    <n v="1.2999999999999999E-2"/>
    <n v="0.78300000000000003"/>
    <n v="4.2157979022656243E-2"/>
    <n v="9.4232960936695795E-2"/>
    <n v="7.4999999999999997E-2"/>
    <n v="0.16923296093669579"/>
    <n v="3.3752952714285711"/>
    <n v="3.2485793317258476"/>
    <n v="3.0986070666417693"/>
    <n v="2.9253784761763364"/>
    <n v="2.7288935603295483"/>
    <n v="2.5091523191014042"/>
    <n v="2.2661547524919068"/>
    <n v="1.9999008605010535"/>
    <n v="1.7103906431288451"/>
    <n v="1.3976241003752821"/>
    <n v="3.3752952714285711"/>
    <n v="3.3119373015772093"/>
    <n v="3.1735931991838084"/>
    <n v="3.0119927714090529"/>
    <n v="2.8271360182529426"/>
    <n v="2.6190229397154763"/>
    <n v="2.3876535357966553"/>
    <n v="2.13302780649648"/>
    <n v="1.8551457518149492"/>
    <n v="1.5540073717520637"/>
    <n v="0"/>
    <n v="4.3590871581015733"/>
    <n v="13.07726147430472"/>
    <n v="21.795435790507867"/>
    <n v="30.513610106711013"/>
    <n v="39.23178442291416"/>
    <n v="47.949958739117307"/>
    <n v="56.668133055320453"/>
    <n v="65.3863073715236"/>
    <n v="74.104481687726746"/>
    <n v="8.7181743162031466"/>
    <n v="0"/>
    <n v="11.474638027040607"/>
    <n v="35.924530321301923"/>
    <n v="63.086608415188245"/>
    <n v="94.096276305572417"/>
    <n v="130.59432590224893"/>
    <n v="175.08239469211466"/>
    <n v="231.61566888410491"/>
    <n v="307.28002099030971"/>
    <n v="415.73534380154894"/>
    <n v="1464.8898073394303"/>
    <n v="69.555528290513578"/>
    <n v="230.16680034449143"/>
    <n v="1764.6121359744352"/>
    <n v="1764.6"/>
    <n v="230.16521739130417"/>
    <n v="69.555528290513578"/>
    <n v="1464.8792543181821"/>
    <n v="8.8343901313601307"/>
    <n v="1.2135974435295793E-2"/>
    <n v="6.8774648278906232E-6"/>
  </r>
  <r>
    <x v="2"/>
    <x v="354"/>
    <n v="442"/>
    <n v="1.49715"/>
    <n v="78.45570310279841"/>
    <n v="0"/>
    <n v="8.7173003447553796"/>
    <n v="17.434600689510759"/>
    <n v="26.151901034266139"/>
    <n v="34.869201379021519"/>
    <n v="43.586501723776898"/>
    <n v="52.303802068532278"/>
    <n v="61.021102413287657"/>
    <n v="69.738402758043037"/>
    <n v="78.455703102798424"/>
    <n v="0"/>
    <n v="8.7173003447553796"/>
    <n v="17.434600689510759"/>
    <n v="26.151901034266139"/>
    <n v="34.869201379021519"/>
    <n v="43.586501723776898"/>
    <n v="52.303802068532278"/>
    <n v="61.021102413287657"/>
    <n v="69.738402758043037"/>
    <n v="78.455703102798424"/>
    <n v="0"/>
    <n v="46.54468674666176"/>
    <n v="186.17874698664704"/>
    <n v="418.90218071995588"/>
    <n v="744.71498794658817"/>
    <n v="1163.6171686665441"/>
    <n v="1675.6087228798235"/>
    <n v="2280.6896505864265"/>
    <n v="2978.8599517863527"/>
    <n v="3770.1196264796035"/>
    <n v="0"/>
    <n v="2.6301317982713891E-2"/>
    <n v="5.2602635965427781E-2"/>
    <n v="7.8903953948141675E-2"/>
    <n v="0.10520527193085556"/>
    <n v="0.13150658991356945"/>
    <n v="0.15780790789628335"/>
    <n v="0.18410922587899722"/>
    <n v="0.21041054386171112"/>
    <n v="0.23671186184442503"/>
    <n v="9.6"/>
    <n v="1.21546"/>
    <n v="1"/>
    <n v="1.0005999999999999"/>
    <n v="1.0066999999999999"/>
    <n v="1"/>
    <n v="0.96834533150286639"/>
    <n v="0.93782402029912149"/>
    <n v="0.90843606638876517"/>
    <n v="0.88018146977179756"/>
    <n v="0.85306023044821877"/>
    <n v="0.82707234841802857"/>
    <n v="0.80221782368122707"/>
    <n v="0.77849665623781417"/>
    <n v="0.75590884608778997"/>
    <n v="375000"/>
    <n v="750000"/>
    <n v="726258.99862714985"/>
    <n v="703368.01522434107"/>
    <n v="681327.0497915739"/>
    <n v="660136.10232884821"/>
    <n v="639795.17283616413"/>
    <n v="620304.26131352142"/>
    <n v="601663.36776092032"/>
    <n v="583872.49217836058"/>
    <n v="566931.63456584245"/>
    <n v="750000"/>
    <n v="726258.99862714997"/>
    <n v="703368.01522434095"/>
    <n v="681327.0497915739"/>
    <n v="660136.10232884821"/>
    <n v="639795.17283616413"/>
    <n v="620304.26131352142"/>
    <n v="601663.36776092032"/>
    <n v="583872.49217836058"/>
    <n v="566931.63456584245"/>
    <n v="2061851.3162500001"/>
    <n v="64.75"/>
    <n v="9.4854355203619907"/>
    <n v="1.2999999999999999E-2"/>
    <n v="0.78300000000000003"/>
    <n v="4.2157979022656243E-2"/>
    <n v="9.4495344508517445E-2"/>
    <n v="7.4999999999999997E-2"/>
    <n v="0.16949534450851744"/>
    <n v="3.37104862627824"/>
    <n v="3.2444756080450379"/>
    <n v="3.094635367689027"/>
    <n v="2.9215279052102128"/>
    <n v="2.7251532206085916"/>
    <n v="2.5055113138841651"/>
    <n v="2.2626021850369318"/>
    <n v="1.9964258340668928"/>
    <n v="1.7069822609740475"/>
    <n v="1.3942714657583959"/>
    <n v="3.37104862627824"/>
    <n v="3.3077621171616389"/>
    <n v="3.1695554878670325"/>
    <n v="3.0080816364496199"/>
    <n v="2.8233405629094022"/>
    <n v="2.6153322672463784"/>
    <n v="2.3840567494605485"/>
    <n v="2.1295140095519125"/>
    <n v="1.85170404752047"/>
    <n v="1.5506268633662217"/>
    <n v="0"/>
    <n v="4.3586501723776898"/>
    <n v="13.075950517133069"/>
    <n v="21.793250861888449"/>
    <n v="30.510551206643829"/>
    <n v="39.227851551399212"/>
    <n v="47.945151896154584"/>
    <n v="56.662452240909971"/>
    <n v="65.379752585665344"/>
    <n v="74.09705293042073"/>
    <n v="8.7173003447553796"/>
    <n v="0"/>
    <n v="11.486818369798572"/>
    <n v="35.963083273773663"/>
    <n v="63.155969887808077"/>
    <n v="94.203881050140112"/>
    <n v="130.75239736672842"/>
    <n v="175.31138436543904"/>
    <n v="231.95133360888488"/>
    <n v="307.78943347789027"/>
    <n v="416.55815484422033"/>
    <n v="1467.1724562446832"/>
    <n v="69.555528290513578"/>
    <n v="230.50919768027939"/>
    <n v="1767.2371822154762"/>
    <n v="1767.2"/>
    <n v="230.50434782608681"/>
    <n v="69.555528290513578"/>
    <n v="1467.1401238833996"/>
    <n v="8.8329859698581021"/>
    <n v="3.7182215476150304E-2"/>
    <n v="2.104018530791665E-5"/>
  </r>
  <r>
    <x v="2"/>
    <x v="355"/>
    <n v="442"/>
    <n v="1.5003500000000001"/>
    <n v="78.418572565085967"/>
    <n v="0"/>
    <n v="8.7131747294539963"/>
    <n v="17.426349458907993"/>
    <n v="26.139524188361989"/>
    <n v="34.852698917815985"/>
    <n v="43.565873647269981"/>
    <n v="52.279048376723978"/>
    <n v="60.992223106177974"/>
    <n v="69.70539783563197"/>
    <n v="78.418572565085967"/>
    <n v="0"/>
    <n v="8.7131747294539963"/>
    <n v="17.426349458907993"/>
    <n v="26.139524188361989"/>
    <n v="34.852698917815985"/>
    <n v="43.565873647269981"/>
    <n v="52.279048376723978"/>
    <n v="60.992223106177974"/>
    <n v="69.70539783563197"/>
    <n v="78.418572565085967"/>
    <n v="0"/>
    <n v="46.500640992922385"/>
    <n v="186.00256397168954"/>
    <n v="418.50576893630142"/>
    <n v="744.01025588675816"/>
    <n v="1162.5160248230595"/>
    <n v="1674.0230757452057"/>
    <n v="2278.5314086531971"/>
    <n v="2976.0410235470326"/>
    <n v="3766.551920426713"/>
    <n v="0"/>
    <n v="2.6288870422617912E-2"/>
    <n v="5.2577740845235824E-2"/>
    <n v="7.8866611267853742E-2"/>
    <n v="0.10515548169047165"/>
    <n v="0.13144435211308955"/>
    <n v="0.15773322253570748"/>
    <n v="0.18402209295832539"/>
    <n v="0.21031096338094329"/>
    <n v="0.2365998338035612"/>
    <n v="9.6"/>
    <n v="1.21546"/>
    <n v="1"/>
    <n v="1.0005999999999999"/>
    <n v="1.0066999999999999"/>
    <n v="1"/>
    <n v="0.9683600445663143"/>
    <n v="0.93785237391742982"/>
    <n v="0.90847698805334631"/>
    <n v="0.88023388697406391"/>
    <n v="0.8531230706795826"/>
    <n v="0.82714453916990238"/>
    <n v="0.80229829244502315"/>
    <n v="0.77858433050494502"/>
    <n v="0.75600265334966799"/>
    <n v="375000"/>
    <n v="750000"/>
    <n v="726270.03342473577"/>
    <n v="703389.2804380724"/>
    <n v="681357.74104000977"/>
    <n v="660175.41523054789"/>
    <n v="639842.30300968699"/>
    <n v="620358.40437742684"/>
    <n v="601723.71933376731"/>
    <n v="583938.24787870876"/>
    <n v="567001.99001225096"/>
    <n v="750000"/>
    <n v="726270.03342473577"/>
    <n v="703389.2804380724"/>
    <n v="681357.74104000966"/>
    <n v="660175.41523054789"/>
    <n v="639842.30300968699"/>
    <n v="620358.40437742684"/>
    <n v="601723.71933376731"/>
    <n v="583938.24787870876"/>
    <n v="567001.99001225096"/>
    <n v="2064302.9825000002"/>
    <n v="64.75"/>
    <n v="9.4854355203619907"/>
    <n v="1.2999999999999999E-2"/>
    <n v="0.78300000000000003"/>
    <n v="4.2157979022656243E-2"/>
    <n v="9.4899723843302766E-2"/>
    <n v="7.4999999999999997E-2"/>
    <n v="0.16989972384330276"/>
    <n v="3.3668120681710216"/>
    <n v="3.2404214678733285"/>
    <n v="3.0907468011328842"/>
    <n v="2.9177880679496861"/>
    <n v="2.7215452683237369"/>
    <n v="2.5020184022550356"/>
    <n v="2.2592074697435822"/>
    <n v="1.993112470789375"/>
    <n v="1.7037334053924167"/>
    <n v="1.3910702735527061"/>
    <n v="3.3668120681710216"/>
    <n v="3.3036167680221751"/>
    <n v="3.1655841345031064"/>
    <n v="3.0042674345412852"/>
    <n v="2.8196666681367115"/>
    <n v="2.6117818352893862"/>
    <n v="2.3806129359993089"/>
    <n v="2.1261599702664786"/>
    <n v="1.8484229380908959"/>
    <n v="1.5474018394725615"/>
    <n v="0"/>
    <n v="4.3565873647269981"/>
    <n v="13.069762094180994"/>
    <n v="21.782936823634991"/>
    <n v="30.496111553088987"/>
    <n v="39.209286282542983"/>
    <n v="47.92246101199698"/>
    <n v="56.635635741450976"/>
    <n v="65.348810470904965"/>
    <n v="74.061985200358976"/>
    <n v="8.7131747294539963"/>
    <n v="0"/>
    <n v="11.490348184581881"/>
    <n v="35.974125456902094"/>
    <n v="63.176311297322705"/>
    <n v="94.237362002288179"/>
    <n v="130.80624031491021"/>
    <n v="175.39885209760018"/>
    <n v="232.09739484801005"/>
    <n v="308.04400457346406"/>
    <n v="417.03131106585869"/>
    <n v="1468.2559498409382"/>
    <n v="69.555528290513578"/>
    <n v="230.67172171971765"/>
    <n v="1768.4831998511695"/>
    <n v="1768.5"/>
    <n v="230.67391304347825"/>
    <n v="69.555528290513578"/>
    <n v="1468.2705586660081"/>
    <n v="8.8307971670616823"/>
    <n v="1.6800148830498074E-2"/>
    <n v="9.4996600681357509E-6"/>
  </r>
  <r>
    <x v="2"/>
    <x v="356"/>
    <n v="442"/>
    <n v="1.5045599999999999"/>
    <n v="78.355269694809706"/>
    <n v="0"/>
    <n v="8.7061410772010781"/>
    <n v="17.412282154402156"/>
    <n v="26.118423231603234"/>
    <n v="34.824564308804312"/>
    <n v="43.530705386005394"/>
    <n v="52.236846463206476"/>
    <n v="60.942987540407557"/>
    <n v="69.649128617608639"/>
    <n v="78.355269694809721"/>
    <n v="0"/>
    <n v="8.7061410772010781"/>
    <n v="17.412282154402156"/>
    <n v="26.118423231603234"/>
    <n v="34.824564308804312"/>
    <n v="43.530705386005394"/>
    <n v="52.236846463206476"/>
    <n v="60.942987540407557"/>
    <n v="69.649128617608639"/>
    <n v="78.355269694809721"/>
    <n v="0"/>
    <n v="46.425596629378376"/>
    <n v="185.7023865175135"/>
    <n v="417.83036966440534"/>
    <n v="742.80954607005401"/>
    <n v="1160.6399157344595"/>
    <n v="1671.3214786576218"/>
    <n v="2274.8542348395408"/>
    <n v="2971.238184280217"/>
    <n v="3760.4733269796498"/>
    <n v="0"/>
    <n v="2.6267648907106506E-2"/>
    <n v="5.2535297814213011E-2"/>
    <n v="7.8802946721319517E-2"/>
    <n v="0.10507059562842602"/>
    <n v="0.13133824453553253"/>
    <n v="0.15760589344263903"/>
    <n v="0.18387354234974557"/>
    <n v="0.21014119125685207"/>
    <n v="0.23640884016395858"/>
    <n v="9.6"/>
    <n v="1.21546"/>
    <n v="1"/>
    <n v="1.0005999999999999"/>
    <n v="1.0066999999999999"/>
    <n v="1"/>
    <n v="0.96838512906379937"/>
    <n v="0.93790071559154542"/>
    <n v="0.90854675958323827"/>
    <n v="0.88032326103887781"/>
    <n v="0.85323021995846404"/>
    <n v="0.82726763634199707"/>
    <n v="0.8024355101894769"/>
    <n v="0.7787338415009033"/>
    <n v="0.75616263027627661"/>
    <n v="375000"/>
    <n v="750000"/>
    <n v="726288.84679784952"/>
    <n v="703425.53669365903"/>
    <n v="681410.06968742865"/>
    <n v="660242.44577915838"/>
    <n v="639922.664968848"/>
    <n v="620450.72725649783"/>
    <n v="601826.63264210767"/>
    <n v="584050.38112567749"/>
    <n v="567121.97270720743"/>
    <n v="750000"/>
    <n v="726288.84679784952"/>
    <n v="703425.53669365903"/>
    <n v="681410.06968742865"/>
    <n v="660242.44577915838"/>
    <n v="639922.664968848"/>
    <n v="620450.72725649783"/>
    <n v="601826.63264210767"/>
    <n v="584050.38112567749"/>
    <n v="567121.97270720743"/>
    <n v="2066754.6487500002"/>
    <n v="64.75"/>
    <n v="9.4854355203619907"/>
    <n v="1.2999999999999999E-2"/>
    <n v="0.78300000000000003"/>
    <n v="4.2157979022656243E-2"/>
    <n v="9.5433050570159064E-2"/>
    <n v="7.4999999999999997E-2"/>
    <n v="0.17043305057015906"/>
    <n v="3.362585561209964"/>
    <n v="3.236412446457186"/>
    <n v="3.0869329574883464"/>
    <n v="2.9141470943034458"/>
    <n v="2.7180548569024836"/>
    <n v="2.4986562452854599"/>
    <n v="2.2559512594523756"/>
    <n v="1.9899398994032296"/>
    <n v="1.7006221651380218"/>
    <n v="1.3879980566567527"/>
    <n v="3.362585561209964"/>
    <n v="3.2994990038335752"/>
    <n v="3.1616727019727664"/>
    <n v="3.0005400258958961"/>
    <n v="2.8161009756029647"/>
    <n v="2.6083555510939718"/>
    <n v="2.3773037523689178"/>
    <n v="2.1229455794278027"/>
    <n v="1.8452810322706257"/>
    <n v="1.5443101108973871"/>
    <n v="0"/>
    <n v="4.3530705386005391"/>
    <n v="13.059211615801617"/>
    <n v="21.765352693002697"/>
    <n v="30.471493770203772"/>
    <n v="39.177634847404853"/>
    <n v="47.883775924605935"/>
    <n v="56.589917001807017"/>
    <n v="65.296058079008105"/>
    <n v="74.002199156209173"/>
    <n v="8.7061410772010781"/>
    <n v="0"/>
    <n v="11.486121433596756"/>
    <n v="35.960502367386177"/>
    <n v="63.152709014018775"/>
    <n v="94.204407403980198"/>
    <n v="130.7666878119897"/>
    <n v="175.35954675261476"/>
    <n v="232.07368372467829"/>
    <n v="308.07052339417748"/>
    <n v="417.19184594518066"/>
    <n v="1468.2660278476226"/>
    <n v="69.555528290513578"/>
    <n v="230.67323342072029"/>
    <n v="1768.4947895588566"/>
    <n v="1768.5"/>
    <n v="230.67391304347825"/>
    <n v="69.555528290513578"/>
    <n v="1468.2705586660081"/>
    <n v="8.8278652231284518"/>
    <n v="5.2104411433901987E-3"/>
    <n v="2.9462488794968609E-6"/>
  </r>
  <r>
    <x v="2"/>
    <x v="357"/>
    <n v="442"/>
    <n v="1.50773"/>
    <n v="78.319266857673512"/>
    <n v="0"/>
    <n v="8.7021407619637241"/>
    <n v="17.404281523927448"/>
    <n v="26.106422285891171"/>
    <n v="34.808563047854896"/>
    <n v="43.510703809818622"/>
    <n v="52.212844571782348"/>
    <n v="60.914985333746074"/>
    <n v="69.617126095709793"/>
    <n v="78.319266857673512"/>
    <n v="0"/>
    <n v="8.7021407619637241"/>
    <n v="17.404281523927448"/>
    <n v="26.106422285891171"/>
    <n v="34.808563047854896"/>
    <n v="43.510703809818622"/>
    <n v="52.212844571782348"/>
    <n v="60.914985333746074"/>
    <n v="69.617126095709793"/>
    <n v="78.319266857673512"/>
    <n v="0"/>
    <n v="46.382942977631238"/>
    <n v="185.53177191052495"/>
    <n v="417.44648679868106"/>
    <n v="742.12708764209981"/>
    <n v="1159.5735744407809"/>
    <n v="1669.7859471947249"/>
    <n v="2272.7642059039308"/>
    <n v="2968.5083505683992"/>
    <n v="3757.0183811881298"/>
    <n v="0"/>
    <n v="2.6255579394880504E-2"/>
    <n v="5.2511158789761009E-2"/>
    <n v="7.8766738184641499E-2"/>
    <n v="0.10502231757952202"/>
    <n v="0.13127789697440254"/>
    <n v="0.15753347636928303"/>
    <n v="0.18378905576416354"/>
    <n v="0.21004463515904404"/>
    <n v="0.23630021455392453"/>
    <n v="9.6"/>
    <n v="1.21546"/>
    <n v="1"/>
    <n v="1.0005999999999999"/>
    <n v="1.0066999999999999"/>
    <n v="1"/>
    <n v="0.96839939593527014"/>
    <n v="0.93792821072340871"/>
    <n v="0.90858644436441538"/>
    <n v="0.8803740968582906"/>
    <n v="0.85329116820503392"/>
    <n v="0.82733765840464579"/>
    <n v="0.80251356745712576"/>
    <n v="0.77881889536247417"/>
    <n v="0.75625364212069091"/>
    <n v="375000"/>
    <n v="750000"/>
    <n v="726299.54695145262"/>
    <n v="703446.15804255649"/>
    <n v="681439.83327331149"/>
    <n v="660280.57264371798"/>
    <n v="639968.37615377549"/>
    <n v="620503.24380348437"/>
    <n v="601885.17559284437"/>
    <n v="584114.17152185563"/>
    <n v="567190.23159051815"/>
    <n v="750000"/>
    <n v="726299.54695145262"/>
    <n v="703446.15804255649"/>
    <n v="681439.83327331161"/>
    <n v="660280.57264371798"/>
    <n v="639968.37615377549"/>
    <n v="620503.24380348437"/>
    <n v="601885.17559284437"/>
    <n v="584114.17152185563"/>
    <n v="567190.23159051815"/>
    <n v="2069206.3150000002"/>
    <n v="64.75"/>
    <n v="9.4854355203619907"/>
    <n v="1.2999999999999999E-2"/>
    <n v="0.78300000000000003"/>
    <n v="4.2157979022656243E-2"/>
    <n v="9.5835615396016691E-2"/>
    <n v="7.4999999999999997E-2"/>
    <n v="0.17083561539601669"/>
    <n v="3.3583690696682464"/>
    <n v="3.2323757462832079"/>
    <n v="3.0830591421790219"/>
    <n v="2.9104192573556871"/>
    <n v="2.7144560918132052"/>
    <n v="2.4951696455515751"/>
    <n v="2.252559918570797"/>
    <n v="1.9866269108708707"/>
    <n v="1.6973706224517966"/>
    <n v="1.3847910533135748"/>
    <n v="3.3583690696682464"/>
    <n v="3.2953724079757274"/>
    <n v="3.1577174442311149"/>
    <n v="2.9967391997673545"/>
    <n v="2.8124376745844462"/>
    <n v="2.6048128686823899"/>
    <n v="2.3738647820611858"/>
    <n v="2.1195934147208337"/>
    <n v="1.8419987666613338"/>
    <n v="1.5410808378826857"/>
    <n v="0"/>
    <n v="4.3510703809818621"/>
    <n v="13.053211142945585"/>
    <n v="21.755351904909311"/>
    <n v="30.457492666873033"/>
    <n v="39.159633428836756"/>
    <n v="47.861774190800489"/>
    <n v="56.563914952764208"/>
    <n v="65.266055714727941"/>
    <n v="73.968196476691645"/>
    <n v="8.7021407619637241"/>
    <n v="0"/>
    <n v="11.489938687619849"/>
    <n v="35.972465164375897"/>
    <n v="63.1747115722562"/>
    <n v="94.24044871777258"/>
    <n v="130.82423170652291"/>
    <n v="175.45224111881748"/>
    <n v="232.2271557120915"/>
    <n v="308.33593055936745"/>
    <n v="417.6819553042551"/>
    <n v="1469.399078543079"/>
    <n v="69.555528290513578"/>
    <n v="230.84319102503875"/>
    <n v="1769.7977978586314"/>
    <n v="1769.8"/>
    <n v="230.84347826086946"/>
    <n v="69.555528290513578"/>
    <n v="1469.4009934486169"/>
    <n v="8.8256186890825301"/>
    <n v="2.2021413685706648E-3"/>
    <n v="1.2442882634030199E-6"/>
  </r>
  <r>
    <x v="2"/>
    <x v="358"/>
    <n v="442"/>
    <n v="1.51092"/>
    <n v="78.282880521810853"/>
    <n v="0"/>
    <n v="8.6980978357567622"/>
    <n v="17.396195671513524"/>
    <n v="26.094293507270287"/>
    <n v="34.792391343027049"/>
    <n v="43.490489178783811"/>
    <n v="52.188587014540573"/>
    <n v="60.886684850297335"/>
    <n v="69.584782686054098"/>
    <n v="78.282880521810853"/>
    <n v="0"/>
    <n v="8.6980978357567622"/>
    <n v="17.396195671513524"/>
    <n v="26.094293507270287"/>
    <n v="34.792391343027049"/>
    <n v="43.490489178783811"/>
    <n v="52.188587014540573"/>
    <n v="60.886684850297335"/>
    <n v="69.584782686054098"/>
    <n v="78.282880521810853"/>
    <n v="0"/>
    <n v="46.339854900742843"/>
    <n v="185.35941960297137"/>
    <n v="417.05869410668555"/>
    <n v="741.43767841188549"/>
    <n v="1158.496372518571"/>
    <n v="1668.2347764267422"/>
    <n v="2270.652890136399"/>
    <n v="2965.7507136475419"/>
    <n v="3753.5282469601693"/>
    <n v="0"/>
    <n v="2.624338131938183E-2"/>
    <n v="5.2486762638763659E-2"/>
    <n v="7.8730143958145482E-2"/>
    <n v="0.10497352527752732"/>
    <n v="0.13121690659690916"/>
    <n v="0.15746028791629096"/>
    <n v="0.1837036692356728"/>
    <n v="0.20994705055505464"/>
    <n v="0.23619043187443645"/>
    <n v="9.6"/>
    <n v="1.21546"/>
    <n v="1"/>
    <n v="1.0005999999999999"/>
    <n v="1.0066999999999999"/>
    <n v="1"/>
    <n v="0.96841381501856449"/>
    <n v="0.93795599970072085"/>
    <n v="0.90862655404646953"/>
    <n v="0.88042547805581006"/>
    <n v="0.85335277172874291"/>
    <n v="0.82740843506526784"/>
    <n v="0.80259246806538465"/>
    <n v="0.77890487072909376"/>
    <n v="0.75634564305639496"/>
    <n v="375000"/>
    <n v="750000"/>
    <n v="726310.36126392335"/>
    <n v="703466.99977554067"/>
    <n v="681469.91553485219"/>
    <n v="660319.10854185757"/>
    <n v="640014.57879655715"/>
    <n v="620556.32629895094"/>
    <n v="601944.35104903847"/>
    <n v="584178.65304682031"/>
    <n v="567259.23229229625"/>
    <n v="750000"/>
    <n v="726310.36126392335"/>
    <n v="703466.99977554067"/>
    <n v="681469.91553485219"/>
    <n v="660319.10854185757"/>
    <n v="640014.57879655715"/>
    <n v="620556.32629895094"/>
    <n v="601944.35104903847"/>
    <n v="584178.65304682031"/>
    <n v="567259.23229229625"/>
    <n v="2071657.9812500002"/>
    <n v="64.75"/>
    <n v="9.4854355203619907"/>
    <n v="1.2999999999999999E-2"/>
    <n v="0.78300000000000003"/>
    <n v="4.2157979022656243E-2"/>
    <n v="9.6241575380988501E-2"/>
    <n v="7.4999999999999997E-2"/>
    <n v="0.1712415753809885"/>
    <n v="3.3541625579881655"/>
    <n v="3.2283490391415057"/>
    <n v="3.0791951321629325"/>
    <n v="2.9067008370524481"/>
    <n v="2.7108661538100502"/>
    <n v="2.4916910824357403"/>
    <n v="2.2491756229295188"/>
    <n v="1.9833197752913831"/>
    <n v="1.6941235395213361"/>
    <n v="1.3815869156193774"/>
    <n v="3.3541625579881655"/>
    <n v="3.2912557985648356"/>
    <n v="3.1537720856522191"/>
    <n v="2.9929479846076905"/>
    <n v="2.8087834954312489"/>
    <n v="2.6012786181228953"/>
    <n v="2.3704333526826296"/>
    <n v="2.1162476991104509"/>
    <n v="1.8387216574063596"/>
    <n v="1.5378552275703568"/>
    <n v="0"/>
    <n v="4.3490489178783811"/>
    <n v="13.047146753635143"/>
    <n v="21.745244589391906"/>
    <n v="30.443342425148668"/>
    <n v="39.141440260905426"/>
    <n v="47.839538096662196"/>
    <n v="56.537635932418951"/>
    <n v="65.23573376817572"/>
    <n v="73.933831603932475"/>
    <n v="8.6980978357567622"/>
    <n v="0"/>
    <n v="11.493622889078836"/>
    <n v="35.98400767667561"/>
    <n v="63.195974628935474"/>
    <n v="94.275394060136165"/>
    <n v="130.88028112400357"/>
    <n v="175.54300031733175"/>
    <n v="232.37822725066113"/>
    <n v="308.59852681746685"/>
    <n v="418.1692067850704"/>
    <n v="1470.5182415493598"/>
    <n v="69.555528290513578"/>
    <n v="231.01106547598087"/>
    <n v="1771.0848353158542"/>
    <n v="1771.1"/>
    <n v="231.01304347826067"/>
    <n v="69.555528290513578"/>
    <n v="1470.5314282312256"/>
    <n v="8.8233245731266763"/>
    <n v="1.5164684145702267E-2"/>
    <n v="8.5622969599131996E-6"/>
  </r>
  <r>
    <x v="2"/>
    <x v="359"/>
    <n v="442"/>
    <n v="1.5140899999999999"/>
    <n v="78.247147481426182"/>
    <n v="0"/>
    <n v="8.6941274979362433"/>
    <n v="17.388254995872487"/>
    <n v="26.08238249380873"/>
    <n v="34.776509991744973"/>
    <n v="43.470637489681216"/>
    <n v="52.16476498761746"/>
    <n v="60.858892485553703"/>
    <n v="69.553019983489946"/>
    <n v="78.247147481426197"/>
    <n v="0"/>
    <n v="8.6941274979362433"/>
    <n v="17.388254995872487"/>
    <n v="26.08238249380873"/>
    <n v="34.776509991744973"/>
    <n v="43.470637489681216"/>
    <n v="52.16476498761746"/>
    <n v="60.858892485553703"/>
    <n v="69.553019983489946"/>
    <n v="78.247147481426197"/>
    <n v="0"/>
    <n v="46.29755993210231"/>
    <n v="185.19023972840924"/>
    <n v="416.67803938892081"/>
    <n v="740.76095891363696"/>
    <n v="1157.438998302558"/>
    <n v="1666.7121575556832"/>
    <n v="2268.5804366730135"/>
    <n v="2963.0438356545478"/>
    <n v="3750.1023545002881"/>
    <n v="0"/>
    <n v="2.6231402253227582E-2"/>
    <n v="5.2462804506455164E-2"/>
    <n v="7.869420675968275E-2"/>
    <n v="0.10492560901291033"/>
    <n v="0.13115701126613791"/>
    <n v="0.1573884135193655"/>
    <n v="0.18361981577259306"/>
    <n v="0.20985121802582066"/>
    <n v="0.23608262027904825"/>
    <n v="9.6"/>
    <n v="1.21546"/>
    <n v="1"/>
    <n v="1.0005999999999999"/>
    <n v="1.0066999999999999"/>
    <n v="1"/>
    <n v="0.96842797545286419"/>
    <n v="0.9379832906921306"/>
    <n v="0.90866594571779946"/>
    <n v="0.88047594052987077"/>
    <n v="0.85341327512834442"/>
    <n v="0.82747794951322051"/>
    <n v="0.80266996368449883"/>
    <n v="0.77898931764217971"/>
    <n v="0.75643601138626282"/>
    <n v="375000"/>
    <n v="750000"/>
    <n v="726320.98158964817"/>
    <n v="703487.46801909793"/>
    <n v="681499.45928834961"/>
    <n v="660356.9553974031"/>
    <n v="640059.95634625829"/>
    <n v="620608.4621349154"/>
    <n v="602002.4727633741"/>
    <n v="584241.98823163484"/>
    <n v="567327.00853969716"/>
    <n v="750000"/>
    <n v="726320.98158964817"/>
    <n v="703487.46801909793"/>
    <n v="681499.45928834961"/>
    <n v="660356.9553974031"/>
    <n v="640059.95634625829"/>
    <n v="620608.4621349154"/>
    <n v="602002.4727633741"/>
    <n v="584241.98823163484"/>
    <n v="567327.00853969716"/>
    <n v="2074109.6475000002"/>
    <n v="64.75"/>
    <n v="9.4854355203619907"/>
    <n v="1.2999999999999999E-2"/>
    <n v="0.78300000000000003"/>
    <n v="4.2157979022656243E-2"/>
    <n v="9.6645840117739426E-2"/>
    <n v="7.4999999999999997E-2"/>
    <n v="0.17164584011773942"/>
    <n v="3.3499659907801411"/>
    <n v="3.2243308868406002"/>
    <n v="3.0753383015491891"/>
    <n v="2.90298823490591"/>
    <n v="2.7072806869107615"/>
    <n v="2.4882156575637433"/>
    <n v="2.2457931468648566"/>
    <n v="1.9800131548140998"/>
    <n v="1.6908756814114752"/>
    <n v="1.3783807266569799"/>
    <n v="3.3499659907801411"/>
    <n v="3.2871484388103704"/>
    <n v="3.1498345941948944"/>
    <n v="2.9891632682275495"/>
    <n v="2.8051344609083357"/>
    <n v="2.5977481722372522"/>
    <n v="2.3670044022142998"/>
    <n v="2.112903150839478"/>
    <n v="1.8354444181127874"/>
    <n v="1.5346282040342274"/>
    <n v="0"/>
    <n v="4.3470637489681216"/>
    <n v="13.041191246904365"/>
    <n v="21.735318744840608"/>
    <n v="30.429446242776852"/>
    <n v="39.123573740713098"/>
    <n v="47.817701238649335"/>
    <n v="56.511828736585585"/>
    <n v="65.205956234521821"/>
    <n v="73.900083732458071"/>
    <n v="8.6941274979362433"/>
    <n v="0"/>
    <n v="11.497480925705716"/>
    <n v="35.996105838229688"/>
    <n v="63.218237151689273"/>
    <n v="94.311873107370445"/>
    <n v="130.93853434751051"/>
    <n v="175.63684750147846"/>
    <n v="232.53363221225047"/>
    <n v="308.86737377244134"/>
    <n v="418.66606412495253"/>
    <n v="1471.6661489816283"/>
    <n v="69.555528290513578"/>
    <n v="231.18325159082116"/>
    <n v="1772.4049288629631"/>
    <n v="1772.4"/>
    <n v="231.18260869565211"/>
    <n v="69.555528290513578"/>
    <n v="1471.6618630138344"/>
    <n v="8.8210119101134001"/>
    <n v="4.9288629629700154E-3"/>
    <n v="2.7808976320074562E-6"/>
  </r>
  <r>
    <x v="2"/>
    <x v="360"/>
    <n v="442"/>
    <n v="1.51735"/>
    <n v="78.209227979442403"/>
    <n v="0"/>
    <n v="8.6899142199380446"/>
    <n v="17.379828439876089"/>
    <n v="26.069742659814132"/>
    <n v="34.759656879752178"/>
    <n v="43.449571099690225"/>
    <n v="52.139485319628271"/>
    <n v="60.829399539566317"/>
    <n v="69.519313759504357"/>
    <n v="78.209227979442403"/>
    <n v="0"/>
    <n v="8.6899142199380446"/>
    <n v="17.379828439876089"/>
    <n v="26.069742659814132"/>
    <n v="34.759656879752178"/>
    <n v="43.449571099690225"/>
    <n v="52.139485319628271"/>
    <n v="60.829399539566317"/>
    <n v="69.519313759504357"/>
    <n v="78.209227979442403"/>
    <n v="0"/>
    <n v="46.252698104302382"/>
    <n v="185.01079241720953"/>
    <n v="416.27428293872134"/>
    <n v="740.04316966883812"/>
    <n v="1156.3174526075597"/>
    <n v="1665.097131754886"/>
    <n v="2266.382207110817"/>
    <n v="2960.1726786753525"/>
    <n v="3746.4685464484933"/>
    <n v="0"/>
    <n v="2.6218690202478193E-2"/>
    <n v="5.2437380404956387E-2"/>
    <n v="7.8656070607434569E-2"/>
    <n v="0.10487476080991277"/>
    <n v="0.13109345101239098"/>
    <n v="0.15731214121486917"/>
    <n v="0.18353083141734736"/>
    <n v="0.20974952161982555"/>
    <n v="0.23596821182230374"/>
    <n v="9.6"/>
    <n v="1.21546"/>
    <n v="1"/>
    <n v="1.0005999999999999"/>
    <n v="1.0066999999999999"/>
    <n v="1"/>
    <n v="0.96844300260416349"/>
    <n v="0.93801225261484067"/>
    <n v="0.9087077500320313"/>
    <n v="0.88052949485573562"/>
    <n v="0.8534774870859535"/>
    <n v="0.82755172672268495"/>
    <n v="0.8027522137659302"/>
    <n v="0.7790789482156889"/>
    <n v="0.75653193007196118"/>
    <n v="375000"/>
    <n v="750000"/>
    <n v="726332.25195312267"/>
    <n v="703509.18946113053"/>
    <n v="681530.81252402347"/>
    <n v="660397.1211418017"/>
    <n v="640108.11531446513"/>
    <n v="620663.79504201375"/>
    <n v="602064.16032444767"/>
    <n v="584309.21116176667"/>
    <n v="567398.94755397085"/>
    <n v="750000"/>
    <n v="726332.25195312267"/>
    <n v="703509.18946113053"/>
    <n v="681530.81252402347"/>
    <n v="660397.1211418017"/>
    <n v="640108.11531446513"/>
    <n v="620663.79504201375"/>
    <n v="602064.16032444767"/>
    <n v="584309.21116176667"/>
    <n v="567398.94755397085"/>
    <n v="2076561.3137500002"/>
    <n v="64.75"/>
    <n v="9.4854355203619907"/>
    <n v="1.2999999999999999E-2"/>
    <n v="0.78300000000000003"/>
    <n v="4.2157979022656243E-2"/>
    <n v="9.7062466109346143E-2"/>
    <n v="7.4999999999999997E-2"/>
    <n v="0.17206246610934614"/>
    <n v="3.3457793328217234"/>
    <n v="3.220325092126036"/>
    <n v="3.0714956954162589"/>
    <n v="2.8992911426923906"/>
    <n v="2.7037114339544326"/>
    <n v="2.4847565692023843"/>
    <n v="2.2424265484362453"/>
    <n v="1.9767213716560168"/>
    <n v="1.6876410388616974"/>
    <n v="1.3751855500532877"/>
    <n v="3.3457793328217234"/>
    <n v="3.2830522124738799"/>
    <n v="3.1459103937711475"/>
    <n v="2.9853934190543248"/>
    <n v="2.8015012883234114"/>
    <n v="2.5942340015784087"/>
    <n v="2.3635915588193148"/>
    <n v="2.1095739600461312"/>
    <n v="1.8321812052588571"/>
    <n v="1.5314132944574925"/>
    <n v="0"/>
    <n v="4.3449571099690223"/>
    <n v="13.034871329907066"/>
    <n v="21.724785549845109"/>
    <n v="30.414699769783155"/>
    <n v="39.104613989721202"/>
    <n v="47.794528209659248"/>
    <n v="56.484442429597294"/>
    <n v="65.174356649535341"/>
    <n v="73.864270869473387"/>
    <n v="8.6899142199380446"/>
    <n v="0"/>
    <n v="11.500671366566369"/>
    <n v="36.006083946033151"/>
    <n v="63.236731772023859"/>
    <n v="94.342677308836386"/>
    <n v="130.98885488653394"/>
    <n v="175.72001760397976"/>
    <n v="232.67492335916765"/>
    <n v="309.1176609597922"/>
    <n v="419.13843904651361"/>
    <n v="1472.7260602494471"/>
    <n v="69.555528290513578"/>
    <n v="231.34223828099397"/>
    <n v="1773.6238268209547"/>
    <n v="1773.6"/>
    <n v="231.33913043478242"/>
    <n v="69.555528290513578"/>
    <n v="1472.7053412747039"/>
    <n v="8.8185996301815184"/>
    <n v="2.3826820954809591E-2"/>
    <n v="1.3434157056162377E-5"/>
  </r>
  <r>
    <x v="2"/>
    <x v="361"/>
    <n v="442"/>
    <n v="1.52057"/>
    <n v="78.172480970429689"/>
    <n v="0"/>
    <n v="8.6858312189366327"/>
    <n v="17.371662437873265"/>
    <n v="26.057493656809896"/>
    <n v="34.743324875746531"/>
    <n v="43.429156094683165"/>
    <n v="52.1149873136198"/>
    <n v="60.800818532556434"/>
    <n v="69.486649751493061"/>
    <n v="78.172480970429689"/>
    <n v="0"/>
    <n v="8.6858312189366327"/>
    <n v="17.371662437873265"/>
    <n v="26.057493656809896"/>
    <n v="34.743324875746531"/>
    <n v="43.429156094683165"/>
    <n v="52.1149873136198"/>
    <n v="60.800818532556434"/>
    <n v="69.486649751493061"/>
    <n v="78.172480970429689"/>
    <n v="0"/>
    <n v="46.209244177860725"/>
    <n v="184.8369767114429"/>
    <n v="415.88319760074643"/>
    <n v="739.3479068457716"/>
    <n v="1155.231104446518"/>
    <n v="1663.5327904029862"/>
    <n v="2264.2529647151755"/>
    <n v="2957.3916273830864"/>
    <n v="3742.9487784067173"/>
    <n v="0"/>
    <n v="2.6206371215703062E-2"/>
    <n v="5.2412742431406124E-2"/>
    <n v="7.861911364710919E-2"/>
    <n v="0.10482548486281225"/>
    <n v="0.13103185607851531"/>
    <n v="0.15723822729421838"/>
    <n v="0.18344459850992145"/>
    <n v="0.2096509697256245"/>
    <n v="0.23585734094132754"/>
    <n v="9.6"/>
    <n v="1.21546"/>
    <n v="1"/>
    <n v="1.0005999999999999"/>
    <n v="1.0066999999999999"/>
    <n v="1"/>
    <n v="0.96845756535983973"/>
    <n v="0.93804032002852589"/>
    <n v="0.90874826400605868"/>
    <n v="0.88058139729243801"/>
    <n v="0.85353971988766408"/>
    <n v="0.82762323179173669"/>
    <n v="0.80283193300465572"/>
    <n v="0.77916582352642139"/>
    <n v="0.75662490335703381"/>
    <n v="375000"/>
    <n v="750000"/>
    <n v="726343.17401987978"/>
    <n v="703530.24002139445"/>
    <n v="681561.19800454401"/>
    <n v="660436.04796932847"/>
    <n v="640154.78991574806"/>
    <n v="620717.42384380253"/>
    <n v="602123.94975349179"/>
    <n v="584374.36764481605"/>
    <n v="567468.67751777533"/>
    <n v="750000"/>
    <n v="726343.17401987989"/>
    <n v="703530.24002139445"/>
    <n v="681561.19800454413"/>
    <n v="660436.04796932847"/>
    <n v="640154.78991574806"/>
    <n v="620717.42384380253"/>
    <n v="602123.94975349179"/>
    <n v="584374.36764481605"/>
    <n v="567468.67751777533"/>
    <n v="2079012.9800000002"/>
    <n v="64.75"/>
    <n v="9.4854355203619907"/>
    <n v="1.2999999999999999E-2"/>
    <n v="0.78300000000000003"/>
    <n v="4.2157979022656243E-2"/>
    <n v="9.7474859777122821E-2"/>
    <n v="7.4999999999999997E-2"/>
    <n v="0.17247485977712282"/>
    <n v="3.3416025490566033"/>
    <n v="3.2163270815329046"/>
    <n v="3.0676589051027281"/>
    <n v="2.8955980197660756"/>
    <n v="2.7001444255229452"/>
    <n v="2.4812981223733397"/>
    <n v="2.2390591103172568"/>
    <n v="1.9734273893546965"/>
    <n v="1.68440295948566"/>
    <n v="1.3719858207101476"/>
    <n v="3.3416025490566033"/>
    <n v="3.2789648152947537"/>
    <n v="3.1419929933178166"/>
    <n v="2.9816284624344016"/>
    <n v="2.7978712226445106"/>
    <n v="2.5907212739481427"/>
    <n v="2.3601786163452982"/>
    <n v="2.1062432498359769"/>
    <n v="1.8289151744201781"/>
    <n v="1.5281943900979038"/>
    <n v="0"/>
    <n v="4.3429156094683163"/>
    <n v="13.028746828404948"/>
    <n v="21.714578047341583"/>
    <n v="30.400409266278213"/>
    <n v="39.086240485214844"/>
    <n v="47.772071704151486"/>
    <n v="56.457902923088113"/>
    <n v="65.143734142024755"/>
    <n v="73.829565360961368"/>
    <n v="8.6858312189366327"/>
    <n v="0"/>
    <n v="11.504189311813709"/>
    <n v="36.017106399172199"/>
    <n v="63.257096679189338"/>
    <n v="94.376332168680221"/>
    <n v="131.0432315707844"/>
    <n v="175.80879215138685"/>
    <n v="232.82392278443672"/>
    <n v="309.37874410074346"/>
    <n v="419.62668352137968"/>
    <n v="1473.8360986875864"/>
    <n v="69.555528290513578"/>
    <n v="231.50874404671487"/>
    <n v="1774.9003710248148"/>
    <n v="1774.9"/>
    <n v="231.50869565217386"/>
    <n v="69.555528290513578"/>
    <n v="1473.8357760573126"/>
    <n v="8.8161834250216291"/>
    <n v="3.7102481473993976E-4"/>
    <n v="2.090398415347004E-7"/>
  </r>
  <r>
    <x v="2"/>
    <x v="362"/>
    <n v="442"/>
    <n v="1.52379"/>
    <n v="78.135872092878358"/>
    <n v="0"/>
    <n v="8.6817635658753733"/>
    <n v="17.363527131750747"/>
    <n v="26.045290697626122"/>
    <n v="34.727054263501493"/>
    <n v="43.408817829376865"/>
    <n v="52.090581395252237"/>
    <n v="60.772344961127608"/>
    <n v="69.454108527002987"/>
    <n v="78.135872092878358"/>
    <n v="0"/>
    <n v="8.6817635658753733"/>
    <n v="17.363527131750747"/>
    <n v="26.045290697626122"/>
    <n v="34.727054263501493"/>
    <n v="43.408817829376865"/>
    <n v="52.090581395252237"/>
    <n v="60.772344961127608"/>
    <n v="69.454108527002987"/>
    <n v="78.135872092878358"/>
    <n v="0"/>
    <n v="46.165973900928662"/>
    <n v="184.66389560371465"/>
    <n v="415.49376510835799"/>
    <n v="738.6555824148586"/>
    <n v="1154.1493475232164"/>
    <n v="1661.9750604334317"/>
    <n v="2262.1327211455041"/>
    <n v="2954.6223296594344"/>
    <n v="3739.4438859752217"/>
    <n v="0"/>
    <n v="2.6194098535816349E-2"/>
    <n v="5.2388197071632697E-2"/>
    <n v="7.8582295607449046E-2"/>
    <n v="0.10477639414326539"/>
    <n v="0.13097049267908173"/>
    <n v="0.15716459121489806"/>
    <n v="0.18335868975071443"/>
    <n v="0.20955278828653079"/>
    <n v="0.23574688682234712"/>
    <n v="9.6"/>
    <n v="1.21546"/>
    <n v="1"/>
    <n v="1.0005999999999999"/>
    <n v="1.0066999999999999"/>
    <n v="1"/>
    <n v="0.96847207362156795"/>
    <n v="0.93806828292615807"/>
    <n v="0.90878862791377024"/>
    <n v="0.88063310858440458"/>
    <n v="0.85360172493806108"/>
    <n v="0.82769447697473963"/>
    <n v="0.80291136469444024"/>
    <n v="0.77925238809716291"/>
    <n v="0.75671754718290796"/>
    <n v="375000"/>
    <n v="750000"/>
    <n v="726354.05521617597"/>
    <n v="703551.21219461854"/>
    <n v="681591.4709353277"/>
    <n v="660474.83143830346"/>
    <n v="640201.29370354582"/>
    <n v="620770.85773105477"/>
    <n v="602183.5235208302"/>
    <n v="584439.29107287223"/>
    <n v="567538.16038718098"/>
    <n v="750000"/>
    <n v="726354.05521617597"/>
    <n v="703551.21219461854"/>
    <n v="681591.4709353277"/>
    <n v="660474.83143830346"/>
    <n v="640201.29370354582"/>
    <n v="620770.85773105477"/>
    <n v="602183.5235208302"/>
    <n v="584439.29107287223"/>
    <n v="567538.16038718098"/>
    <n v="2081464.6462500002"/>
    <n v="64.75"/>
    <n v="9.4854355203619907"/>
    <n v="1.2999999999999999E-2"/>
    <n v="0.78300000000000003"/>
    <n v="4.2157979022656243E-2"/>
    <n v="9.7888127666478905E-2"/>
    <n v="7.4999999999999997E-2"/>
    <n v="0.1728881276664789"/>
    <n v="3.3374356045936393"/>
    <n v="3.2123382210157558"/>
    <n v="3.0638304817304665"/>
    <n v="2.8919123867377707"/>
    <n v="2.6965839360376695"/>
    <n v="2.4778451296301625"/>
    <n v="2.235695967515249"/>
    <n v="1.9701364496929292"/>
    <n v="1.6811665761632033"/>
    <n v="1.3687863469260722"/>
    <n v="3.3374356045936393"/>
    <n v="3.2748869128046976"/>
    <n v="3.1380843513731111"/>
    <n v="2.9778714342341184"/>
    <n v="2.7942481613877201"/>
    <n v="2.587214532833916"/>
    <n v="2.3567705485727055"/>
    <n v="2.1029162086040891"/>
    <n v="1.8256515129280664"/>
    <n v="1.5249764615446377"/>
    <n v="0"/>
    <n v="4.3408817829376867"/>
    <n v="13.022645348813061"/>
    <n v="21.704408914688436"/>
    <n v="30.386172480563808"/>
    <n v="39.067936046439179"/>
    <n v="47.749699612314551"/>
    <n v="56.431463178189922"/>
    <n v="65.113226744065301"/>
    <n v="73.794990309940673"/>
    <n v="8.6817635658753733"/>
    <n v="0"/>
    <n v="11.507728453012394"/>
    <n v="36.028199137212773"/>
    <n v="63.277596328756843"/>
    <n v="94.410213378166404"/>
    <n v="131.09797407886552"/>
    <n v="175.89815971976753"/>
    <n v="232.97391450259343"/>
    <n v="309.64159128954293"/>
    <n v="420.11839157703355"/>
    <n v="1474.9537684649513"/>
    <n v="69.555528290513578"/>
    <n v="231.67639451331959"/>
    <n v="1776.1856912687845"/>
    <n v="1776.2"/>
    <n v="231.67826086956507"/>
    <n v="69.555528290513578"/>
    <n v="1474.9662108399214"/>
    <n v="8.8137341792466302"/>
    <n v="1.4308731215578518E-2"/>
    <n v="8.055810840884202E-6"/>
  </r>
  <r>
    <x v="2"/>
    <x v="363"/>
    <n v="442"/>
    <n v="1.5269699999999999"/>
    <n v="78.100423483723461"/>
    <n v="0"/>
    <n v="8.6778248315248288"/>
    <n v="17.355649663049658"/>
    <n v="26.033474494574484"/>
    <n v="34.711299326099315"/>
    <n v="43.389124157624146"/>
    <n v="52.066948989148976"/>
    <n v="60.744773820673807"/>
    <n v="69.42259865219863"/>
    <n v="78.100423483723461"/>
    <n v="0"/>
    <n v="8.6778248315248288"/>
    <n v="17.355649663049658"/>
    <n v="26.033474494574484"/>
    <n v="34.711299326099315"/>
    <n v="43.389124157624146"/>
    <n v="52.066948989148976"/>
    <n v="60.744773820673807"/>
    <n v="69.42259865219863"/>
    <n v="78.100423483723461"/>
    <n v="0"/>
    <n v="46.124094331560215"/>
    <n v="184.49637732624086"/>
    <n v="415.11684898404189"/>
    <n v="737.98550930496344"/>
    <n v="1153.1023582890055"/>
    <n v="1660.4673959361683"/>
    <n v="2260.0806222464512"/>
    <n v="2951.9420372198538"/>
    <n v="3736.0516408563776"/>
    <n v="0"/>
    <n v="2.6182214821764273E-2"/>
    <n v="5.2364429643528547E-2"/>
    <n v="7.8546644465292817E-2"/>
    <n v="0.10472885928705709"/>
    <n v="0.13091107410882138"/>
    <n v="0.15709328893058566"/>
    <n v="0.18327550375234994"/>
    <n v="0.20945771857411419"/>
    <n v="0.23563993339587846"/>
    <n v="9.6"/>
    <n v="1.21546"/>
    <n v="1"/>
    <n v="1.0005999999999999"/>
    <n v="1.0066999999999999"/>
    <n v="1"/>
    <n v="0.96848612229890862"/>
    <n v="0.93809536051856979"/>
    <n v="0.90882771465898371"/>
    <n v="0.88068318472015028"/>
    <n v="0.8536617707020695"/>
    <n v="0.82776347260474137"/>
    <n v="0.802988290428166"/>
    <n v="0.77933622417234316"/>
    <n v="0.75680727383727309"/>
    <n v="375000"/>
    <n v="750000"/>
    <n v="726364.59172418143"/>
    <n v="703571.52038892731"/>
    <n v="681620.78599423775"/>
    <n v="660512.38854011276"/>
    <n v="640246.3280265521"/>
    <n v="620822.60445355601"/>
    <n v="602241.21782112448"/>
    <n v="584502.16812925739"/>
    <n v="567605.45537795476"/>
    <n v="750000"/>
    <n v="726364.59172418143"/>
    <n v="703571.52038892731"/>
    <n v="681620.78599423775"/>
    <n v="660512.38854011276"/>
    <n v="640246.3280265521"/>
    <n v="620822.60445355601"/>
    <n v="602241.21782112448"/>
    <n v="584502.16812925739"/>
    <n v="567605.45537795476"/>
    <n v="2083916.3125000002"/>
    <n v="64.75"/>
    <n v="9.4854355203619907"/>
    <n v="1.2999999999999999E-2"/>
    <n v="0.78300000000000003"/>
    <n v="4.2157979022656243E-2"/>
    <n v="9.8297119792423338E-2"/>
    <n v="7.4999999999999997E-2"/>
    <n v="0.17329711979242335"/>
    <n v="3.3332784647058817"/>
    <n v="3.2083571072848778"/>
    <n v="3.0600078749851676"/>
    <n v="2.8882307678067516"/>
    <n v="2.6930257857496298"/>
    <n v="2.4743929288138018"/>
    <n v="2.2323321969992675"/>
    <n v="1.9668435903060275"/>
    <n v="1.6779271087340815"/>
    <n v="1.365582752283429"/>
    <n v="3.3332784647058817"/>
    <n v="3.27081778599538"/>
    <n v="3.1341824911350225"/>
    <n v="2.9741193213959596"/>
    <n v="2.7906282767781905"/>
    <n v="2.583709357281716"/>
    <n v="2.3533625629065344"/>
    <n v="2.0995878936526475"/>
    <n v="1.8223853495200544"/>
    <n v="1.5217549305087552"/>
    <n v="0"/>
    <n v="4.3389124157624144"/>
    <n v="13.016737247287242"/>
    <n v="21.694562078812069"/>
    <n v="30.3723869103369"/>
    <n v="39.05021174186173"/>
    <n v="47.728036573386561"/>
    <n v="56.405861404911391"/>
    <n v="65.083686236436222"/>
    <n v="73.761511067961038"/>
    <n v="8.6778248315248288"/>
    <n v="0"/>
    <n v="11.511592625101263"/>
    <n v="36.040328228952866"/>
    <n v="63.299951741078132"/>
    <n v="94.446922765181483"/>
    <n v="131.15674027915873"/>
    <n v="175.99308643073215"/>
    <n v="233.13155225501927"/>
    <n v="309.91514977798704"/>
    <n v="420.62585737267841"/>
    <n v="1476.1211814758894"/>
    <n v="69.555528290513578"/>
    <n v="231.85150646496032"/>
    <n v="1777.5282162313633"/>
    <n v="1777.5"/>
    <n v="231.8478260869565"/>
    <n v="69.555528290513578"/>
    <n v="1476.0966456225299"/>
    <n v="8.8112831986418279"/>
    <n v="2.8216231363330735E-2"/>
    <n v="1.587411047163473E-5"/>
  </r>
  <r>
    <x v="2"/>
    <x v="364"/>
    <n v="442"/>
    <n v="1.5302199999999999"/>
    <n v="78.063320651718684"/>
    <n v="0"/>
    <n v="8.6737022946354099"/>
    <n v="17.34740458927082"/>
    <n v="26.021106883906228"/>
    <n v="34.694809178541639"/>
    <n v="43.368511473177051"/>
    <n v="52.042213767812463"/>
    <n v="60.715916062447874"/>
    <n v="69.389618357083279"/>
    <n v="78.063320651718684"/>
    <n v="0"/>
    <n v="8.6737022946354099"/>
    <n v="17.34740458927082"/>
    <n v="26.021106883906228"/>
    <n v="34.694809178541639"/>
    <n v="43.368511473177051"/>
    <n v="52.042213767812463"/>
    <n v="60.715916062447874"/>
    <n v="69.389618357083279"/>
    <n v="78.063320651718684"/>
    <n v="0"/>
    <n v="46.080280791277687"/>
    <n v="184.32112316511075"/>
    <n v="414.72252712149918"/>
    <n v="737.28449266044299"/>
    <n v="1152.0070197819425"/>
    <n v="1658.8901084859972"/>
    <n v="2257.9337587726072"/>
    <n v="2949.137970641772"/>
    <n v="3732.5027440934928"/>
    <n v="0"/>
    <n v="2.6169776549669024E-2"/>
    <n v="5.2339553099338049E-2"/>
    <n v="7.8509329649007073E-2"/>
    <n v="0.1046791061986761"/>
    <n v="0.13084888274834514"/>
    <n v="0.15701865929801417"/>
    <n v="0.18318843584768318"/>
    <n v="0.20935821239735219"/>
    <n v="0.23552798894702121"/>
    <n v="9.6"/>
    <n v="1.21546"/>
    <n v="1"/>
    <n v="1.0005999999999999"/>
    <n v="1.0066999999999999"/>
    <n v="1"/>
    <n v="0.96850082681095151"/>
    <n v="0.9381237026884367"/>
    <n v="0.90886862763245557"/>
    <n v="0.88073560164300801"/>
    <n v="0.85372462472009425"/>
    <n v="0.82783569686371394"/>
    <n v="0.80306881807386743"/>
    <n v="0.77942398835055449"/>
    <n v="0.75690120769377534"/>
    <n v="375000"/>
    <n v="750000"/>
    <n v="726375.62010821362"/>
    <n v="703592.77701632748"/>
    <n v="681651.47072434169"/>
    <n v="660551.70123225602"/>
    <n v="640293.46854007069"/>
    <n v="620876.77264778549"/>
    <n v="602301.61355540052"/>
    <n v="584567.99126291589"/>
    <n v="567675.9057703315"/>
    <n v="750000"/>
    <n v="726375.62010821362"/>
    <n v="703592.77701632748"/>
    <n v="681651.47072434169"/>
    <n v="660551.70123225602"/>
    <n v="640293.46854007069"/>
    <n v="620876.77264778549"/>
    <n v="602301.61355540052"/>
    <n v="584567.99126291589"/>
    <n v="567675.9057703315"/>
    <n v="2086367.9787500002"/>
    <n v="64.75"/>
    <n v="9.4854355203619907"/>
    <n v="1.2999999999999999E-2"/>
    <n v="0.78300000000000003"/>
    <n v="4.2157979022656243E-2"/>
    <n v="9.8715995886060212E-2"/>
    <n v="7.4999999999999997E-2"/>
    <n v="0.17371599588606021"/>
    <n v="3.329131094829612"/>
    <n v="3.2043874847383504"/>
    <n v="3.0561980015079171"/>
    <n v="2.884562645138312"/>
    <n v="2.6894814156295341"/>
    <n v="2.4709543129815845"/>
    <n v="2.2289813371944627"/>
    <n v="1.9635624882681688"/>
    <n v="1.6746977662027038"/>
    <n v="1.3623871709980666"/>
    <n v="3.329131094829612"/>
    <n v="3.2667592897839812"/>
    <n v="3.1302927431231335"/>
    <n v="2.9703803233231145"/>
    <n v="2.7870220303839233"/>
    <n v="2.5802178643055593"/>
    <n v="2.3499678250880236"/>
    <n v="2.0962719127313156"/>
    <n v="1.8191301272354363"/>
    <n v="1.5185424686003852"/>
    <n v="0"/>
    <n v="4.3368511473177049"/>
    <n v="13.010553441953114"/>
    <n v="21.684255736588526"/>
    <n v="30.357958031223934"/>
    <n v="39.031660325859349"/>
    <n v="47.705362620494753"/>
    <n v="56.379064915130172"/>
    <n v="65.052767209765577"/>
    <n v="73.726469504400981"/>
    <n v="8.6737022946354099"/>
    <n v="0"/>
    <n v="11.514945672801387"/>
    <n v="36.050835019140663"/>
    <n v="63.319426560667232"/>
    <n v="94.479299899757066"/>
    <n v="131.20946351673808"/>
    <n v="176.07990578011444"/>
    <n v="233.27852734839442"/>
    <n v="310.1748070530968"/>
    <n v="421.11528715103344"/>
    <n v="1477.2224980017436"/>
    <n v="69.555528290513578"/>
    <n v="232.01670394383845"/>
    <n v="1778.7947302360956"/>
    <n v="1778.8"/>
    <n v="232.01739130434771"/>
    <n v="69.555528290513578"/>
    <n v="1477.2270804051386"/>
    <n v="8.8087455170430395"/>
    <n v="5.2697639043799427E-3"/>
    <n v="2.9625387364402648E-6"/>
  </r>
  <r>
    <x v="2"/>
    <x v="365"/>
    <n v="442"/>
    <n v="1.53345"/>
    <n v="78.026866385621432"/>
    <n v="0"/>
    <n v="8.6696518206246029"/>
    <n v="17.339303641249206"/>
    <n v="26.008955461873811"/>
    <n v="34.678607282498412"/>
    <n v="43.348259103123013"/>
    <n v="52.017910923747614"/>
    <n v="60.687562744372215"/>
    <n v="69.357214564996823"/>
    <n v="78.026866385621432"/>
    <n v="0"/>
    <n v="8.6696518206246029"/>
    <n v="17.339303641249206"/>
    <n v="26.008955461873811"/>
    <n v="34.678607282498412"/>
    <n v="43.348259103123013"/>
    <n v="52.017910923747614"/>
    <n v="60.687562744372215"/>
    <n v="69.357214564996823"/>
    <n v="78.026866385621432"/>
    <n v="0"/>
    <n v="46.037253398151449"/>
    <n v="184.1490135926058"/>
    <n v="414.33528058336304"/>
    <n v="736.59605437042319"/>
    <n v="1150.9313349537858"/>
    <n v="1657.3411223334517"/>
    <n v="2255.8254165094204"/>
    <n v="2946.3842174816928"/>
    <n v="3729.0175252502672"/>
    <n v="0"/>
    <n v="2.615755570138736E-2"/>
    <n v="5.2315111402774721E-2"/>
    <n v="7.8472667104162092E-2"/>
    <n v="0.10463022280554944"/>
    <n v="0.13078777850693679"/>
    <n v="0.15694533420832416"/>
    <n v="0.18310288990971152"/>
    <n v="0.20926044561109888"/>
    <n v="0.23541800131248627"/>
    <n v="9.6"/>
    <n v="1.21546"/>
    <n v="1"/>
    <n v="1.0005999999999999"/>
    <n v="1.0066999999999999"/>
    <n v="1"/>
    <n v="0.96851527453165909"/>
    <n v="0.93815155041821752"/>
    <n v="0.90890882765967529"/>
    <n v="0.88078710625603274"/>
    <n v="0.85378638620728953"/>
    <n v="0.82790666751344566"/>
    <n v="0.80314795017450136"/>
    <n v="0.7795102341904564"/>
    <n v="0.756993519561311"/>
    <n v="375000"/>
    <n v="750000"/>
    <n v="726386.45589874429"/>
    <n v="703613.66281366313"/>
    <n v="681681.62074475642"/>
    <n v="660590.3296920245"/>
    <n v="640339.78965546715"/>
    <n v="620930.00063508423"/>
    <n v="602360.96263087599"/>
    <n v="584632.67564284231"/>
    <n v="567745.13967098331"/>
    <n v="750000"/>
    <n v="726386.45589874429"/>
    <n v="703613.66281366313"/>
    <n v="681681.62074475642"/>
    <n v="660590.3296920245"/>
    <n v="640339.78965546715"/>
    <n v="620930.00063508423"/>
    <n v="602360.96263087599"/>
    <n v="584632.67564284231"/>
    <n v="567745.13967098331"/>
    <n v="2088819.645"/>
    <n v="64.75"/>
    <n v="9.4854355203619907"/>
    <n v="1.2999999999999999E-2"/>
    <n v="0.78300000000000003"/>
    <n v="4.2157979022656243E-2"/>
    <n v="9.9133176664023492E-2"/>
    <n v="7.4999999999999997E-2"/>
    <n v="0.1741331766640235"/>
    <n v="3.3249934605633804"/>
    <n v="3.2004262304103004"/>
    <n v="3.0523951466115578"/>
    <n v="2.8809002091671512"/>
    <n v="2.6859414180770833"/>
    <n v="2.4675187733413533"/>
    <n v="2.2256322749599597"/>
    <n v="1.960281922932904"/>
    <n v="1.6714677172601857"/>
    <n v="1.3591896579418048"/>
    <n v="3.3249934605633804"/>
    <n v="3.2627098454868406"/>
    <n v="3.1264106885109291"/>
    <n v="2.9666476778893545"/>
    <n v="2.7834208136221172"/>
    <n v="2.5767300957092183"/>
    <n v="2.3465755241506567"/>
    <n v="2.0929570989464317"/>
    <n v="1.8158748200965449"/>
    <n v="1.5153286876009953"/>
    <n v="0"/>
    <n v="4.3348259103123015"/>
    <n v="13.004477730936905"/>
    <n v="21.674129551561506"/>
    <n v="30.343781372186111"/>
    <n v="39.013433192810709"/>
    <n v="47.683085013435317"/>
    <n v="56.352736834059911"/>
    <n v="65.022388654684519"/>
    <n v="73.692040475309128"/>
    <n v="8.6696518206246029"/>
    <n v="0"/>
    <n v="11.518471799573121"/>
    <n v="36.061895019297019"/>
    <n v="63.339896452023858"/>
    <n v="94.513204087049402"/>
    <n v="131.26438142360911"/>
    <n v="176.16980171535533"/>
    <n v="233.42982411656735"/>
    <n v="310.44071096898341"/>
    <n v="421.6143587195993"/>
    <n v="1478.3525443020578"/>
    <n v="69.555528290513578"/>
    <n v="232.18621088888557"/>
    <n v="1780.0942834814571"/>
    <n v="1780.1"/>
    <n v="232.18695652173892"/>
    <n v="69.555528290513578"/>
    <n v="1478.3575151877474"/>
    <n v="8.8061909245397452"/>
    <n v="5.7165185428402765E-3"/>
    <n v="3.2113468585137221E-6"/>
  </r>
  <r>
    <x v="2"/>
    <x v="366"/>
    <n v="442"/>
    <n v="1.5366899999999999"/>
    <n v="77.990294674429137"/>
    <n v="0"/>
    <n v="8.6655882971587932"/>
    <n v="17.331176594317586"/>
    <n v="25.996764891476381"/>
    <n v="34.662353188635173"/>
    <n v="43.327941485793964"/>
    <n v="51.993529782952756"/>
    <n v="60.659118080111547"/>
    <n v="69.324706377270346"/>
    <n v="77.990294674429137"/>
    <n v="0"/>
    <n v="8.6655882971587932"/>
    <n v="17.331176594317586"/>
    <n v="25.996764891476381"/>
    <n v="34.662353188635173"/>
    <n v="43.327941485793964"/>
    <n v="51.993529782952756"/>
    <n v="60.659118080111547"/>
    <n v="69.324706377270346"/>
    <n v="77.990294674429137"/>
    <n v="0"/>
    <n v="45.994107578211462"/>
    <n v="183.97643031284585"/>
    <n v="413.94696820390317"/>
    <n v="735.9057212513834"/>
    <n v="1149.8526894552863"/>
    <n v="1655.787872815612"/>
    <n v="2253.7112713323609"/>
    <n v="2943.6228850055336"/>
    <n v="3725.5227138351279"/>
    <n v="0"/>
    <n v="2.6145295481069405E-2"/>
    <n v="5.2290590962138811E-2"/>
    <n v="7.843588644320823E-2"/>
    <n v="0.10458118192427762"/>
    <n v="0.13072647740534704"/>
    <n v="0.15687177288641643"/>
    <n v="0.18301706836748582"/>
    <n v="0.20916236384855524"/>
    <n v="0.23530765932962466"/>
    <n v="9.6"/>
    <n v="1.21546"/>
    <n v="1"/>
    <n v="1.0005999999999999"/>
    <n v="1.0066999999999999"/>
    <n v="1"/>
    <n v="0.96852976904461408"/>
    <n v="0.9381794888488153"/>
    <n v="0.90894915941260357"/>
    <n v="0.8808387807359791"/>
    <n v="0.85384835281894167"/>
    <n v="0.8279778756614915"/>
    <n v="0.80322734926362838"/>
    <n v="0.7795967736253524"/>
    <n v="0.75708614874666369"/>
    <n v="375000"/>
    <n v="750000"/>
    <n v="726397.32678346056"/>
    <n v="703634.61663661152"/>
    <n v="681711.86955945264"/>
    <n v="660629.08555198438"/>
    <n v="640386.26461420627"/>
    <n v="620983.40674611868"/>
    <n v="602420.51194772124"/>
    <n v="584697.58021901431"/>
    <n v="567814.61155999778"/>
    <n v="750000"/>
    <n v="726397.32678346056"/>
    <n v="703634.61663661152"/>
    <n v="681711.86955945264"/>
    <n v="660629.08555198438"/>
    <n v="640386.26461420627"/>
    <n v="620983.40674611868"/>
    <n v="602420.51194772124"/>
    <n v="584697.58021901431"/>
    <n v="567814.61155999778"/>
    <n v="2091271.31125"/>
    <n v="64.75"/>
    <n v="9.4854355203619907"/>
    <n v="1.2999999999999999E-2"/>
    <n v="0.78300000000000003"/>
    <n v="4.2157979022656243E-2"/>
    <n v="9.9552532772625338E-2"/>
    <n v="7.4999999999999997E-2"/>
    <n v="0.17455253277262534"/>
    <n v="3.3208655276670571"/>
    <n v="3.1964743383469543"/>
    <n v="3.0486011666481656"/>
    <n v="2.8772460125706907"/>
    <n v="2.6824088761145317"/>
    <n v="2.4640897572796856"/>
    <n v="2.2222886560661559"/>
    <n v="1.9570055724739379"/>
    <n v="1.6682405065030357"/>
    <n v="1.3559934581534483"/>
    <n v="3.3208655276670571"/>
    <n v="3.2586699330070057"/>
    <n v="3.1225377524975597"/>
    <n v="2.9629235896094279"/>
    <n v="2.7798274443426112"/>
    <n v="2.5732493166971087"/>
    <n v="2.3431892066729207"/>
    <n v="2.089647114270047"/>
    <n v="1.8126230394884868"/>
    <n v="1.5121169823282421"/>
    <n v="0"/>
    <n v="4.3327941485793966"/>
    <n v="12.998382445738191"/>
    <n v="21.663970742896986"/>
    <n v="30.329559040055777"/>
    <n v="38.995147337214568"/>
    <n v="47.66073563437336"/>
    <n v="56.326323931532151"/>
    <n v="64.99191222869095"/>
    <n v="73.657500525849741"/>
    <n v="8.6655882971587932"/>
    <n v="0"/>
    <n v="11.521943320378314"/>
    <n v="36.072784296583514"/>
    <n v="63.360071787873977"/>
    <n v="94.546685770147846"/>
    <n v="131.31875338262248"/>
    <n v="176.25905401537449"/>
    <n v="233.58045966223489"/>
    <n v="310.70616545724039"/>
    <n v="422.11388537677016"/>
    <n v="1479.4798030692261"/>
    <n v="69.555528290513578"/>
    <n v="232.35529970396084"/>
    <n v="1781.3906310637005"/>
    <n v="1781.4"/>
    <n v="232.35652173913036"/>
    <n v="69.555528290513578"/>
    <n v="1479.4879499703561"/>
    <n v="8.8035961185491054"/>
    <n v="9.3689362995519332E-3"/>
    <n v="5.2593108226967179E-6"/>
  </r>
  <r>
    <x v="2"/>
    <x v="367"/>
    <n v="442"/>
    <n v="1.5399400000000001"/>
    <n v="77.953606699863357"/>
    <n v="0"/>
    <n v="8.6615118555403736"/>
    <n v="17.323023711080747"/>
    <n v="25.984535566621119"/>
    <n v="34.646047422161494"/>
    <n v="43.30755927770187"/>
    <n v="51.969071133242245"/>
    <n v="60.630582988782621"/>
    <n v="69.292094844322989"/>
    <n v="77.953606699863357"/>
    <n v="0"/>
    <n v="8.6615118555403736"/>
    <n v="17.323023711080747"/>
    <n v="25.984535566621119"/>
    <n v="34.646047422161494"/>
    <n v="43.30755927770187"/>
    <n v="51.969071133242245"/>
    <n v="60.630582988782621"/>
    <n v="69.292094844322989"/>
    <n v="77.953606699863357"/>
    <n v="0"/>
    <n v="45.950844919495701"/>
    <n v="183.8033796779828"/>
    <n v="413.55760427546124"/>
    <n v="735.21351871193121"/>
    <n v="1148.7711229873926"/>
    <n v="1654.2304171018454"/>
    <n v="2251.5914010552897"/>
    <n v="2940.8540748477249"/>
    <n v="3722.0184384791514"/>
    <n v="0"/>
    <n v="2.6132996284872902E-2"/>
    <n v="5.2265992569745803E-2"/>
    <n v="7.8398988854618698E-2"/>
    <n v="0.10453198513949161"/>
    <n v="0.1306649814243645"/>
    <n v="0.15679797770923742"/>
    <n v="0.18293097399411032"/>
    <n v="0.20906397027898321"/>
    <n v="0.23519696656385608"/>
    <n v="9.6"/>
    <n v="1.21546"/>
    <n v="1"/>
    <n v="1.0005999999999999"/>
    <n v="1.0066999999999999"/>
    <n v="1"/>
    <n v="0.96854430988382401"/>
    <n v="0.9382075170869133"/>
    <n v="0.90898962160926799"/>
    <n v="0.88089062345088787"/>
    <n v="0.85391052261177303"/>
    <n v="0.82804931909192359"/>
    <n v="0.80330701289133943"/>
    <n v="0.77968360401002046"/>
    <n v="0.75717909244796688"/>
    <n v="375000"/>
    <n v="750000"/>
    <n v="726408.23241286795"/>
    <n v="703655.63781518501"/>
    <n v="681742.21620695095"/>
    <n v="660667.96758816589"/>
    <n v="640432.89195882971"/>
    <n v="621036.98931894265"/>
    <n v="602480.25966850459"/>
    <n v="584762.70300751529"/>
    <n v="567884.31933597522"/>
    <n v="750000"/>
    <n v="726408.23241286795"/>
    <n v="703655.63781518501"/>
    <n v="681742.21620695095"/>
    <n v="660667.96758816589"/>
    <n v="640432.89195882971"/>
    <n v="621036.98931894265"/>
    <n v="602480.25966850459"/>
    <n v="584762.70300751529"/>
    <n v="567884.31933597522"/>
    <n v="2093722.9775"/>
    <n v="64.75"/>
    <n v="9.4854355203619907"/>
    <n v="1.2999999999999999E-2"/>
    <n v="0.78300000000000003"/>
    <n v="4.2157979022656243E-2"/>
    <n v="9.9974072407376893E-2"/>
    <n v="7.4999999999999997E-2"/>
    <n v="0.17497407240737689"/>
    <n v="3.3167472620608902"/>
    <n v="3.1925317735592933"/>
    <n v="3.0448160254489438"/>
    <n v="2.87360001772984"/>
    <n v="2.678883750401984"/>
    <n v="2.4606672234653733"/>
    <n v="2.2189504369200104"/>
    <n v="1.9537333907658943"/>
    <n v="1.665016085003024"/>
    <n v="1.3527985196314019"/>
    <n v="3.3167472620608902"/>
    <n v="3.2546395178100918"/>
    <n v="3.1186738995041186"/>
    <n v="2.9592080215893919"/>
    <n v="2.7762418840659118"/>
    <n v="2.5697754869336786"/>
    <n v="2.339808830192692"/>
    <n v="2.0863419138429524"/>
    <n v="1.8093747378844591"/>
    <n v="1.5089073023172128"/>
    <n v="0"/>
    <n v="4.3307559277701868"/>
    <n v="12.99226778331056"/>
    <n v="21.653779638850935"/>
    <n v="30.315291494391307"/>
    <n v="38.976803349931686"/>
    <n v="47.638315205472054"/>
    <n v="56.299827061012437"/>
    <n v="64.961338916552805"/>
    <n v="73.622850772093173"/>
    <n v="8.6615118555403736"/>
    <n v="0"/>
    <n v="11.525360521976548"/>
    <n v="36.083503778125952"/>
    <n v="63.379954261691452"/>
    <n v="94.579747604081106"/>
    <n v="131.37258333385753"/>
    <n v="176.34766849571409"/>
    <n v="233.73044289543941"/>
    <n v="310.97118545789505"/>
    <n v="422.61389670649646"/>
    <n v="1480.6043430552775"/>
    <n v="69.555528290513578"/>
    <n v="232.52398070186854"/>
    <n v="1782.6838520476597"/>
    <n v="1782.7"/>
    <n v="232.52608695652157"/>
    <n v="69.555528290513578"/>
    <n v="1480.6183847529649"/>
    <n v="8.8009610727622078"/>
    <n v="1.6147952340361371E-2"/>
    <n v="9.0581434567573735E-6"/>
  </r>
  <r>
    <x v="2"/>
    <x v="368"/>
    <n v="442"/>
    <n v="1.54315"/>
    <n v="77.918065928838516"/>
    <n v="0"/>
    <n v="8.6575628809820575"/>
    <n v="17.315125761964115"/>
    <n v="25.972688642946174"/>
    <n v="34.63025152392823"/>
    <n v="43.287814404910286"/>
    <n v="51.945377285892341"/>
    <n v="60.602940166874397"/>
    <n v="69.26050304785646"/>
    <n v="77.918065928838516"/>
    <n v="0"/>
    <n v="8.6575628809820575"/>
    <n v="17.315125761964115"/>
    <n v="25.972688642946174"/>
    <n v="34.63025152392823"/>
    <n v="43.287814404910286"/>
    <n v="51.945377285892341"/>
    <n v="60.602940166874397"/>
    <n v="69.26050304785646"/>
    <n v="77.918065928838516"/>
    <n v="0"/>
    <n v="45.908954460871989"/>
    <n v="183.63581784348796"/>
    <n v="413.18059014784797"/>
    <n v="734.54327137395182"/>
    <n v="1147.7238615217998"/>
    <n v="1652.7223605913914"/>
    <n v="2249.5387685827272"/>
    <n v="2938.1730854958073"/>
    <n v="3718.6253113306307"/>
    <n v="0"/>
    <n v="2.6121081674677509E-2"/>
    <n v="5.2242163349355018E-2"/>
    <n v="7.8363245024032524E-2"/>
    <n v="0.10448432669871004"/>
    <n v="0.13060540837338752"/>
    <n v="0.15672649004806505"/>
    <n v="0.18284757172274255"/>
    <n v="0.20896865339742007"/>
    <n v="0.23508973507209757"/>
    <n v="9.6"/>
    <n v="1.21546"/>
    <n v="1"/>
    <n v="1.0005999999999999"/>
    <n v="1.0066999999999999"/>
    <n v="1"/>
    <n v="0.96855839627898688"/>
    <n v="0.93823466984981752"/>
    <n v="0.90902882071249214"/>
    <n v="0.88094084886701052"/>
    <n v="0.85397075431337277"/>
    <n v="0.82811853705157867"/>
    <n v="0.80338419708162867"/>
    <n v="0.77976773440352232"/>
    <n v="0.75726914901725995"/>
    <n v="375000"/>
    <n v="750000"/>
    <n v="726418.79720924015"/>
    <n v="703676.00238736311"/>
    <n v="681771.61553436914"/>
    <n v="660705.63665025786"/>
    <n v="640478.06573502952"/>
    <n v="621088.902788684"/>
    <n v="602538.14781122154"/>
    <n v="584825.80080264178"/>
    <n v="567951.86176294496"/>
    <n v="750000"/>
    <n v="726418.79720924015"/>
    <n v="703676.00238736311"/>
    <n v="681771.61553436925"/>
    <n v="660705.63665025786"/>
    <n v="640478.06573502952"/>
    <n v="621088.902788684"/>
    <n v="602538.14781122154"/>
    <n v="584825.80080264178"/>
    <n v="567951.86176294496"/>
    <n v="2096174.64375"/>
    <n v="64.75"/>
    <n v="9.4854355203619907"/>
    <n v="1.2999999999999999E-2"/>
    <n v="0.78300000000000003"/>
    <n v="4.2157979022656243E-2"/>
    <n v="0.10039129807515622"/>
    <n v="7.4999999999999997E-2"/>
    <n v="0.17539129807515622"/>
    <n v="3.3126386298245611"/>
    <n v="3.1885968238787807"/>
    <n v="3.0410366156339657"/>
    <n v="2.8699580050901172"/>
    <n v="2.6753609922472328"/>
    <n v="2.457245577105315"/>
    <n v="2.2156117596643621"/>
    <n v="1.9504595399243763"/>
    <n v="1.6617889178853544"/>
    <n v="1.349599893547299"/>
    <n v="3.3126386298245611"/>
    <n v="3.2506177268516709"/>
    <n v="3.114816719756373"/>
    <n v="2.9554973103620412"/>
    <n v="2.7726594986686752"/>
    <n v="2.5663032846762741"/>
    <n v="2.3364286683848388"/>
    <n v="2.0830356497943692"/>
    <n v="1.8061242289048653"/>
    <n v="1.5056944057163268"/>
    <n v="0"/>
    <n v="4.3287814404910288"/>
    <n v="12.986344321473087"/>
    <n v="21.643907202455146"/>
    <n v="30.301470083437202"/>
    <n v="38.959032964419258"/>
    <n v="47.616595845401314"/>
    <n v="56.274158726383369"/>
    <n v="64.931721607365432"/>
    <n v="73.589284488347488"/>
    <n v="8.6575628809820575"/>
    <n v="0"/>
    <n v="11.529100210554926"/>
    <n v="36.095251397658899"/>
    <n v="63.40167759193185"/>
    <n v="94.615614632636394"/>
    <n v="131.43040407021104"/>
    <n v="176.44179695622927"/>
    <n v="233.88801233244558"/>
    <n v="311.24684215495233"/>
    <n v="423.12959084233751"/>
    <n v="1481.7782901889577"/>
    <n v="69.555528290513578"/>
    <n v="232.70007277192056"/>
    <n v="1784.0338912513919"/>
    <n v="1784"/>
    <n v="232.695652173913"/>
    <n v="69.555528290513578"/>
    <n v="1481.7488195355734"/>
    <n v="8.7983270375178542"/>
    <n v="3.3891251391878541E-2"/>
    <n v="1.8997338224147163E-5"/>
  </r>
  <r>
    <x v="2"/>
    <x v="369"/>
    <n v="442"/>
    <n v="1.54644"/>
    <n v="77.880642066269218"/>
    <n v="0"/>
    <n v="8.6534046740299129"/>
    <n v="17.306809348059826"/>
    <n v="25.960214022089737"/>
    <n v="34.613618696119651"/>
    <n v="43.267023370149566"/>
    <n v="51.920428044179481"/>
    <n v="60.573832718209395"/>
    <n v="69.227237392239303"/>
    <n v="77.880642066269218"/>
    <n v="0"/>
    <n v="8.6534046740299129"/>
    <n v="17.306809348059826"/>
    <n v="25.960214022089737"/>
    <n v="34.613618696119651"/>
    <n v="43.267023370149566"/>
    <n v="51.920428044179481"/>
    <n v="60.573832718209395"/>
    <n v="69.227237392239303"/>
    <n v="77.880642066269218"/>
    <n v="0"/>
    <n v="45.864865127170184"/>
    <n v="183.45946050868073"/>
    <n v="412.78378614453158"/>
    <n v="733.83784203472294"/>
    <n v="1146.6216281792547"/>
    <n v="1651.135144578127"/>
    <n v="2247.3783912313393"/>
    <n v="2935.3513681388918"/>
    <n v="3715.0540753007849"/>
    <n v="0"/>
    <n v="2.6108535780999302E-2"/>
    <n v="5.2217071561998604E-2"/>
    <n v="7.8325607342997899E-2"/>
    <n v="0.10443414312399721"/>
    <n v="0.13054267890499652"/>
    <n v="0.15665121468599583"/>
    <n v="0.18275975046699514"/>
    <n v="0.20886828624799442"/>
    <n v="0.23497682202899373"/>
    <n v="9.6"/>
    <n v="1.21546"/>
    <n v="1"/>
    <n v="1.0005999999999999"/>
    <n v="1.0066999999999999"/>
    <n v="1"/>
    <n v="0.96857322927883693"/>
    <n v="0.93826326227976342"/>
    <n v="0.90907009900277946"/>
    <n v="0.88099373944788517"/>
    <n v="0.85403418361508066"/>
    <n v="0.82819143150436547"/>
    <n v="0.80346548311574006"/>
    <n v="0.77985633844920421"/>
    <n v="0.75736399750475791"/>
    <n v="375000"/>
    <n v="750000"/>
    <n v="726429.92195912765"/>
    <n v="703697.44670982251"/>
    <n v="681802.5742520846"/>
    <n v="660745.30458591389"/>
    <n v="640525.63771131053"/>
    <n v="621143.57362827414"/>
    <n v="602599.11233680509"/>
    <n v="584892.25383690314"/>
    <n v="568022.9981285684"/>
    <n v="750000"/>
    <n v="726429.92195912765"/>
    <n v="703697.44670982251"/>
    <n v="681802.5742520846"/>
    <n v="660745.30458591389"/>
    <n v="640525.63771131053"/>
    <n v="621143.57362827414"/>
    <n v="602599.11233680509"/>
    <n v="584892.25383690314"/>
    <n v="568022.9981285684"/>
    <n v="2098626.31"/>
    <n v="64.75"/>
    <n v="9.4854355203619907"/>
    <n v="1.2999999999999999E-2"/>
    <n v="0.78300000000000003"/>
    <n v="4.2157979022656243E-2"/>
    <n v="0.10081982343880054"/>
    <n v="7.4999999999999997E-2"/>
    <n v="0.17581982343880054"/>
    <n v="3.3085395971962619"/>
    <n v="3.184673484838513"/>
    <n v="3.0372702826872846"/>
    <n v="2.8663299907425754"/>
    <n v="2.6718526090043877"/>
    <n v="2.4538381374727201"/>
    <n v="2.2122865761475712"/>
    <n v="1.9471979250289437"/>
    <n v="1.6585721841168359"/>
    <n v="1.3464093534112485"/>
    <n v="3.3085395971962619"/>
    <n v="3.2466065410173872"/>
    <n v="3.1109718837628986"/>
    <n v="2.95180013671493"/>
    <n v="2.7690912998734816"/>
    <n v="2.5628453732385541"/>
    <n v="2.3330623568101458"/>
    <n v="2.0797422505882572"/>
    <n v="1.8028850545728898"/>
    <n v="1.5024907687640421"/>
    <n v="0"/>
    <n v="4.3267023370149564"/>
    <n v="12.980107011044868"/>
    <n v="21.63351168507478"/>
    <n v="30.286916359104694"/>
    <n v="38.940321033134609"/>
    <n v="47.593725707164523"/>
    <n v="56.247130381194438"/>
    <n v="64.900535055224353"/>
    <n v="73.553939729254267"/>
    <n v="8.6534046740299129"/>
    <n v="0"/>
    <n v="11.532258607021902"/>
    <n v="36.105153911877878"/>
    <n v="63.420124148258353"/>
    <n v="94.646551955800135"/>
    <n v="131.48134474088184"/>
    <n v="176.52668703290445"/>
    <n v="234.03341486365727"/>
    <n v="311.5065999185224"/>
    <n v="423.62456999987126"/>
    <n v="1482.8767051787954"/>
    <n v="69.555528290513578"/>
    <n v="232.86483502039621"/>
    <n v="1785.2970684897052"/>
    <n v="1785.3"/>
    <n v="232.86521739130421"/>
    <n v="69.555528290513578"/>
    <n v="1482.8792543181821"/>
    <n v="8.7955952278514591"/>
    <n v="2.9315102947293781E-3"/>
    <n v="1.6420267152463889E-6"/>
  </r>
  <r>
    <x v="2"/>
    <x v="370"/>
    <n v="442"/>
    <n v="1.54972"/>
    <n v="77.843610376870799"/>
    <n v="0"/>
    <n v="8.6492900418745329"/>
    <n v="17.298580083749066"/>
    <n v="25.947870125623599"/>
    <n v="34.597160167498131"/>
    <n v="43.246450209372668"/>
    <n v="51.895740251247204"/>
    <n v="60.545030293121741"/>
    <n v="69.194320334996277"/>
    <n v="77.843610376870814"/>
    <n v="0"/>
    <n v="8.6492900418745329"/>
    <n v="17.298580083749066"/>
    <n v="25.947870125623599"/>
    <n v="34.597160167498131"/>
    <n v="43.246450209372668"/>
    <n v="51.895740251247204"/>
    <n v="60.545030293121741"/>
    <n v="69.194320334996277"/>
    <n v="77.843610376870814"/>
    <n v="0"/>
    <n v="45.821258664937858"/>
    <n v="183.28503465975143"/>
    <n v="412.39132798444069"/>
    <n v="733.14013863900573"/>
    <n v="1145.5314666234465"/>
    <n v="1649.5653119377632"/>
    <n v="2245.2416745819555"/>
    <n v="2932.5605545560238"/>
    <n v="3711.5219518599679"/>
    <n v="0"/>
    <n v="2.6096121358595507E-2"/>
    <n v="5.2192242717191015E-2"/>
    <n v="7.8288364075786515E-2"/>
    <n v="0.10438448543438203"/>
    <n v="0.13048060679297754"/>
    <n v="0.15657672815157306"/>
    <n v="0.18267284951016857"/>
    <n v="0.20876897086876409"/>
    <n v="0.2348650922273596"/>
    <n v="9.6"/>
    <n v="1.21546"/>
    <n v="1"/>
    <n v="1.0005999999999999"/>
    <n v="1.0066999999999999"/>
    <n v="1"/>
    <n v="0.96858790709414566"/>
    <n v="0.93829155609848647"/>
    <n v="0.90911094701302253"/>
    <n v="0.88104607983775352"/>
    <n v="0.85409695457267998"/>
    <n v="0.82826357121780136"/>
    <n v="0.80354592977311823"/>
    <n v="0.7799440302386299"/>
    <n v="0.75745787261433706"/>
    <n v="375000"/>
    <n v="750000"/>
    <n v="726440.93032060924"/>
    <n v="703718.66707386484"/>
    <n v="681833.2102597669"/>
    <n v="660784.55987831519"/>
    <n v="640572.71592950996"/>
    <n v="621197.67841335107"/>
    <n v="602659.44732983864"/>
    <n v="584958.02267897245"/>
    <n v="568093.40446075285"/>
    <n v="750000"/>
    <n v="726440.93032060924"/>
    <n v="703718.66707386484"/>
    <n v="681833.2102597669"/>
    <n v="660784.55987831519"/>
    <n v="640572.71592950996"/>
    <n v="621197.67841335107"/>
    <n v="602659.44732983864"/>
    <n v="584958.02267897245"/>
    <n v="568093.40446075285"/>
    <n v="2101077.9762500003"/>
    <n v="64.75"/>
    <n v="9.4854355203619907"/>
    <n v="1.2999999999999999E-2"/>
    <n v="0.78300000000000003"/>
    <n v="4.2157979022656243E-2"/>
    <n v="0.10124795478132552"/>
    <n v="7.4999999999999997E-2"/>
    <n v="0.17624795478132552"/>
    <n v="3.3044501305717615"/>
    <n v="3.1807586981737113"/>
    <n v="3.0335114525148139"/>
    <n v="2.8627083935950686"/>
    <n v="2.6683495214144757"/>
    <n v="2.4504348359730352"/>
    <n v="2.2089643372707473"/>
    <n v="1.9439380253076122"/>
    <n v="1.6553559000836287"/>
    <n v="1.3432179615987989"/>
    <n v="3.3044501305717615"/>
    <n v="3.2426044143727362"/>
    <n v="3.1071350753442628"/>
    <n v="2.9481099230549415"/>
    <n v="2.7655289575047721"/>
    <n v="2.5593921786937557"/>
    <n v="2.3296995866218912"/>
    <n v="2.0764511812891797"/>
    <n v="1.7996469626956204"/>
    <n v="1.4992869308412138"/>
    <n v="0"/>
    <n v="4.3246450209372664"/>
    <n v="12.973935062811799"/>
    <n v="21.623225104686334"/>
    <n v="30.272515146560863"/>
    <n v="38.9218051884354"/>
    <n v="47.571095230309936"/>
    <n v="56.220385272184473"/>
    <n v="64.869675314059009"/>
    <n v="73.518965355933545"/>
    <n v="8.6492900418745329"/>
    <n v="0"/>
    <n v="11.535514152894532"/>
    <n v="36.115368215934986"/>
    <n v="63.439135735268671"/>
    <n v="94.678366353425901"/>
    <n v="131.53356677050166"/>
    <n v="176.61341514560002"/>
    <n v="234.18148370969783"/>
    <n v="311.77039071769394"/>
    <n v="424.12619083207375"/>
    <n v="1483.9934316330914"/>
    <n v="69.555528290513578"/>
    <n v="233.03234398854062"/>
    <n v="1786.5813039121456"/>
    <n v="1786.6"/>
    <n v="233.03478260869542"/>
    <n v="69.555528290513578"/>
    <n v="1484.0096891007909"/>
    <n v="8.7928396214456477"/>
    <n v="1.8696087854323196E-2"/>
    <n v="1.046461874752222E-5"/>
  </r>
  <r>
    <x v="2"/>
    <x v="371"/>
    <n v="442"/>
    <n v="1.5540700000000001"/>
    <n v="77.779927453304168"/>
    <n v="0"/>
    <n v="8.6422141614782415"/>
    <n v="17.284428322956483"/>
    <n v="25.926642484434723"/>
    <n v="34.568856645912966"/>
    <n v="43.211070807391209"/>
    <n v="51.853284968869453"/>
    <n v="60.495499130347696"/>
    <n v="69.137713291825932"/>
    <n v="77.779927453304168"/>
    <n v="0"/>
    <n v="8.6422141614782415"/>
    <n v="17.284428322956483"/>
    <n v="25.926642484434723"/>
    <n v="34.568856645912966"/>
    <n v="43.211070807391209"/>
    <n v="51.853284968869453"/>
    <n v="60.495499130347696"/>
    <n v="69.137713291825932"/>
    <n v="77.779927453304168"/>
    <n v="0"/>
    <n v="45.746317687873727"/>
    <n v="182.98527075149491"/>
    <n v="411.71685919086354"/>
    <n v="731.94108300597964"/>
    <n v="1143.6579421968434"/>
    <n v="1646.8674367634544"/>
    <n v="2241.569566705813"/>
    <n v="2927.7643320239185"/>
    <n v="3705.4517327177714"/>
    <n v="0"/>
    <n v="2.6074772434851876E-2"/>
    <n v="5.2149544869703753E-2"/>
    <n v="7.8224317304555618E-2"/>
    <n v="0.10429908973940751"/>
    <n v="0.13037386217425939"/>
    <n v="0.15644863460911126"/>
    <n v="0.18252340704396314"/>
    <n v="0.20859817947881501"/>
    <n v="0.23467295191366686"/>
    <n v="9.6"/>
    <n v="1.21546"/>
    <n v="1"/>
    <n v="1.0005999999999999"/>
    <n v="1.0066999999999999"/>
    <n v="1"/>
    <n v="0.96861314893625416"/>
    <n v="0.93834021497929709"/>
    <n v="0.90918119812912845"/>
    <n v="0.88113609838574869"/>
    <n v="0.85420491574915769"/>
    <n v="0.82838765021935523"/>
    <n v="0.80368430179634154"/>
    <n v="0.7800948704801165"/>
    <n v="0.75761935627068022"/>
    <n v="375000"/>
    <n v="750000"/>
    <n v="726459.8617021906"/>
    <n v="703755.16123447288"/>
    <n v="681885.89859684638"/>
    <n v="660852.07378931157"/>
    <n v="640653.68681186822"/>
    <n v="621290.73766451643"/>
    <n v="602763.2263472561"/>
    <n v="585071.15286008734"/>
    <n v="568214.51720301015"/>
    <n v="750000"/>
    <n v="726459.8617021906"/>
    <n v="703755.16123447288"/>
    <n v="681885.89859684627"/>
    <n v="660852.07378931157"/>
    <n v="640653.68681186822"/>
    <n v="621290.73766451643"/>
    <n v="602763.2263472561"/>
    <n v="585071.15286008734"/>
    <n v="568214.51720301015"/>
    <n v="2103529.6425000001"/>
    <n v="64.75"/>
    <n v="9.4854355203619907"/>
    <n v="1.2999999999999999E-2"/>
    <n v="0.78300000000000003"/>
    <n v="4.2157979022656243E-2"/>
    <n v="0.10181715016596719"/>
    <n v="7.4999999999999997E-2"/>
    <n v="0.17681715016596719"/>
    <n v="3.3003701965034962"/>
    <n v="3.176888161198542"/>
    <n v="3.0298253393196268"/>
    <n v="2.8591817308667462"/>
    <n v="2.6649573358399055"/>
    <n v="2.4471521542391019"/>
    <n v="2.2057661860643352"/>
    <n v="1.9407994313156061"/>
    <n v="1.6522518899929151"/>
    <n v="1.3401235620962615"/>
    <n v="3.3003701965034962"/>
    <n v="3.2386291788510189"/>
    <n v="3.1033567502590844"/>
    <n v="2.9445035350931867"/>
    <n v="2.7620695333533258"/>
    <n v="2.5560547450395035"/>
    <n v="2.3264591701517183"/>
    <n v="2.0732828086899708"/>
    <n v="1.7965256606542606"/>
    <n v="1.4961877260445884"/>
    <n v="0"/>
    <n v="4.3211070807391208"/>
    <n v="12.963321242217361"/>
    <n v="21.605535403695605"/>
    <n v="30.247749565173844"/>
    <n v="38.889963726652084"/>
    <n v="47.532177888130335"/>
    <n v="56.174392049608571"/>
    <n v="64.816606211086821"/>
    <n v="73.458820372565043"/>
    <n v="8.6422141614782415"/>
    <n v="0"/>
    <n v="11.530783780462382"/>
    <n v="36.100199698255636"/>
    <n v="63.412952916094369"/>
    <n v="94.641907630626363"/>
    <n v="131.48990486612345"/>
    <n v="176.57015697546672"/>
    <n v="234.15576709976622"/>
    <n v="311.80127529735023"/>
    <n v="424.3096281691785"/>
    <n v="1484.0125764333238"/>
    <n v="69.555528290513578"/>
    <n v="233.03521570857549"/>
    <n v="1786.6033204324131"/>
    <n v="1786.6"/>
    <n v="233.03478260869542"/>
    <n v="69.555528290513578"/>
    <n v="1484.0096891007909"/>
    <n v="8.7891361134442665"/>
    <n v="3.3204324131475005E-3"/>
    <n v="1.8585203252812609E-6"/>
  </r>
  <r>
    <x v="2"/>
    <x v="372"/>
    <n v="442"/>
    <n v="1.5573399999999999"/>
    <n v="77.743491458559859"/>
    <n v="0"/>
    <n v="8.6381657176177615"/>
    <n v="17.276331435235523"/>
    <n v="25.914497152853286"/>
    <n v="34.552662870471046"/>
    <n v="43.190828588088806"/>
    <n v="51.828994305706566"/>
    <n v="60.467160023324325"/>
    <n v="69.105325740942092"/>
    <n v="77.743491458559859"/>
    <n v="0"/>
    <n v="8.6381657176177615"/>
    <n v="17.276331435235523"/>
    <n v="25.914497152853286"/>
    <n v="34.552662870471046"/>
    <n v="43.190828588088806"/>
    <n v="51.828994305706566"/>
    <n v="60.467160023324325"/>
    <n v="69.105325740942092"/>
    <n v="77.743491458559859"/>
    <n v="0"/>
    <n v="45.703468016078901"/>
    <n v="182.8138720643156"/>
    <n v="411.33121214471021"/>
    <n v="731.25548825726241"/>
    <n v="1142.5867004019724"/>
    <n v="1645.3248485788404"/>
    <n v="2239.4699327878657"/>
    <n v="2925.0219530290497"/>
    <n v="3701.9809093023919"/>
    <n v="0"/>
    <n v="2.6062557711818531E-2"/>
    <n v="5.2125115423637063E-2"/>
    <n v="7.8187673135455604E-2"/>
    <n v="0.10425023084727413"/>
    <n v="0.13031278855909265"/>
    <n v="0.15637534627091118"/>
    <n v="0.18243790398272972"/>
    <n v="0.20850046169454825"/>
    <n v="0.23456301940636681"/>
    <n v="9.6"/>
    <n v="1.21546"/>
    <n v="1"/>
    <n v="1.0005999999999999"/>
    <n v="1.0066999999999999"/>
    <n v="1"/>
    <n v="0.96862759131675857"/>
    <n v="0.93836805635616372"/>
    <n v="0.90922139511821554"/>
    <n v="0.88118760760291415"/>
    <n v="0.85426669381025933"/>
    <n v="0.82845865374025107"/>
    <n v="0.8037634873928895"/>
    <n v="0.7801811947681746"/>
    <n v="0.75771177586610627"/>
    <n v="375000"/>
    <n v="750000"/>
    <n v="726470.69348756887"/>
    <n v="703776.04226712277"/>
    <n v="681916.04633866169"/>
    <n v="660890.70570218563"/>
    <n v="640700.02035769448"/>
    <n v="621343.99030518834"/>
    <n v="602822.61554466712"/>
    <n v="585135.89607613091"/>
    <n v="568283.83189957973"/>
    <n v="750000"/>
    <n v="726470.69348756899"/>
    <n v="703776.04226712277"/>
    <n v="681916.04633866181"/>
    <n v="660890.70570218563"/>
    <n v="640700.02035769448"/>
    <n v="621343.99030518834"/>
    <n v="602822.61554466712"/>
    <n v="585135.89607613091"/>
    <n v="568283.83189957973"/>
    <n v="2105981.3087500003"/>
    <n v="64.75"/>
    <n v="9.4854355203619907"/>
    <n v="1.2999999999999999E-2"/>
    <n v="0.78300000000000003"/>
    <n v="4.2157979022656243E-2"/>
    <n v="0.10224607854302777"/>
    <n v="7.4999999999999997E-2"/>
    <n v="0.17724607854302776"/>
    <n v="3.2962997616996503"/>
    <n v="3.1729905732031334"/>
    <n v="3.0260817193170593"/>
    <n v="2.8555732000414307"/>
    <n v="2.6614650153762454"/>
    <n v="2.4437571653215042"/>
    <n v="2.2024496498772077"/>
    <n v="1.9375424690433549"/>
    <n v="1.6490356228199459"/>
    <n v="1.3369291112069814"/>
    <n v="3.2962997616996503"/>
    <n v="3.2346451674513919"/>
    <n v="3.0995361462600961"/>
    <n v="2.940827459679245"/>
    <n v="2.758519107708838"/>
    <n v="2.5526110903488748"/>
    <n v="2.3231034075993557"/>
    <n v="2.0699960594602813"/>
    <n v="1.7932890459316504"/>
    <n v="1.4929823670134637"/>
    <n v="0"/>
    <n v="4.3190828588088808"/>
    <n v="12.957248576426643"/>
    <n v="21.595414294044403"/>
    <n v="30.233580011662166"/>
    <n v="38.871745729279922"/>
    <n v="47.509911446897689"/>
    <n v="56.148077164515442"/>
    <n v="64.786242882133209"/>
    <n v="73.424408599750976"/>
    <n v="8.6381657176177615"/>
    <n v="0"/>
    <n v="11.534171926471142"/>
    <n v="36.110842127971715"/>
    <n v="63.432748085436231"/>
    <n v="94.674955720901053"/>
    <n v="131.54396398737265"/>
    <n v="176.65958689791776"/>
    <n v="234.30788336821007"/>
    <n v="312.07144409169092"/>
    <n v="424.82230414514197"/>
    <n v="1485.1579003511135"/>
    <n v="69.555528290513578"/>
    <n v="233.20701429624393"/>
    <n v="1787.920442937871"/>
    <n v="1787.9"/>
    <n v="233.20434782608686"/>
    <n v="69.555528290513578"/>
    <n v="1485.1401238833996"/>
    <n v="8.7863156849585504"/>
    <n v="2.0442937870939204E-2"/>
    <n v="1.1434049930610886E-5"/>
  </r>
  <r>
    <x v="2"/>
    <x v="373"/>
    <n v="442"/>
    <n v="1.5606500000000001"/>
    <n v="77.706195340350334"/>
    <n v="0"/>
    <n v="8.63402170448337"/>
    <n v="17.26804340896674"/>
    <n v="25.90206511345011"/>
    <n v="34.53608681793348"/>
    <n v="43.170108522416854"/>
    <n v="51.804130226900227"/>
    <n v="60.438151931383601"/>
    <n v="69.072173635866974"/>
    <n v="77.706195340350348"/>
    <n v="0"/>
    <n v="8.63402170448337"/>
    <n v="17.26804340896674"/>
    <n v="25.90206511345011"/>
    <n v="34.53608681793348"/>
    <n v="43.170108522416854"/>
    <n v="51.804130226900227"/>
    <n v="60.438151931383601"/>
    <n v="69.072173635866974"/>
    <n v="77.706195340350348"/>
    <n v="0"/>
    <n v="45.659627611012574"/>
    <n v="182.6385104440503"/>
    <n v="410.93664849911318"/>
    <n v="730.55404177620119"/>
    <n v="1141.4906902753146"/>
    <n v="1643.7465939964534"/>
    <n v="2237.321752939617"/>
    <n v="2922.2161671048061"/>
    <n v="3698.429836492021"/>
    <n v="0"/>
    <n v="2.6050054642879565E-2"/>
    <n v="5.210010928575913E-2"/>
    <n v="7.8150163928638688E-2"/>
    <n v="0.10420021857151826"/>
    <n v="0.13025027321439783"/>
    <n v="0.1563003278572774"/>
    <n v="0.18235038250015698"/>
    <n v="0.20840043714303655"/>
    <n v="0.23445049178591612"/>
    <n v="9.6"/>
    <n v="1.21546"/>
    <n v="1"/>
    <n v="1.0005999999999999"/>
    <n v="1.0066999999999999"/>
    <n v="1"/>
    <n v="0.96864237488335836"/>
    <n v="0.93839655598099025"/>
    <n v="0.90926254329289569"/>
    <n v="0.88124033681907454"/>
    <n v="0.85432993655952694"/>
    <n v="0.82853134251425287"/>
    <n v="0.80384455468325222"/>
    <n v="0.78026957306652511"/>
    <n v="0.75780639766407154"/>
    <n v="375000"/>
    <n v="750000"/>
    <n v="726481.78116251878"/>
    <n v="703797.41698574275"/>
    <n v="681946.9074696718"/>
    <n v="660930.25261430594"/>
    <n v="640747.45241964515"/>
    <n v="621398.50688568968"/>
    <n v="602883.41601243918"/>
    <n v="585202.17979989387"/>
    <n v="568354.79824805364"/>
    <n v="750000"/>
    <n v="726481.78116251866"/>
    <n v="703797.41698574275"/>
    <n v="681946.9074696718"/>
    <n v="660930.25261430594"/>
    <n v="640747.45241964515"/>
    <n v="621398.50688568968"/>
    <n v="602883.41601243918"/>
    <n v="585202.17979989387"/>
    <n v="568354.79824805364"/>
    <n v="2108432.9750000001"/>
    <n v="64.75"/>
    <n v="9.4854355203619907"/>
    <n v="1.2999999999999999E-2"/>
    <n v="0.78300000000000003"/>
    <n v="4.2157979022656243E-2"/>
    <n v="0.10268117194274033"/>
    <n v="7.4999999999999997E-2"/>
    <n v="0.17768117194274033"/>
    <n v="3.2922387930232562"/>
    <n v="3.1691030983047619"/>
    <n v="3.0223485366407585"/>
    <n v="2.8519751080312452"/>
    <n v="2.657982812476221"/>
    <n v="2.440371649975686"/>
    <n v="2.1991416205296419"/>
    <n v="1.9342927241380869"/>
    <n v="1.645824960801022"/>
    <n v="1.3337383305184467"/>
    <n v="3.2922387930232562"/>
    <n v="3.2306709456640093"/>
    <n v="3.0957258174727604"/>
    <n v="2.9371618223360016"/>
    <n v="2.7549789602537329"/>
    <n v="2.5491772312259533"/>
    <n v="2.3197566352526637"/>
    <n v="2.0667171723338642"/>
    <n v="1.7900588424695545"/>
    <n v="1.4897816456597344"/>
    <n v="0"/>
    <n v="4.317010852241685"/>
    <n v="12.951032556725055"/>
    <n v="21.585054261208427"/>
    <n v="30.219075965691793"/>
    <n v="38.853097670175167"/>
    <n v="47.48711937465854"/>
    <n v="56.121141079141914"/>
    <n v="64.755162783625281"/>
    <n v="73.389184488108668"/>
    <n v="8.63402170448337"/>
    <n v="0"/>
    <n v="11.537283128995391"/>
    <n v="36.120607180102368"/>
    <n v="63.450990533270378"/>
    <n v="94.705680711690349"/>
    <n v="131.59480810574146"/>
    <n v="176.74475552024344"/>
    <n v="234.45450429508921"/>
    <n v="312.33469408181406"/>
    <n v="425.3266333295856"/>
    <n v="1486.2699568865323"/>
    <n v="69.555528290513578"/>
    <n v="233.37382277655675"/>
    <n v="1789.1993079536028"/>
    <n v="1789.2"/>
    <n v="233.37391304347807"/>
    <n v="69.555528290513578"/>
    <n v="1486.2705586660084"/>
    <n v="8.7834292341505744"/>
    <n v="6.9204639726194728E-4"/>
    <n v="3.8679096650008232E-7"/>
  </r>
  <r>
    <x v="2"/>
    <x v="374"/>
    <n v="442"/>
    <n v="1.56403"/>
    <n v="77.667301191049148"/>
    <n v="0"/>
    <n v="8.6297001323387938"/>
    <n v="17.259400264677588"/>
    <n v="25.889100397016382"/>
    <n v="34.518800529355175"/>
    <n v="43.148500661693973"/>
    <n v="51.77820079403277"/>
    <n v="60.407900926371568"/>
    <n v="69.037601058710365"/>
    <n v="77.667301191049162"/>
    <n v="0"/>
    <n v="8.6297001323387938"/>
    <n v="17.259400264677588"/>
    <n v="25.889100397016382"/>
    <n v="34.518800529355175"/>
    <n v="43.148500661693973"/>
    <n v="51.77820079403277"/>
    <n v="60.407900926371568"/>
    <n v="69.037601058710365"/>
    <n v="77.667301191049162"/>
    <n v="0"/>
    <n v="45.613931179129025"/>
    <n v="182.4557247165161"/>
    <n v="410.52538061216126"/>
    <n v="729.82289886606441"/>
    <n v="1140.3482794782258"/>
    <n v="1642.1015224486453"/>
    <n v="2235.0826277773231"/>
    <n v="2919.2915954642585"/>
    <n v="3694.7284255094528"/>
    <n v="0"/>
    <n v="2.6037015853499303E-2"/>
    <n v="5.2074031706998605E-2"/>
    <n v="7.8111047560497915E-2"/>
    <n v="0.10414806341399721"/>
    <n v="0.13018507926749653"/>
    <n v="0.15622209512099583"/>
    <n v="0.18225911097449515"/>
    <n v="0.20829612682799448"/>
    <n v="0.23433314268149377"/>
    <n v="9.6"/>
    <n v="1.21546"/>
    <n v="1"/>
    <n v="1.0005999999999999"/>
    <n v="1.0066999999999999"/>
    <n v="1"/>
    <n v="0.9686577921559637"/>
    <n v="0.93842627782380716"/>
    <n v="0.90930545700353038"/>
    <n v="0.88129532969513347"/>
    <n v="0.85439589589861642"/>
    <n v="0.82860715561397913"/>
    <n v="0.8039291088412216"/>
    <n v="0.78036175558034393"/>
    <n v="0.75790509583134602"/>
    <n v="375000"/>
    <n v="750000"/>
    <n v="726493.34411697276"/>
    <n v="703819.7083678554"/>
    <n v="681979.09275264782"/>
    <n v="660971.49727135012"/>
    <n v="640796.92192396231"/>
    <n v="621455.36671048438"/>
    <n v="602946.83163091622"/>
    <n v="585271.31668525795"/>
    <n v="568428.82187350956"/>
    <n v="750000"/>
    <n v="726493.34411697264"/>
    <n v="703819.7083678554"/>
    <n v="681979.09275264782"/>
    <n v="660971.49727135012"/>
    <n v="640796.92192396231"/>
    <n v="621455.36671048438"/>
    <n v="602946.83163091622"/>
    <n v="585271.31668525795"/>
    <n v="568428.82187350956"/>
    <n v="2110884.6412500003"/>
    <n v="64.75"/>
    <n v="9.4854355203619907"/>
    <n v="1.2999999999999999E-2"/>
    <n v="0.78300000000000003"/>
    <n v="4.2157979022656243E-2"/>
    <n v="0.10312641999809702"/>
    <n v="7.4999999999999997E-2"/>
    <n v="0.17812641999809703"/>
    <n v="3.2881872574912885"/>
    <n v="3.1652266676222531"/>
    <n v="3.0186275084679455"/>
    <n v="2.8483897800283637"/>
    <n v="2.6545134823035075"/>
    <n v="2.4369986152933789"/>
    <n v="2.1958451789979763"/>
    <n v="1.9310531734172993"/>
    <n v="1.6426225985513496"/>
    <n v="1.3305534544001258"/>
    <n v="3.2881872574912885"/>
    <n v="3.2267069625567708"/>
    <n v="3.0919270880450993"/>
    <n v="2.9335086442481546"/>
    <n v="2.7514516311659358"/>
    <n v="2.5457560487984434"/>
    <n v="2.3164218971456778"/>
    <n v="2.0634491762076377"/>
    <n v="1.7868378859843244"/>
    <n v="1.4865880264757378"/>
    <n v="0"/>
    <n v="4.3148500661693969"/>
    <n v="12.944550198508191"/>
    <n v="21.574250330846986"/>
    <n v="30.203950463185777"/>
    <n v="38.833650595524574"/>
    <n v="47.463350727863372"/>
    <n v="56.093050860202169"/>
    <n v="64.722750992540966"/>
    <n v="73.352451124879764"/>
    <n v="8.6297001323387938"/>
    <n v="0"/>
    <n v="11.539895819216019"/>
    <n v="36.128790679782973"/>
    <n v="63.466426560654455"/>
    <n v="94.73218876788215"/>
    <n v="131.63977744119259"/>
    <n v="176.82205670831911"/>
    <n v="234.5908074756785"/>
    <n v="312.58455911795102"/>
    <n v="425.81377349071562"/>
    <n v="1487.3182760613925"/>
    <n v="69.555528290513578"/>
    <n v="233.53107065278579"/>
    <n v="1790.4048750046918"/>
    <n v="1790.4"/>
    <n v="233.53043478260861"/>
    <n v="69.555528290513578"/>
    <n v="1487.3140369268779"/>
    <n v="8.7804493012137605"/>
    <n v="4.8750046917120926E-3"/>
    <n v="2.7228578483646627E-6"/>
  </r>
  <r>
    <x v="2"/>
    <x v="375"/>
    <n v="442"/>
    <n v="1.5673299999999999"/>
    <n v="77.630536566626802"/>
    <n v="0"/>
    <n v="8.6256151740696438"/>
    <n v="17.251230348139288"/>
    <n v="25.876845522208932"/>
    <n v="34.502460696278575"/>
    <n v="43.128075870348219"/>
    <n v="51.753691044417863"/>
    <n v="60.379306218487507"/>
    <n v="69.004921392557151"/>
    <n v="77.630536566626802"/>
    <n v="0"/>
    <n v="8.6256151740696438"/>
    <n v="17.251230348139288"/>
    <n v="25.876845522208932"/>
    <n v="34.502460696278575"/>
    <n v="43.128075870348219"/>
    <n v="51.753691044417863"/>
    <n v="60.379306218487507"/>
    <n v="69.004921392557151"/>
    <n v="77.630536566626802"/>
    <n v="0"/>
    <n v="45.570757742823552"/>
    <n v="182.28303097129421"/>
    <n v="410.13681968541204"/>
    <n v="729.13212388517684"/>
    <n v="1139.268943570589"/>
    <n v="1640.5472787416481"/>
    <n v="2232.9671293983542"/>
    <n v="2916.5284955407074"/>
    <n v="3691.2313771687086"/>
    <n v="0"/>
    <n v="2.6024690961372846E-2"/>
    <n v="5.2049381922745691E-2"/>
    <n v="7.8074072884118537E-2"/>
    <n v="0.10409876384549138"/>
    <n v="0.13012345480686424"/>
    <n v="0.15614814576823707"/>
    <n v="0.18217283672960993"/>
    <n v="0.20819752769098276"/>
    <n v="0.23422221865235565"/>
    <n v="9.6"/>
    <n v="1.21546"/>
    <n v="1"/>
    <n v="1.0005999999999999"/>
    <n v="1.0066999999999999"/>
    <n v="1"/>
    <n v="0.96867236556114633"/>
    <n v="0.93845437336640514"/>
    <n v="0.90934602341577642"/>
    <n v="0.88134731570926017"/>
    <n v="0.8544582502468564"/>
    <n v="0.8286788270285651"/>
    <n v="0.80400904605438628"/>
    <n v="0.78044890732431993"/>
    <n v="0.75799841083836594"/>
    <n v="375000"/>
    <n v="750000"/>
    <n v="726504.27417085972"/>
    <n v="703840.78002480383"/>
    <n v="682009.51756183233"/>
    <n v="661010.4867819451"/>
    <n v="640843.68768514227"/>
    <n v="621509.12027142383"/>
    <n v="603006.78454078967"/>
    <n v="585336.6804932399"/>
    <n v="568498.80812877452"/>
    <n v="750000"/>
    <n v="726504.27417085972"/>
    <n v="703840.78002480383"/>
    <n v="682009.51756183233"/>
    <n v="661010.4867819451"/>
    <n v="640843.68768514227"/>
    <n v="621509.12027142383"/>
    <n v="603006.78454078967"/>
    <n v="585336.6804932399"/>
    <n v="568498.80812877452"/>
    <n v="2113336.3075000001"/>
    <n v="64.75"/>
    <n v="9.4854355203619907"/>
    <n v="1.2999999999999999E-2"/>
    <n v="0.78300000000000003"/>
    <n v="4.2157979022656243E-2"/>
    <n v="0.10356205896843186"/>
    <n v="7.4999999999999997E-2"/>
    <n v="0.17856205896843186"/>
    <n v="3.2841451222737823"/>
    <n v="3.1613563516171737"/>
    <n v="3.0149096839228235"/>
    <n v="2.8448051191907315"/>
    <n v="2.6510426574208976"/>
    <n v="2.4336222986133227"/>
    <n v="2.192544042768005"/>
    <n v="1.9278078898849462"/>
    <n v="1.6394138399641456"/>
    <n v="1.3273618930056028"/>
    <n v="3.2841451222737823"/>
    <n v="3.222750736945478"/>
    <n v="3.0881330177699988"/>
    <n v="2.9298574015567773"/>
    <n v="2.7479238883058148"/>
    <n v="2.5423324780171104"/>
    <n v="2.313083170690664"/>
    <n v="2.0601759663264758"/>
    <n v="1.7836108649245459"/>
    <n v="1.4833878664848741"/>
    <n v="0"/>
    <n v="4.3128075870348219"/>
    <n v="12.938422761104466"/>
    <n v="21.56403793517411"/>
    <n v="30.189653109243753"/>
    <n v="38.815268283313401"/>
    <n v="47.440883457383038"/>
    <n v="56.066498631452689"/>
    <n v="64.692113805522325"/>
    <n v="73.317728979591976"/>
    <n v="8.6256151740696438"/>
    <n v="0"/>
    <n v="11.543126230367099"/>
    <n v="36.138940600849061"/>
    <n v="63.485373973838669"/>
    <n v="94.764025694881781"/>
    <n v="131.69228257323113"/>
    <n v="176.90968029441308"/>
    <n v="234.74113340655094"/>
    <n v="312.85371123098633"/>
    <n v="426.32849432245428"/>
    <n v="1488.4567683275723"/>
    <n v="69.555528290513578"/>
    <n v="233.70184449271275"/>
    <n v="1791.7141411107987"/>
    <n v="1791.7"/>
    <n v="233.69999999999982"/>
    <n v="69.555528290513578"/>
    <n v="1488.4444717094866"/>
    <n v="8.7775085539145223"/>
    <n v="1.4141110798618683E-2"/>
    <n v="7.8925661654399087E-6"/>
  </r>
  <r>
    <x v="2"/>
    <x v="376"/>
    <n v="442"/>
    <n v="1.5706500000000001"/>
    <n v="77.593415096643398"/>
    <n v="0"/>
    <n v="8.6214905662937102"/>
    <n v="17.24298113258742"/>
    <n v="25.864471698881133"/>
    <n v="34.485962265174841"/>
    <n v="43.107452831468549"/>
    <n v="51.728943397762258"/>
    <n v="60.350433964055966"/>
    <n v="68.971924530349682"/>
    <n v="77.593415096643398"/>
    <n v="0"/>
    <n v="8.6214905662937102"/>
    <n v="17.24298113258742"/>
    <n v="25.864471698881133"/>
    <n v="34.485962265174841"/>
    <n v="43.107452831468549"/>
    <n v="51.728943397762258"/>
    <n v="60.350433964055966"/>
    <n v="68.971924530349682"/>
    <n v="77.593415096643398"/>
    <n v="0"/>
    <n v="45.527185995623512"/>
    <n v="182.10874398249405"/>
    <n v="409.74467396061164"/>
    <n v="728.43497592997619"/>
    <n v="1138.1796498905876"/>
    <n v="1638.9786958424461"/>
    <n v="2230.8321137855519"/>
    <n v="2913.7399037199048"/>
    <n v="3687.7020656455052"/>
    <n v="0"/>
    <n v="2.6012246441122485E-2"/>
    <n v="5.202449288224497E-2"/>
    <n v="7.8036739323367452E-2"/>
    <n v="0.10404898576448994"/>
    <n v="0.13006123220561241"/>
    <n v="0.1560734786467349"/>
    <n v="0.18208572508785736"/>
    <n v="0.20809797152897988"/>
    <n v="0.23411021797010237"/>
    <n v="9.6"/>
    <n v="1.21546"/>
    <n v="1"/>
    <n v="1.0005999999999999"/>
    <n v="1.0066999999999999"/>
    <n v="1"/>
    <n v="0.96868708067152531"/>
    <n v="0.93848274262057541"/>
    <n v="0.90938698584715028"/>
    <n v="0.88139981035124981"/>
    <n v="0.85452121613287402"/>
    <n v="0.82875120319202311"/>
    <n v="0.80408977152869687"/>
    <n v="0.7805369211428953"/>
    <n v="0.7580926520346184"/>
    <n v="375000"/>
    <n v="750000"/>
    <n v="726515.31050364394"/>
    <n v="703862.05696543155"/>
    <n v="682040.23938536271"/>
    <n v="661049.85776343732"/>
    <n v="640890.91209965548"/>
    <n v="621563.40239401732"/>
    <n v="603067.3286465226"/>
    <n v="585402.69085717143"/>
    <n v="568569.48902596382"/>
    <n v="750000"/>
    <n v="726515.31050364394"/>
    <n v="703862.05696543155"/>
    <n v="682040.23938536271"/>
    <n v="661049.85776343732"/>
    <n v="640890.91209965548"/>
    <n v="621563.40239401732"/>
    <n v="603067.3286465226"/>
    <n v="585402.69085717143"/>
    <n v="568569.48902596382"/>
    <n v="2115787.9737500004"/>
    <n v="64.75"/>
    <n v="9.4854355203619907"/>
    <n v="1.2999999999999999E-2"/>
    <n v="0.78300000000000003"/>
    <n v="4.2157979022656243E-2"/>
    <n v="0.10400126473987675"/>
    <n v="7.4999999999999997E-2"/>
    <n v="0.17900126473987676"/>
    <n v="3.2801123546929314"/>
    <n v="3.1574953881106276"/>
    <n v="3.0112009887153071"/>
    <n v="2.8412291565069698"/>
    <n v="2.647579891485615"/>
    <n v="2.4302531936512426"/>
    <n v="2.1892490630038544"/>
    <n v="1.9245674995434481"/>
    <n v="1.6362085032700251"/>
    <n v="1.3241720741835845"/>
    <n v="3.2801123546929314"/>
    <n v="3.2188038714017795"/>
    <n v="3.0843481884129673"/>
    <n v="2.9262150726111384"/>
    <n v="2.7444045239962924"/>
    <n v="2.5389165425684288"/>
    <n v="2.3097511283275485"/>
    <n v="2.0569082812736514"/>
    <n v="1.7803880014067366"/>
    <n v="1.4801902887268048"/>
    <n v="0"/>
    <n v="4.3107452831468551"/>
    <n v="12.932235849440566"/>
    <n v="21.553726415734275"/>
    <n v="30.175216982027987"/>
    <n v="38.796707548321692"/>
    <n v="47.418198114615407"/>
    <n v="56.039688680909109"/>
    <n v="64.661179247202824"/>
    <n v="73.28266981349654"/>
    <n v="8.6214905662937102"/>
    <n v="0"/>
    <n v="11.546229990136197"/>
    <n v="36.148690927922217"/>
    <n v="63.50361964198067"/>
    <n v="94.794825715996197"/>
    <n v="131.74338050227439"/>
    <n v="176.99549648529421"/>
    <n v="234.88925184419369"/>
    <n v="313.12036839425332"/>
    <n v="426.84096178831783"/>
    <n v="1489.5828252903686"/>
    <n v="69.555528290513578"/>
    <n v="233.8707530371322"/>
    <n v="1793.0091066180144"/>
    <n v="1793"/>
    <n v="233.86956521739125"/>
    <n v="69.555528290513578"/>
    <n v="1489.5749064920951"/>
    <n v="8.7745190084687739"/>
    <n v="9.1066180143570818E-3"/>
    <n v="5.0789838339972569E-6"/>
  </r>
  <r>
    <x v="2"/>
    <x v="377"/>
    <n v="442"/>
    <n v="1.5740000000000001"/>
    <n v="77.555693467516519"/>
    <n v="0"/>
    <n v="8.6172992741685022"/>
    <n v="17.234598548337004"/>
    <n v="25.851897822505506"/>
    <n v="34.469197096674009"/>
    <n v="43.086496370842511"/>
    <n v="51.703795645011013"/>
    <n v="60.321094919179515"/>
    <n v="68.938394193348017"/>
    <n v="77.555693467516519"/>
    <n v="0"/>
    <n v="8.6172992741685022"/>
    <n v="17.234598548337004"/>
    <n v="25.851897822505506"/>
    <n v="34.469197096674009"/>
    <n v="43.086496370842511"/>
    <n v="51.703795645011013"/>
    <n v="60.321094919179515"/>
    <n v="68.938394193348017"/>
    <n v="77.555693467516519"/>
    <n v="0"/>
    <n v="45.482931153108318"/>
    <n v="181.93172461243327"/>
    <n v="409.34638037797481"/>
    <n v="727.72689844973308"/>
    <n v="1137.0732788277078"/>
    <n v="1637.3855215118992"/>
    <n v="2228.6636265023071"/>
    <n v="2910.9075937989323"/>
    <n v="3684.1174234017731"/>
    <n v="0"/>
    <n v="2.5999600724836036E-2"/>
    <n v="5.1999201449672072E-2"/>
    <n v="7.7998802174508108E-2"/>
    <n v="0.10399840289934414"/>
    <n v="0.12999800362418018"/>
    <n v="0.15599760434901622"/>
    <n v="0.18199720507385225"/>
    <n v="0.20799680579868829"/>
    <n v="0.23399640652352433"/>
    <n v="9.6"/>
    <n v="1.21546"/>
    <n v="1"/>
    <n v="1.0005999999999999"/>
    <n v="1.0066999999999999"/>
    <n v="1"/>
    <n v="0.96870203394748455"/>
    <n v="0.93851157157262077"/>
    <n v="0.90942861287540866"/>
    <n v="0.8814531578558481"/>
    <n v="0.8545852065139391"/>
    <n v="0.82882475884968176"/>
    <n v="0.8041718148630761"/>
    <n v="0.78062637455412198"/>
    <n v="0.75818843792281965"/>
    <n v="375000"/>
    <n v="750000"/>
    <n v="726526.52546061343"/>
    <n v="703883.67867946555"/>
    <n v="682071.45965655649"/>
    <n v="661089.86839188612"/>
    <n v="640938.90488545434"/>
    <n v="621618.56913726137"/>
    <n v="603128.86114730709"/>
    <n v="585469.78091559152"/>
    <n v="568641.32844211475"/>
    <n v="750000"/>
    <n v="726526.52546061343"/>
    <n v="703883.67867946555"/>
    <n v="682071.4596565566"/>
    <n v="661089.86839188612"/>
    <n v="640938.90488545434"/>
    <n v="621618.56913726137"/>
    <n v="603128.86114730709"/>
    <n v="585469.78091559152"/>
    <n v="568641.32844211475"/>
    <n v="2118239.64"/>
    <n v="64.75"/>
    <n v="9.4854355203619907"/>
    <n v="1.2999999999999999E-2"/>
    <n v="0.78300000000000003"/>
    <n v="4.2157979022656243E-2"/>
    <n v="0.1044453812371343"/>
    <n v="7.4999999999999997E-2"/>
    <n v="0.1794453812371343"/>
    <n v="3.2760889222222218"/>
    <n v="3.1536440610789942"/>
    <n v="3.0075019630058479"/>
    <n v="2.8376626280027839"/>
    <n v="2.644126056069799"/>
    <n v="2.4268922472068963"/>
    <n v="2.185961201414075"/>
    <n v="1.921332918691335"/>
    <n v="1.6330073990386758"/>
    <n v="1.3209846424560987"/>
    <n v="3.2760889222222218"/>
    <n v="3.214866491650608"/>
    <n v="3.0805730120424211"/>
    <n v="2.9225822955043159"/>
    <n v="2.7408943420362917"/>
    <n v="2.5355091516383474"/>
    <n v="2.3064267243104855"/>
    <n v="2.0536470600527048"/>
    <n v="1.7771701588650055"/>
    <n v="1.4769960207473871"/>
    <n v="0"/>
    <n v="4.3086496370842511"/>
    <n v="12.925948911252753"/>
    <n v="21.543248185421255"/>
    <n v="30.160547459589758"/>
    <n v="38.77784673375826"/>
    <n v="47.395146007926762"/>
    <n v="56.012445282095264"/>
    <n v="64.629744556263773"/>
    <n v="73.247043830432261"/>
    <n v="8.6172992741685022"/>
    <n v="0"/>
    <n v="11.549133840151914"/>
    <n v="36.157808867197737"/>
    <n v="63.52074918028201"/>
    <n v="94.823963020390721"/>
    <n v="131.79219262399863"/>
    <n v="177.07831468841289"/>
    <n v="235.03357196217303"/>
    <n v="313.3824007094936"/>
    <n v="427.34827228280398"/>
    <n v="1490.6864071749044"/>
    <n v="69.555528290513578"/>
    <n v="234.03629031981257"/>
    <n v="1794.2782257852305"/>
    <n v="1794.3"/>
    <n v="234.03913043478246"/>
    <n v="69.555528290513578"/>
    <n v="1490.7053412747039"/>
    <n v="8.7714712362531273"/>
    <n v="2.1774214769493483E-2"/>
    <n v="1.2135214161229161E-5"/>
  </r>
  <r>
    <x v="2"/>
    <x v="378"/>
    <n v="442"/>
    <n v="1.57619"/>
    <n v="77.546633381405385"/>
    <n v="0"/>
    <n v="8.6162925979339313"/>
    <n v="17.232585195867863"/>
    <n v="25.848877793801794"/>
    <n v="34.465170391735725"/>
    <n v="43.08146298966966"/>
    <n v="51.697755587603595"/>
    <n v="60.31404818553753"/>
    <n v="68.930340783471465"/>
    <n v="77.5466333814054"/>
    <n v="0"/>
    <n v="8.6162925979339313"/>
    <n v="17.232585195867863"/>
    <n v="25.848877793801794"/>
    <n v="34.465170391735725"/>
    <n v="43.08146298966966"/>
    <n v="51.697755587603595"/>
    <n v="60.31404818553753"/>
    <n v="68.930340783471465"/>
    <n v="77.5466333814054"/>
    <n v="0"/>
    <n v="45.472305106591776"/>
    <n v="181.8892204263671"/>
    <n v="409.25074595932597"/>
    <n v="727.55688170546841"/>
    <n v="1136.8076276647946"/>
    <n v="1637.0029838373043"/>
    <n v="2228.142950222998"/>
    <n v="2910.227526821875"/>
    <n v="3683.2567136339353"/>
    <n v="0"/>
    <n v="2.5996563441422139E-2"/>
    <n v="5.1993126882844277E-2"/>
    <n v="7.7989690324266406E-2"/>
    <n v="0.10398625376568855"/>
    <n v="0.12998281720711069"/>
    <n v="0.15597938064853284"/>
    <n v="0.18197594408995499"/>
    <n v="0.20797250753137714"/>
    <n v="0.23396907097279929"/>
    <n v="9.6"/>
    <n v="1.21546"/>
    <n v="1"/>
    <n v="1.0005999999999999"/>
    <n v="1.0066999999999999"/>
    <n v="1"/>
    <n v="0.96870562550603856"/>
    <n v="0.9385184959468269"/>
    <n v="0.90943861132236492"/>
    <n v="0.8814659716326525"/>
    <n v="0.85460057687768975"/>
    <n v="0.82884242705747668"/>
    <n v="0.80419152217201328"/>
    <n v="0.78064786222129956"/>
    <n v="0.75821144720533551"/>
    <n v="375000"/>
    <n v="750000"/>
    <n v="726529.21912952897"/>
    <n v="703888.87196012016"/>
    <n v="682078.95849177369"/>
    <n v="661099.47872448934"/>
    <n v="640950.43265826732"/>
    <n v="621631.82029310754"/>
    <n v="603143.64162900997"/>
    <n v="585485.89666597464"/>
    <n v="568658.58540400164"/>
    <n v="750000"/>
    <n v="726529.21912952897"/>
    <n v="703888.87196012016"/>
    <n v="682078.95849177381"/>
    <n v="661099.47872448934"/>
    <n v="640950.43265826732"/>
    <n v="621631.82029310754"/>
    <n v="603143.64162900997"/>
    <n v="585485.89666597464"/>
    <n v="568658.58540400164"/>
    <n v="2120691.3062499999"/>
    <n v="64.75"/>
    <n v="9.4854355203619907"/>
    <n v="1.2999999999999999E-2"/>
    <n v="0.78300000000000003"/>
    <n v="4.2157979022656243E-2"/>
    <n v="0.10473622559735715"/>
    <n v="7.4999999999999997E-2"/>
    <n v="0.17973622559735714"/>
    <n v="3.2720747924855496"/>
    <n v="3.1497641951575486"/>
    <n v="3.0037433647550684"/>
    <n v="2.8340123012781104"/>
    <n v="2.6405710047266715"/>
    <n v="2.4234194751007543"/>
    <n v="2.1825577124003583"/>
    <n v="1.917985716625483"/>
    <n v="1.6297034877761287"/>
    <n v="1.3177110258522962"/>
    <n v="3.2720747924855496"/>
    <n v="3.2109194938215491"/>
    <n v="3.0767537799563085"/>
    <n v="2.9188778330165892"/>
    <n v="2.7372916530023907"/>
    <n v="2.5319952399137131"/>
    <n v="2.3029885937505563"/>
    <n v="2.0502717145129208"/>
    <n v="1.7738446022008059"/>
    <n v="1.4737072568142124"/>
    <n v="0"/>
    <n v="4.3081462989669657"/>
    <n v="12.924438896900897"/>
    <n v="21.54073149483483"/>
    <n v="30.157024092768758"/>
    <n v="38.773316690702693"/>
    <n v="47.389609288636628"/>
    <n v="56.005901886570562"/>
    <n v="64.62219448450449"/>
    <n v="73.238487082438439"/>
    <n v="8.6162925979339313"/>
    <n v="0"/>
    <n v="11.560629015468097"/>
    <n v="36.194234301516957"/>
    <n v="63.5865068532907"/>
    <n v="94.92658306294544"/>
    <n v="131.94426132129493"/>
    <n v="177.30124275938448"/>
    <n v="235.36550519135147"/>
    <n v="313.89656980564001"/>
    <n v="428.20189098916052"/>
    <n v="1492.9774233000526"/>
    <n v="69.555528290513578"/>
    <n v="234.37994273858479"/>
    <n v="1796.912894329151"/>
    <n v="1796.9"/>
    <n v="234.37826086956511"/>
    <n v="69.555528290513578"/>
    <n v="1492.9662108399214"/>
    <n v="8.7694619977775723"/>
    <n v="1.2894329150867634E-2"/>
    <n v="7.1758746457051774E-6"/>
  </r>
  <r>
    <x v="2"/>
    <x v="379"/>
    <n v="442"/>
    <n v="1.57952"/>
    <n v="77.509611407305059"/>
    <n v="0"/>
    <n v="8.6121790452561182"/>
    <n v="17.224358090512236"/>
    <n v="25.836537135768353"/>
    <n v="34.448716181024473"/>
    <n v="43.060895226280593"/>
    <n v="51.673074271536713"/>
    <n v="60.285253316792833"/>
    <n v="68.897432362048946"/>
    <n v="77.509611407305059"/>
    <n v="0"/>
    <n v="8.6121790452561182"/>
    <n v="17.224358090512236"/>
    <n v="25.836537135768353"/>
    <n v="34.448716181024473"/>
    <n v="43.060895226280593"/>
    <n v="51.673074271536713"/>
    <n v="60.285253316792833"/>
    <n v="68.897432362048946"/>
    <n v="77.509611407305059"/>
    <n v="0"/>
    <n v="45.428897093373514"/>
    <n v="181.71558837349406"/>
    <n v="408.86007384036157"/>
    <n v="726.86235349397623"/>
    <n v="1135.7224273343379"/>
    <n v="1635.4402953614465"/>
    <n v="2226.0159575753023"/>
    <n v="2907.4494139759049"/>
    <n v="3679.7406645632536"/>
    <n v="0"/>
    <n v="2.5984152275953586E-2"/>
    <n v="5.1968304551907173E-2"/>
    <n v="7.7952456827860755E-2"/>
    <n v="0.10393660910381435"/>
    <n v="0.12992076137976794"/>
    <n v="0.15590491365572154"/>
    <n v="0.18188906593167511"/>
    <n v="0.20787321820762869"/>
    <n v="0.23385737048358227"/>
    <n v="9.6"/>
    <n v="1.21546"/>
    <n v="1"/>
    <n v="1.0005999999999999"/>
    <n v="1.0066999999999999"/>
    <n v="1"/>
    <n v="0.96872030174742951"/>
    <n v="0.93854679144992303"/>
    <n v="0.90947946910748023"/>
    <n v="0.88151833472010144"/>
    <n v="0.85466338828778643"/>
    <n v="0.82891462981053532"/>
    <n v="0.80427205928834811"/>
    <n v="0.7807356767212249"/>
    <n v="0.75830548210916549"/>
    <n v="375000"/>
    <n v="750000"/>
    <n v="726540.22631057212"/>
    <n v="703910.0935874423"/>
    <n v="682109.60183061019"/>
    <n v="661138.75104007602"/>
    <n v="640997.5412158398"/>
    <n v="621685.97235790151"/>
    <n v="603204.04446626105"/>
    <n v="585551.75754091865"/>
    <n v="568729.11158187408"/>
    <n v="750000"/>
    <n v="726540.22631057212"/>
    <n v="703910.0935874423"/>
    <n v="682109.60183061019"/>
    <n v="661138.75104007602"/>
    <n v="640997.5412158398"/>
    <n v="621685.97235790151"/>
    <n v="603204.04446626105"/>
    <n v="585551.75754091865"/>
    <n v="568729.11158187408"/>
    <n v="2123142.9725000001"/>
    <n v="64.75"/>
    <n v="9.4854355203619907"/>
    <n v="1.2999999999999999E-2"/>
    <n v="0.78300000000000003"/>
    <n v="4.2157979022656243E-2"/>
    <n v="0.10517924332277585"/>
    <n v="7.4999999999999997E-2"/>
    <n v="0.18017924332277585"/>
    <n v="3.268069933256351"/>
    <n v="3.1459296369797332"/>
    <n v="3.0000592716840764"/>
    <n v="2.8304588373693798"/>
    <n v="2.6371283340356446"/>
    <n v="2.4200677616828705"/>
    <n v="2.1792771203110575"/>
    <n v="1.914756409920205"/>
    <n v="1.6265056305103138"/>
    <n v="1.3145247820813841"/>
    <n v="3.268069933256351"/>
    <n v="3.2069997851180423"/>
    <n v="3.072994454331905"/>
    <n v="2.9152590545267278"/>
    <n v="2.7337935857025122"/>
    <n v="2.5285980478592576"/>
    <n v="2.299672440996964"/>
    <n v="2.0470167651156315"/>
    <n v="1.7706310202152595"/>
    <n v="1.4705152062958491"/>
    <n v="0"/>
    <n v="4.3060895226280591"/>
    <n v="12.918268567884176"/>
    <n v="21.530447613140296"/>
    <n v="30.142626658396413"/>
    <n v="38.754805703652536"/>
    <n v="47.366984748908649"/>
    <n v="55.979163794164776"/>
    <n v="64.591342839420889"/>
    <n v="73.203521884677002"/>
    <n v="8.6121790452561182"/>
    <n v="0"/>
    <n v="11.563709522484201"/>
    <n v="36.203918853316168"/>
    <n v="63.604663016465203"/>
    <n v="94.957314639287731"/>
    <n v="131.99540585999299"/>
    <n v="177.38741666820528"/>
    <n v="235.51472055082701"/>
    <n v="314.16608144535229"/>
    <n v="428.7217395066678"/>
    <n v="1494.1149700625986"/>
    <n v="69.555528290513578"/>
    <n v="234.5505747529667"/>
    <n v="1798.2210731060788"/>
    <n v="1798.2"/>
    <n v="234.54782608695632"/>
    <n v="69.555528290513578"/>
    <n v="1494.0966456225301"/>
    <n v="8.7663815813146897"/>
    <n v="2.1073106078802084E-2"/>
    <n v="1.1719000155045091E-5"/>
  </r>
  <r>
    <x v="2"/>
    <x v="380"/>
    <n v="442"/>
    <n v="1.5828899999999999"/>
    <n v="77.471748743501038"/>
    <n v="0"/>
    <n v="8.6079720826112265"/>
    <n v="17.215944165222453"/>
    <n v="25.823916247833679"/>
    <n v="34.431888330444906"/>
    <n v="43.039860413056132"/>
    <n v="51.647832495667359"/>
    <n v="60.255804578278585"/>
    <n v="68.863776660889812"/>
    <n v="77.471748743501038"/>
    <n v="0"/>
    <n v="8.6079720826112265"/>
    <n v="17.215944165222453"/>
    <n v="25.823916247833679"/>
    <n v="34.431888330444906"/>
    <n v="43.039860413056132"/>
    <n v="51.647832495667359"/>
    <n v="60.255804578278585"/>
    <n v="68.863776660889812"/>
    <n v="77.471748743501038"/>
    <n v="0"/>
    <n v="45.384524817196237"/>
    <n v="181.53809926878495"/>
    <n v="408.46072335476612"/>
    <n v="726.15239707513979"/>
    <n v="1134.6131204299058"/>
    <n v="1633.8428934190645"/>
    <n v="2223.8417160426156"/>
    <n v="2904.6095883005592"/>
    <n v="3676.1465101928952"/>
    <n v="0"/>
    <n v="2.5971459279511028E-2"/>
    <n v="5.1942918559022055E-2"/>
    <n v="7.7914377838533083E-2"/>
    <n v="0.10388583711804411"/>
    <n v="0.12985729639755514"/>
    <n v="0.15582875567706617"/>
    <n v="0.18180021495657719"/>
    <n v="0.20777167423608822"/>
    <n v="0.23374313351559925"/>
    <n v="9.6"/>
    <n v="1.21546"/>
    <n v="1"/>
    <n v="1.0005999999999999"/>
    <n v="1.0066999999999999"/>
    <n v="1"/>
    <n v="0.96873531151584591"/>
    <n v="0.93857573052738774"/>
    <n v="0.90952125703462539"/>
    <n v="0.88157189103755862"/>
    <n v="0.85472763253618778"/>
    <n v="0.82898848153051274"/>
    <n v="0.80435443802053352"/>
    <n v="0.78082550200625001"/>
    <n v="0.75840167348766241"/>
    <n v="375000"/>
    <n v="750000"/>
    <n v="726551.48363688448"/>
    <n v="703931.79789554083"/>
    <n v="682140.94277596904"/>
    <n v="661178.918278169"/>
    <n v="641045.72440214083"/>
    <n v="621741.36114788451"/>
    <n v="603265.82851540018"/>
    <n v="585619.12650468748"/>
    <n v="568801.25511574675"/>
    <n v="750000"/>
    <n v="726551.48363688448"/>
    <n v="703931.79789554095"/>
    <n v="682140.94277596904"/>
    <n v="661178.918278169"/>
    <n v="641045.72440214083"/>
    <n v="621741.36114788451"/>
    <n v="603265.82851540018"/>
    <n v="585619.12650468748"/>
    <n v="568801.25511574675"/>
    <n v="2125594.6387499999"/>
    <n v="64.75"/>
    <n v="9.4854355203619907"/>
    <n v="1.2999999999999999E-2"/>
    <n v="0.78300000000000003"/>
    <n v="4.2157979022656243E-2"/>
    <n v="0.10562853446744212"/>
    <n v="7.4999999999999997E-2"/>
    <n v="0.18062853446744212"/>
    <n v="3.264074312456748"/>
    <n v="3.1421049314504512"/>
    <n v="2.9963853159886682"/>
    <n v="2.8269154660713971"/>
    <n v="2.6336953816986388"/>
    <n v="2.4167250628703942"/>
    <n v="2.1760045095866625"/>
    <n v="1.9115337218474442"/>
    <n v="1.6233126996527381"/>
    <n v="1.3113414430025458"/>
    <n v="3.264074312456748"/>
    <n v="3.2030896219535996"/>
    <n v="3.0692451237195595"/>
    <n v="2.9116503910300326"/>
    <n v="2.7303054238850182"/>
    <n v="2.5252102222845165"/>
    <n v="2.2963647862285281"/>
    <n v="2.0437691157170534"/>
    <n v="1.7674232107500911"/>
    <n v="1.4673270713276421"/>
    <n v="0"/>
    <n v="4.3039860413056132"/>
    <n v="12.91195812391684"/>
    <n v="21.519930206528066"/>
    <n v="30.127902289139293"/>
    <n v="38.735874371750519"/>
    <n v="47.343846454361746"/>
    <n v="55.951818536972972"/>
    <n v="64.559790619584192"/>
    <n v="73.167762702195432"/>
    <n v="8.6079720826112265"/>
    <n v="0"/>
    <n v="11.566517350491987"/>
    <n v="36.212739804837071"/>
    <n v="63.621291556230979"/>
    <n v="94.985762231511998"/>
    <n v="132.04339276193363"/>
    <n v="177.46941209279703"/>
    <n v="235.65856252241727"/>
    <n v="314.42886566865701"/>
    <n v="429.23358465522796"/>
    <n v="1495.220128644105"/>
    <n v="69.555528290513578"/>
    <n v="234.71634854019266"/>
    <n v="1799.4920054748113"/>
    <n v="1799.5"/>
    <n v="234.71739130434776"/>
    <n v="69.555528290513578"/>
    <n v="1495.2270804051386"/>
    <n v="8.7632333654642594"/>
    <n v="7.9945251886783808E-3"/>
    <n v="4.4426369484181059E-6"/>
  </r>
  <r>
    <x v="2"/>
    <x v="381"/>
    <n v="442"/>
    <n v="1.5862400000000001"/>
    <n v="77.434516721279536"/>
    <n v="0"/>
    <n v="8.6038351912532818"/>
    <n v="17.207670382506564"/>
    <n v="25.811505573759845"/>
    <n v="34.415340765013127"/>
    <n v="43.019175956266409"/>
    <n v="51.623011147519691"/>
    <n v="60.226846338772972"/>
    <n v="68.830681530026254"/>
    <n v="77.434516721279536"/>
    <n v="0"/>
    <n v="8.6038351912532818"/>
    <n v="17.207670382506564"/>
    <n v="25.811505573759845"/>
    <n v="34.415340765013127"/>
    <n v="43.019175956266409"/>
    <n v="51.623011147519691"/>
    <n v="60.226846338772972"/>
    <n v="68.830681530026254"/>
    <n v="77.434516721279536"/>
    <n v="0"/>
    <n v="45.340912748927153"/>
    <n v="181.36365099570861"/>
    <n v="408.06821474034427"/>
    <n v="725.45460398283444"/>
    <n v="1133.5228187231787"/>
    <n v="1632.2728589613771"/>
    <n v="2221.7047246974303"/>
    <n v="2901.8184159313378"/>
    <n v="3672.6139326630991"/>
    <n v="0"/>
    <n v="2.5958977697970627E-2"/>
    <n v="5.1917955395941254E-2"/>
    <n v="7.7876933093911874E-2"/>
    <n v="0.10383591079188251"/>
    <n v="0.12979488848985313"/>
    <n v="0.15575386618782375"/>
    <n v="0.18171284388579437"/>
    <n v="0.20767182158376501"/>
    <n v="0.23363079928173563"/>
    <n v="9.6"/>
    <n v="1.21546"/>
    <n v="1"/>
    <n v="1.0005999999999999"/>
    <n v="1.0066999999999999"/>
    <n v="1"/>
    <n v="0.96875007153854475"/>
    <n v="0.93860418862438466"/>
    <n v="0.9095623512575195"/>
    <n v="0.88162455943794948"/>
    <n v="0.85479081316567462"/>
    <n v="0.8290611124406948"/>
    <n v="0.80443545726301002"/>
    <n v="0.78091384763262028"/>
    <n v="0.75849628354952581"/>
    <n v="375000"/>
    <n v="750000"/>
    <n v="726562.55365390854"/>
    <n v="703953.14146828849"/>
    <n v="682171.76344313961"/>
    <n v="661218.41957846214"/>
    <n v="641093.10987425596"/>
    <n v="621795.83433052106"/>
    <n v="603326.59294725757"/>
    <n v="585685.38572446525"/>
    <n v="568872.21266214433"/>
    <n v="750000"/>
    <n v="726562.55365390854"/>
    <n v="703953.14146828849"/>
    <n v="682171.76344313961"/>
    <n v="661218.41957846214"/>
    <n v="641093.10987425596"/>
    <n v="621795.83433052106"/>
    <n v="603326.59294725757"/>
    <n v="585685.38572446525"/>
    <n v="568872.21266214433"/>
    <n v="2128046.3050000002"/>
    <n v="64.75"/>
    <n v="9.4854355203619907"/>
    <n v="1.2999999999999999E-2"/>
    <n v="0.78300000000000003"/>
    <n v="4.2157979022656243E-2"/>
    <n v="0.10607610825624339"/>
    <n v="7.4999999999999997E-2"/>
    <n v="0.18107610825624337"/>
    <n v="3.2600878981566819"/>
    <n v="3.1382881348596228"/>
    <n v="2.9927180009714616"/>
    <n v="2.8233774964921965"/>
    <n v="2.6302666214218289"/>
    <n v="2.4133853757603578"/>
    <n v="2.1727337595077842"/>
    <n v="1.9083117726641081"/>
    <n v="1.6201194152293279"/>
    <n v="1.3081566872034454"/>
    <n v="3.2600878981566819"/>
    <n v="3.1991880165081525"/>
    <n v="3.0655030679155422"/>
    <n v="2.9080477487318293"/>
    <n v="2.7268220589570129"/>
    <n v="2.5218259985910931"/>
    <n v="2.2930595676340708"/>
    <n v="2.040522766085946"/>
    <n v="1.7642155939467181"/>
    <n v="1.4641380512163866"/>
    <n v="0"/>
    <n v="4.3019175956266409"/>
    <n v="12.905752786879923"/>
    <n v="21.509587978133204"/>
    <n v="30.113423169386486"/>
    <n v="38.717258360639768"/>
    <n v="47.32109355189305"/>
    <n v="55.924928743146332"/>
    <n v="64.52876393439962"/>
    <n v="73.132599125652888"/>
    <n v="8.6038351912532818"/>
    <n v="0"/>
    <n v="11.569495074416762"/>
    <n v="36.22210369304117"/>
    <n v="63.638896602136597"/>
    <n v="95.01570853984127"/>
    <n v="132.09353467615341"/>
    <n v="177.55443239987324"/>
    <n v="235.80666581416025"/>
    <n v="314.69784752601538"/>
    <n v="429.75512415810994"/>
    <n v="1496.353808483748"/>
    <n v="69.555528290513578"/>
    <n v="234.8864005161391"/>
    <n v="1800.7957372904007"/>
    <n v="1800.8"/>
    <n v="234.88695652173897"/>
    <n v="69.555528290513578"/>
    <n v="1496.3575151877474"/>
    <n v="8.7600734038048209"/>
    <n v="4.2627095992884279E-3"/>
    <n v="2.3671199462952176E-6"/>
  </r>
  <r>
    <x v="2"/>
    <x v="382"/>
    <n v="442"/>
    <n v="1.58958"/>
    <n v="77.397667283847795"/>
    <n v="0"/>
    <n v="8.5997408093164225"/>
    <n v="17.199481618632845"/>
    <n v="25.799222427949267"/>
    <n v="34.39896323726569"/>
    <n v="42.998704046582112"/>
    <n v="51.598444855898535"/>
    <n v="60.198185665214957"/>
    <n v="68.79792647453138"/>
    <n v="77.397667283847795"/>
    <n v="0"/>
    <n v="8.5997408093164225"/>
    <n v="17.199481618632845"/>
    <n v="25.799222427949267"/>
    <n v="34.39896323726569"/>
    <n v="42.998704046582112"/>
    <n v="51.598444855898535"/>
    <n v="60.198185665214957"/>
    <n v="68.79792647453138"/>
    <n v="77.397667283847795"/>
    <n v="0"/>
    <n v="45.297769467296149"/>
    <n v="181.1910778691846"/>
    <n v="407.67992520566537"/>
    <n v="724.76431147673838"/>
    <n v="1132.4442366824037"/>
    <n v="1630.7197008226615"/>
    <n v="2219.590703897511"/>
    <n v="2899.0572459069535"/>
    <n v="3669.1193268509869"/>
    <n v="0"/>
    <n v="2.5946624373316761E-2"/>
    <n v="5.1893248746633522E-2"/>
    <n v="7.7839873119950276E-2"/>
    <n v="0.10378649749326704"/>
    <n v="0.12973312186658381"/>
    <n v="0.15567974623990055"/>
    <n v="0.18162637061321732"/>
    <n v="0.20757299498653409"/>
    <n v="0.23351961935985083"/>
    <n v="9.6"/>
    <n v="1.21546"/>
    <n v="1"/>
    <n v="1.0005999999999999"/>
    <n v="1.0066999999999999"/>
    <n v="1"/>
    <n v="0.96876468014311823"/>
    <n v="0.93863235530002687"/>
    <n v="0.90960302547072569"/>
    <n v="0.88167669065521492"/>
    <n v="0.85485335085349434"/>
    <n v="0.82913300606556406"/>
    <n v="0.80451565629142419"/>
    <n v="0.7810013015310745"/>
    <n v="0.75858994178451522"/>
    <n v="375000"/>
    <n v="750000"/>
    <n v="726573.51010733866"/>
    <n v="703974.26647502009"/>
    <n v="682202.26910304429"/>
    <n v="661257.51799141115"/>
    <n v="641140.01314012078"/>
    <n v="621849.75454917306"/>
    <n v="603386.74221856811"/>
    <n v="585750.97614830593"/>
    <n v="568942.4563383864"/>
    <n v="750000"/>
    <n v="726573.51010733878"/>
    <n v="703974.26647502009"/>
    <n v="682202.26910304429"/>
    <n v="661257.51799141115"/>
    <n v="641140.01314012078"/>
    <n v="621849.75454917306"/>
    <n v="603386.74221856811"/>
    <n v="585750.97614830593"/>
    <n v="568942.4563383864"/>
    <n v="2130497.9712499999"/>
    <n v="64.75"/>
    <n v="9.4854355203619907"/>
    <n v="1.2999999999999999E-2"/>
    <n v="0.78300000000000003"/>
    <n v="4.2157979022656243E-2"/>
    <n v="0.10652328800706209"/>
    <n v="7.4999999999999997E-2"/>
    <n v="0.18152328800706208"/>
    <n v="3.2561106585730726"/>
    <n v="3.1344795424894789"/>
    <n v="2.9890578906514249"/>
    <n v="2.8198457030589128"/>
    <n v="2.6268429797119404"/>
    <n v="2.4100497206105085"/>
    <n v="2.1694659257546176"/>
    <n v="1.9050915951442675"/>
    <n v="1.6169267287794582"/>
    <n v="1.3049713266601897"/>
    <n v="3.2561106585730726"/>
    <n v="3.1952951005312755"/>
    <n v="3.0617687165704517"/>
    <n v="2.9044517968551689"/>
    <n v="2.7233443413854266"/>
    <n v="2.5184463501612244"/>
    <n v="2.2897578231825628"/>
    <n v="2.0372787604494427"/>
    <n v="1.7610091619618629"/>
    <n v="1.460949027719824"/>
    <n v="0"/>
    <n v="4.2998704046582112"/>
    <n v="12.899611213974634"/>
    <n v="21.499352023291056"/>
    <n v="30.099092832607479"/>
    <n v="38.698833641923898"/>
    <n v="47.298574451240327"/>
    <n v="55.898315260556743"/>
    <n v="64.498056069873172"/>
    <n v="73.097796879189588"/>
    <n v="8.5997408093164225"/>
    <n v="0"/>
    <n v="11.572568363893186"/>
    <n v="36.231774261967125"/>
    <n v="63.657057475956876"/>
    <n v="95.046517997168877"/>
    <n v="132.14493885172308"/>
    <n v="177.64126704258535"/>
    <n v="235.95741154843014"/>
    <n v="314.97085698732963"/>
    <n v="430.28339453718741"/>
    <n v="1497.5057870662417"/>
    <n v="69.555528290513578"/>
    <n v="235.05919730351317"/>
    <n v="1802.1205126602686"/>
    <n v="1802.1"/>
    <n v="235.0565217391304"/>
    <n v="69.555528290513578"/>
    <n v="1497.4879499703559"/>
    <n v="8.7568929444367392"/>
    <n v="2.0512660268650507E-2"/>
    <n v="1.1382642621747132E-5"/>
  </r>
  <r>
    <x v="2"/>
    <x v="383"/>
    <n v="442"/>
    <n v="1.5918399999999999"/>
    <n v="77.387193647028312"/>
    <n v="0"/>
    <n v="8.5985770718920342"/>
    <n v="17.197154143784068"/>
    <n v="25.795731215676103"/>
    <n v="34.394308287568137"/>
    <n v="42.992885359460175"/>
    <n v="51.591462431352213"/>
    <n v="60.19003950324425"/>
    <n v="68.788616575136288"/>
    <n v="77.387193647028326"/>
    <n v="0"/>
    <n v="8.5985770718920342"/>
    <n v="17.197154143784068"/>
    <n v="25.795731215676103"/>
    <n v="34.394308287568137"/>
    <n v="42.992885359460175"/>
    <n v="51.591462431352213"/>
    <n v="60.19003950324425"/>
    <n v="68.788616575136288"/>
    <n v="77.387193647028326"/>
    <n v="0"/>
    <n v="45.28551069252628"/>
    <n v="181.14204277010512"/>
    <n v="407.5695962327365"/>
    <n v="724.56817108042048"/>
    <n v="1132.1377673131572"/>
    <n v="1630.2783849309465"/>
    <n v="2218.9900239337885"/>
    <n v="2898.2726843216828"/>
    <n v="3668.1263660946302"/>
    <n v="0"/>
    <n v="2.5943113214261005E-2"/>
    <n v="5.188622642852201E-2"/>
    <n v="7.7829339642783019E-2"/>
    <n v="0.10377245285704402"/>
    <n v="0.12971556607130505"/>
    <n v="0.15565867928556607"/>
    <n v="0.18160179249982708"/>
    <n v="0.2075449057140881"/>
    <n v="0.23348801892834911"/>
    <n v="9.6"/>
    <n v="1.21546"/>
    <n v="1"/>
    <n v="1.0005999999999999"/>
    <n v="1.0066999999999999"/>
    <n v="1"/>
    <n v="0.96876883236119482"/>
    <n v="0.93864036123654937"/>
    <n v="0.90961458662606387"/>
    <n v="0.8816915085297381"/>
    <n v="0.85487112694757228"/>
    <n v="0.8291534418795663"/>
    <n v="0.80453845332572005"/>
    <n v="0.78102616128603364"/>
    <n v="0.75861656576050729"/>
    <n v="375000"/>
    <n v="750000"/>
    <n v="726576.62427089608"/>
    <n v="703980.27092741197"/>
    <n v="682210.93996954791"/>
    <n v="661268.63139730354"/>
    <n v="641153.34521067922"/>
    <n v="621865.08140967472"/>
    <n v="603403.83999429003"/>
    <n v="585769.62096452527"/>
    <n v="568962.42432038044"/>
    <n v="750000"/>
    <n v="726576.62427089596"/>
    <n v="703980.27092741197"/>
    <n v="682210.93996954779"/>
    <n v="661268.63139730354"/>
    <n v="641153.34521067922"/>
    <n v="621865.08140967472"/>
    <n v="603403.83999429003"/>
    <n v="585769.62096452527"/>
    <n v="568962.42432038044"/>
    <n v="2132949.6375000002"/>
    <n v="64.75"/>
    <n v="9.4854355203619907"/>
    <n v="1.2999999999999999E-2"/>
    <n v="0.78300000000000003"/>
    <n v="4.2157979022656243E-2"/>
    <n v="0.10682640426408838"/>
    <n v="7.4999999999999997E-2"/>
    <n v="0.18182640426408836"/>
    <n v="3.2521425620689657"/>
    <n v="3.1306455643451323"/>
    <n v="2.9853443359728411"/>
    <n v="2.8162388769520916"/>
    <n v="2.6233291872828839"/>
    <n v="2.4066152669652188"/>
    <n v="2.1660971159990945"/>
    <n v="1.9017747343845119"/>
    <n v="1.6136481221214716"/>
    <n v="1.3017172792099732"/>
    <n v="3.2521425620689657"/>
    <n v="3.1913940632070492"/>
    <n v="3.0579949501589869"/>
    <n v="2.9007916064624664"/>
    <n v="2.719784032117488"/>
    <n v="2.5149722271240513"/>
    <n v="2.2863561914821569"/>
    <n v="2.0339359251918032"/>
    <n v="1.7577114282529918"/>
    <n v="1.4576827006657225"/>
    <n v="0"/>
    <n v="4.2992885359460171"/>
    <n v="12.897865607838051"/>
    <n v="21.496442679730087"/>
    <n v="30.095019751622118"/>
    <n v="38.693596823514156"/>
    <n v="47.292173895406194"/>
    <n v="55.890750967298231"/>
    <n v="64.489328039190269"/>
    <n v="73.087905111082307"/>
    <n v="8.5985770718920342"/>
    <n v="0"/>
    <n v="11.583578554847779"/>
    <n v="36.266669271685736"/>
    <n v="63.720130305596335"/>
    <n v="95.145182028650652"/>
    <n v="132.29166942180007"/>
    <n v="177.8574150659168"/>
    <n v="236.28125342882598"/>
    <n v="315.47639080360614"/>
    <n v="431.13085229985887"/>
    <n v="1499.7531411807881"/>
    <n v="69.555528290513578"/>
    <n v="235.39630042069513"/>
    <n v="1804.7049698919968"/>
    <n v="1804.7"/>
    <n v="235.39565217391282"/>
    <n v="69.555528290513578"/>
    <n v="1499.7488195355736"/>
    <n v="8.7547240811514886"/>
    <n v="4.9698919967795518E-3"/>
    <n v="2.7538604736408E-6"/>
  </r>
  <r>
    <x v="2"/>
    <x v="384"/>
    <n v="442"/>
    <n v="1.59521"/>
    <n v="77.349822958094165"/>
    <n v="0"/>
    <n v="8.5944247731215739"/>
    <n v="17.188849546243148"/>
    <n v="25.783274319364722"/>
    <n v="34.377699092486296"/>
    <n v="42.97212386560787"/>
    <n v="51.566548638729444"/>
    <n v="60.160973411851018"/>
    <n v="68.755398184972591"/>
    <n v="77.349822958094165"/>
    <n v="0"/>
    <n v="8.5944247731215739"/>
    <n v="17.188849546243148"/>
    <n v="25.783274319364722"/>
    <n v="34.377699092486296"/>
    <n v="42.97212386560787"/>
    <n v="51.566548638729444"/>
    <n v="60.160973411851018"/>
    <n v="68.755398184972591"/>
    <n v="77.349822958094165"/>
    <n v="0"/>
    <n v="45.241784023268067"/>
    <n v="180.96713609307227"/>
    <n v="407.17605620941254"/>
    <n v="723.86854437228908"/>
    <n v="1131.0446005817016"/>
    <n v="1628.7042248376501"/>
    <n v="2216.8474171401353"/>
    <n v="2895.4741774891563"/>
    <n v="3664.5845058847131"/>
    <n v="0"/>
    <n v="2.5930585146395728E-2"/>
    <n v="5.1861170292791456E-2"/>
    <n v="7.7791755439187177E-2"/>
    <n v="0.10372234058558291"/>
    <n v="0.12965292573197865"/>
    <n v="0.15558351087837435"/>
    <n v="0.18151409602477009"/>
    <n v="0.20744468117116582"/>
    <n v="0.23337526631756156"/>
    <n v="9.6"/>
    <n v="1.21546"/>
    <n v="1"/>
    <n v="1.0005999999999999"/>
    <n v="1.0066999999999999"/>
    <n v="1"/>
    <n v="0.96878364793832772"/>
    <n v="0.9386689276518948"/>
    <n v="0.90965583914070125"/>
    <n v="0.88174438240474728"/>
    <n v="0.85493455744403246"/>
    <n v="0.82922636425855711"/>
    <n v="0.80461980284832124"/>
    <n v="0.78111487321332473"/>
    <n v="0.75871157535356748"/>
    <n v="375000"/>
    <n v="750000"/>
    <n v="726587.73595374578"/>
    <n v="704001.69573892106"/>
    <n v="682241.87935552595"/>
    <n v="661308.28680356045"/>
    <n v="641200.91808302433"/>
    <n v="621919.77319391782"/>
    <n v="603464.85213624092"/>
    <n v="585836.15490999352"/>
    <n v="569033.68151517562"/>
    <n v="750000"/>
    <n v="726587.7359537459"/>
    <n v="704001.69573892106"/>
    <n v="682241.87935552595"/>
    <n v="661308.28680356045"/>
    <n v="641200.91808302433"/>
    <n v="621919.77319391782"/>
    <n v="603464.85213624092"/>
    <n v="585836.15490999352"/>
    <n v="569033.68151517562"/>
    <n v="2135401.30375"/>
    <n v="64.75"/>
    <n v="9.4854355203619907"/>
    <n v="1.2999999999999999E-2"/>
    <n v="0.78300000000000003"/>
    <n v="4.2157979022656243E-2"/>
    <n v="0.10727919607242721"/>
    <n v="7.4999999999999997E-2"/>
    <n v="0.18227919607242721"/>
    <n v="3.2481835771526986"/>
    <n v="3.1268550211290043"/>
    <n v="2.9817017384720992"/>
    <n v="2.8127237291819869"/>
    <n v="2.6199209932586656"/>
    <n v="2.4032935307021353"/>
    <n v="2.1628413415123968"/>
    <n v="1.8985644256894496"/>
    <n v="1.6104627832332938"/>
    <n v="1.2985364141439288"/>
    <n v="3.2481835771526986"/>
    <n v="3.1875192991408516"/>
    <n v="3.0542783798005519"/>
    <n v="2.8972127338270433"/>
    <n v="2.7163223612203264"/>
    <n v="2.5116072619804006"/>
    <n v="2.2830674361072658"/>
    <n v="2.0307028836009233"/>
    <n v="1.7545136044613718"/>
    <n v="1.4544995986886113"/>
    <n v="0"/>
    <n v="4.297212386560787"/>
    <n v="12.891637159682361"/>
    <n v="21.486061932803935"/>
    <n v="30.080486705925509"/>
    <n v="38.674911479047083"/>
    <n v="47.269336252168657"/>
    <n v="55.863761025290231"/>
    <n v="64.458185798411805"/>
    <n v="73.052610571533378"/>
    <n v="8.5944247731215739"/>
    <n v="0"/>
    <n v="11.586461170722133"/>
    <n v="36.275739141532952"/>
    <n v="63.737239863704922"/>
    <n v="95.174447563291594"/>
    <n v="132.34100026121041"/>
    <n v="177.94163591914372"/>
    <n v="236.42892101681335"/>
    <n v="315.74621447658336"/>
    <n v="431.65716003171104"/>
    <n v="1500.8888194447136"/>
    <n v="69.555528290513578"/>
    <n v="235.56665216028395"/>
    <n v="1806.0109998955111"/>
    <n v="1806"/>
    <n v="235.56521739130426"/>
    <n v="69.555528290513578"/>
    <n v="1500.8792543181821"/>
    <n v="8.7514649744568533"/>
    <n v="1.0999895511076829E-2"/>
    <n v="6.0907505598432053E-6"/>
  </r>
  <r>
    <x v="2"/>
    <x v="385"/>
    <n v="442"/>
    <n v="1.5987"/>
    <n v="77.309690249010416"/>
    <n v="0"/>
    <n v="8.5899655832233801"/>
    <n v="17.17993116644676"/>
    <n v="25.769896749670139"/>
    <n v="34.35986233289352"/>
    <n v="42.949827916116902"/>
    <n v="51.539793499340284"/>
    <n v="60.129759082563666"/>
    <n v="68.719724665787041"/>
    <n v="77.309690249010416"/>
    <n v="0"/>
    <n v="8.5899655832233801"/>
    <n v="17.17993116644676"/>
    <n v="25.769896749670139"/>
    <n v="34.35986233289352"/>
    <n v="42.949827916116902"/>
    <n v="51.539793499340284"/>
    <n v="60.129759082563666"/>
    <n v="68.719724665787041"/>
    <n v="77.309690249010416"/>
    <n v="0"/>
    <n v="45.19484909158934"/>
    <n v="180.77939636635736"/>
    <n v="406.753641824304"/>
    <n v="723.11758546542944"/>
    <n v="1129.8712272897335"/>
    <n v="1627.0145672972167"/>
    <n v="2214.5476054878782"/>
    <n v="2892.4703418617178"/>
    <n v="3660.7827764187359"/>
    <n v="0"/>
    <n v="2.5917131144948105E-2"/>
    <n v="5.183426228989621E-2"/>
    <n v="7.7751393434844315E-2"/>
    <n v="0.10366852457979242"/>
    <n v="0.12958565572474054"/>
    <n v="0.15550278686968863"/>
    <n v="0.18141991801463675"/>
    <n v="0.20733704915958484"/>
    <n v="0.23325418030453293"/>
    <n v="9.6"/>
    <n v="1.21546"/>
    <n v="1"/>
    <n v="1.0005999999999999"/>
    <n v="1.0066999999999999"/>
    <n v="1"/>
    <n v="0.96879955880230384"/>
    <n v="0.9386996065201384"/>
    <n v="0.90970014315350378"/>
    <n v="0.88180116870239988"/>
    <n v="0.8550026831668267"/>
    <n v="0.82930468654678446"/>
    <n v="0.80470717884227283"/>
    <n v="0.78121016005329214"/>
    <n v="0.75881363017984216"/>
    <n v="375000"/>
    <n v="750000"/>
    <n v="726599.66910172789"/>
    <n v="704024.70489010378"/>
    <n v="682275.10736512789"/>
    <n v="661350.87652679987"/>
    <n v="641252.01237512007"/>
    <n v="621978.51491008839"/>
    <n v="603530.38413170457"/>
    <n v="585907.6200399691"/>
    <n v="569110.22263488162"/>
    <n v="750000"/>
    <n v="726599.66910172789"/>
    <n v="704024.70489010378"/>
    <n v="682275.107365128"/>
    <n v="661350.87652679987"/>
    <n v="641252.01237512007"/>
    <n v="621978.51491008839"/>
    <n v="603530.38413170457"/>
    <n v="585907.6200399691"/>
    <n v="569110.22263488162"/>
    <n v="2137852.9700000002"/>
    <n v="64.75"/>
    <n v="9.4854355203619907"/>
    <n v="1.2999999999999999E-2"/>
    <n v="0.78300000000000003"/>
    <n v="4.2157979022656243E-2"/>
    <n v="0.10774912035225027"/>
    <n v="7.4999999999999997E-2"/>
    <n v="0.18274912035225027"/>
    <n v="3.2442336724770637"/>
    <n v="3.1230766390239801"/>
    <n v="2.9780735592298315"/>
    <n v="2.8092244330946201"/>
    <n v="2.616529260618341"/>
    <n v="2.3999880418009991"/>
    <n v="2.1596007766425922"/>
    <n v="1.89536746514312"/>
    <n v="1.6072881073025844"/>
    <n v="1.2953627031209842"/>
    <n v="3.2442336724770637"/>
    <n v="3.1836551557505217"/>
    <n v="3.0505750991269061"/>
    <n v="2.8936489961622258"/>
    <n v="2.7128768468564806"/>
    <n v="2.5082586512096698"/>
    <n v="2.2797944092217959"/>
    <n v="2.027484120892856"/>
    <n v="1.7513277862228522"/>
    <n v="1.4513254052117843"/>
    <n v="0"/>
    <n v="4.2949827916116901"/>
    <n v="12.884948374835069"/>
    <n v="21.474913958058451"/>
    <n v="30.064879541281829"/>
    <n v="38.654845124505215"/>
    <n v="47.24481070772859"/>
    <n v="55.834776290951979"/>
    <n v="64.424741874175353"/>
    <n v="73.014707457398728"/>
    <n v="8.5899655832233801"/>
    <n v="0"/>
    <n v="11.588489505165542"/>
    <n v="36.282097468480927"/>
    <n v="63.749532872529379"/>
    <n v="95.196463054568653"/>
    <n v="132.38020292851118"/>
    <n v="178.01223492947412"/>
    <n v="236.55860075246434"/>
    <n v="315.99242572446502"/>
    <n v="432.15244622321995"/>
    <n v="1501.912493458879"/>
    <n v="69.555528290513578"/>
    <n v="235.72020326240875"/>
    <n v="1807.1882250118015"/>
    <n v="1807.2"/>
    <n v="235.72173913043457"/>
    <n v="69.555528290513578"/>
    <n v="1501.9227325790519"/>
    <n v="8.7480585237209016"/>
    <n v="1.1774988198567371E-2"/>
    <n v="6.5155977194374559E-6"/>
  </r>
  <r>
    <x v="2"/>
    <x v="386"/>
    <n v="442"/>
    <n v="1.6009500000000001"/>
    <n v="77.299630124872579"/>
    <n v="0"/>
    <n v="8.5888477916525083"/>
    <n v="17.177695583305017"/>
    <n v="25.766543374957525"/>
    <n v="34.355391166610033"/>
    <n v="42.944238958262545"/>
    <n v="51.533086749915057"/>
    <n v="60.121934541567569"/>
    <n v="68.710782333220081"/>
    <n v="77.299630124872593"/>
    <n v="0"/>
    <n v="8.5888477916525083"/>
    <n v="17.177695583305017"/>
    <n v="25.766543374957525"/>
    <n v="34.355391166610033"/>
    <n v="42.944238958262545"/>
    <n v="51.533086749915057"/>
    <n v="60.121934541567569"/>
    <n v="68.710782333220081"/>
    <n v="77.299630124872593"/>
    <n v="0"/>
    <n v="45.183087662756684"/>
    <n v="180.73235065102674"/>
    <n v="406.64778896481016"/>
    <n v="722.92940260410694"/>
    <n v="1129.5771915689172"/>
    <n v="1626.5911558592409"/>
    <n v="2213.9712954750785"/>
    <n v="2891.7176104164287"/>
    <n v="3659.830100683293"/>
    <n v="0"/>
    <n v="2.5913758610977587E-2"/>
    <n v="5.1827517221955173E-2"/>
    <n v="7.7741275832932763E-2"/>
    <n v="0.10365503444391035"/>
    <n v="0.12956879305488794"/>
    <n v="0.15548255166586555"/>
    <n v="0.18139631027684314"/>
    <n v="0.20731006888782075"/>
    <n v="0.23322382749879833"/>
    <n v="9.6"/>
    <n v="1.21546"/>
    <n v="1"/>
    <n v="1.0005999999999999"/>
    <n v="1.0066999999999999"/>
    <n v="1"/>
    <n v="0.96880354724803919"/>
    <n v="0.93870729702229005"/>
    <n v="0.90971124932275238"/>
    <n v="0.88181540414942639"/>
    <n v="0.85501976150231196"/>
    <n v="0.82932432138140932"/>
    <n v="0.80472908378671815"/>
    <n v="0.78123404871823854"/>
    <n v="0.75883921617597072"/>
    <n v="375000"/>
    <n v="750000"/>
    <n v="726602.66043602943"/>
    <n v="704030.47276671755"/>
    <n v="682283.43699206423"/>
    <n v="661361.55311206984"/>
    <n v="641264.82112673402"/>
    <n v="621993.24103605701"/>
    <n v="603546.81284003856"/>
    <n v="585925.53653867892"/>
    <n v="569129.41213197808"/>
    <n v="750000"/>
    <n v="726602.66043602943"/>
    <n v="704030.47276671755"/>
    <n v="682283.43699206423"/>
    <n v="661361.55311206984"/>
    <n v="641264.82112673402"/>
    <n v="621993.24103605701"/>
    <n v="603546.81284003856"/>
    <n v="585925.53653867892"/>
    <n v="569129.41213197808"/>
    <n v="2140304.63625"/>
    <n v="64.75"/>
    <n v="9.4854355203619907"/>
    <n v="1.2999999999999999E-2"/>
    <n v="0.78300000000000003"/>
    <n v="4.2157979022656243E-2"/>
    <n v="0.10805262460180495"/>
    <n v="7.4999999999999997E-2"/>
    <n v="0.18305262460180494"/>
    <n v="3.2402928168384881"/>
    <n v="3.119268208750742"/>
    <n v="2.9743837591615008"/>
    <n v="2.8056394680707641"/>
    <n v="2.6130353354785334"/>
    <n v="2.3965713613848068"/>
    <n v="2.1562475457895856"/>
    <n v="1.8920638886928687"/>
    <n v="1.6040203900946575"/>
    <n v="1.2921170499949513"/>
    <n v="3.2402928168384881"/>
    <n v="3.1797805127946148"/>
    <n v="3.0468259839561211"/>
    <n v="2.8900116136161325"/>
    <n v="2.7093374017746488"/>
    <n v="2.5048033484316701"/>
    <n v="2.2764094535871964"/>
    <n v="2.0241557172412272"/>
    <n v="1.7480421393937631"/>
    <n v="1.4480687200448044"/>
    <n v="0"/>
    <n v="4.2944238958262542"/>
    <n v="12.883271687478763"/>
    <n v="21.472119479131273"/>
    <n v="30.060967270783777"/>
    <n v="38.649815062436289"/>
    <n v="47.238662854088801"/>
    <n v="55.827510645741313"/>
    <n v="64.416358437393825"/>
    <n v="73.005206229046337"/>
    <n v="8.5888477916525083"/>
    <n v="0"/>
    <n v="11.599590929523213"/>
    <n v="36.317288931147182"/>
    <n v="63.813157394090403"/>
    <n v="95.29602041794152"/>
    <n v="132.52831962023362"/>
    <n v="178.23053954358255"/>
    <n v="236.88592109733861"/>
    <n v="316.50398205113225"/>
    <n v="433.01163516609887"/>
    <n v="1504.1864551510882"/>
    <n v="69.555528290513578"/>
    <n v="236.06129751624013"/>
    <n v="1809.8032809578419"/>
    <n v="1809.8"/>
    <n v="236.06086956521722"/>
    <n v="69.555528290513578"/>
    <n v="1504.1836021442691"/>
    <n v="8.7458456467507784"/>
    <n v="3.2809578419801255E-3"/>
    <n v="1.8128842092939141E-6"/>
  </r>
  <r>
    <x v="2"/>
    <x v="387"/>
    <n v="442"/>
    <n v="1.6043700000000001"/>
    <n v="77.261409757865351"/>
    <n v="0"/>
    <n v="8.5846010842072609"/>
    <n v="17.169202168414522"/>
    <n v="25.753803252621783"/>
    <n v="34.338404336829043"/>
    <n v="42.923005421036308"/>
    <n v="51.507606505243572"/>
    <n v="60.092207589450837"/>
    <n v="68.676808673658101"/>
    <n v="77.261409757865366"/>
    <n v="0"/>
    <n v="8.5846010842072609"/>
    <n v="17.169202168414522"/>
    <n v="25.753803252621783"/>
    <n v="34.338404336829043"/>
    <n v="42.923005421036308"/>
    <n v="51.507606505243572"/>
    <n v="60.092207589450837"/>
    <n v="68.676808673658101"/>
    <n v="77.261409757865366"/>
    <n v="0"/>
    <n v="45.138417662170646"/>
    <n v="180.55367064868258"/>
    <n v="406.24575895953581"/>
    <n v="722.21468259473033"/>
    <n v="1128.4604415542663"/>
    <n v="1624.9830358381439"/>
    <n v="2211.7824654463625"/>
    <n v="2888.8587303789222"/>
    <n v="3656.2118306358238"/>
    <n v="0"/>
    <n v="2.5900945698897046E-2"/>
    <n v="5.1801891397794092E-2"/>
    <n v="7.7702837096691138E-2"/>
    <n v="0.10360378279558818"/>
    <n v="0.12950472849448524"/>
    <n v="0.1554056741933823"/>
    <n v="0.18130661989227936"/>
    <n v="0.20720756559117642"/>
    <n v="0.23310851129007348"/>
    <n v="9.6"/>
    <n v="1.21546"/>
    <n v="1"/>
    <n v="1.0005999999999999"/>
    <n v="1.0066999999999999"/>
    <n v="1"/>
    <n v="0.96881870029851525"/>
    <n v="0.93873651541432201"/>
    <n v="0.9097534453474202"/>
    <n v="0.88186949009780979"/>
    <n v="0.85508464966549091"/>
    <n v="0.82939892405046356"/>
    <n v="0.80481231325272762"/>
    <n v="0.78132481727228309"/>
    <n v="0.75893643610913009"/>
    <n v="375000"/>
    <n v="750000"/>
    <n v="726614.02522388648"/>
    <n v="704052.38656074146"/>
    <n v="682315.08401056519"/>
    <n v="661402.1175733573"/>
    <n v="641313.48724911816"/>
    <n v="622049.19303784764"/>
    <n v="603609.23493954574"/>
    <n v="585993.61295421235"/>
    <n v="569202.32708184759"/>
    <n v="750000"/>
    <n v="726614.02522388648"/>
    <n v="704052.38656074146"/>
    <n v="682315.08401056519"/>
    <n v="661402.1175733573"/>
    <n v="641313.48724911816"/>
    <n v="622049.19303784764"/>
    <n v="603609.23493954574"/>
    <n v="585993.61295421235"/>
    <n v="569202.32708184759"/>
    <n v="2142756.3025000002"/>
    <n v="64.75"/>
    <n v="9.4854355203619907"/>
    <n v="1.2999999999999999E-2"/>
    <n v="0.78300000000000003"/>
    <n v="4.2157979022656243E-2"/>
    <n v="0.10851476856336242"/>
    <n v="7.4999999999999997E-2"/>
    <n v="0.18351476856336241"/>
    <n v="3.2363609791762014"/>
    <n v="3.1155045510063371"/>
    <n v="2.9707672375045036"/>
    <n v="2.8021490386707026"/>
    <n v="2.6096499545049321"/>
    <n v="2.3932699850071937"/>
    <n v="2.153009130177487"/>
    <n v="1.8888673900158119"/>
    <n v="1.600844764522168"/>
    <n v="1.2889412536965554"/>
    <n v="3.2363609791762014"/>
    <n v="3.175932765091269"/>
    <n v="3.0431358942554203"/>
    <n v="2.8864581380876029"/>
    <n v="2.7058994965878176"/>
    <n v="2.5014599697560627"/>
    <n v="2.2731395575923403"/>
    <n v="2.0209382600966492"/>
    <n v="1.7448560772689898"/>
    <n v="1.4448930091093617"/>
    <n v="0"/>
    <n v="4.2923005421036304"/>
    <n v="12.876901626310891"/>
    <n v="21.461502710518154"/>
    <n v="30.046103794725411"/>
    <n v="38.630704878932676"/>
    <n v="47.21530596313994"/>
    <n v="55.799907047347205"/>
    <n v="64.384508131554469"/>
    <n v="72.969109215761733"/>
    <n v="8.5846010842072609"/>
    <n v="0"/>
    <n v="11.602162455232996"/>
    <n v="36.325378656645846"/>
    <n v="63.828550640092345"/>
    <n v="95.322762555542923"/>
    <n v="132.57425463407114"/>
    <n v="178.31046290517227"/>
    <n v="237.0284891901708"/>
    <n v="316.76842893391614"/>
    <n v="433.53431024861032"/>
    <n v="1505.2948002194548"/>
    <n v="69.555528290513578"/>
    <n v="236.22754927649513"/>
    <n v="1811.0778777864637"/>
    <n v="1811.1"/>
    <n v="236.23043478260865"/>
    <n v="69.555528290513578"/>
    <n v="1505.3140369268776"/>
    <n v="8.7424571469628454"/>
    <n v="2.2122213536249546E-2"/>
    <n v="1.2214794067831454E-5"/>
  </r>
  <r>
    <x v="2"/>
    <x v="388"/>
    <n v="442"/>
    <n v="1.60775"/>
    <n v="77.224293827892296"/>
    <n v="0"/>
    <n v="8.5804770919880333"/>
    <n v="17.160954183976067"/>
    <n v="25.7414312759641"/>
    <n v="34.321908367952133"/>
    <n v="42.902385459940163"/>
    <n v="51.482862551928193"/>
    <n v="60.063339643916223"/>
    <n v="68.643816735904252"/>
    <n v="77.224293827892282"/>
    <n v="0"/>
    <n v="8.5804770919880333"/>
    <n v="17.160954183976067"/>
    <n v="25.7414312759641"/>
    <n v="34.321908367952133"/>
    <n v="42.902385459940163"/>
    <n v="51.482862551928193"/>
    <n v="60.063339643916223"/>
    <n v="68.643816735904252"/>
    <n v="77.224293827892282"/>
    <n v="0"/>
    <n v="45.095059614755499"/>
    <n v="180.380238459022"/>
    <n v="405.85553653279948"/>
    <n v="721.52095383608798"/>
    <n v="1127.3764903688871"/>
    <n v="1623.4221461311975"/>
    <n v="2209.6579211230187"/>
    <n v="2886.0838153443506"/>
    <n v="3652.6998287951938"/>
    <n v="0"/>
    <n v="2.5888503035867615E-2"/>
    <n v="5.1777006071735229E-2"/>
    <n v="7.7665509107602851E-2"/>
    <n v="0.10355401214347046"/>
    <n v="0.12944251517933805"/>
    <n v="0.15533101821520567"/>
    <n v="0.18121952125107327"/>
    <n v="0.20710802428694089"/>
    <n v="0.23299652732280848"/>
    <n v="9.6"/>
    <n v="1.21546"/>
    <n v="1"/>
    <n v="1.0005999999999999"/>
    <n v="1.0066999999999999"/>
    <n v="1"/>
    <n v="0.96883341573542248"/>
    <n v="0.93876489052511169"/>
    <n v="0.90979442436906766"/>
    <n v="0.88192201726729025"/>
    <n v="0.8551476692197798"/>
    <n v="0.82947138022653577"/>
    <n v="0.8048931502875587"/>
    <n v="0.78141297940284826"/>
    <n v="0.75903086757240446"/>
    <n v="375000"/>
    <n v="750000"/>
    <n v="726625.06180156686"/>
    <n v="704073.66789383371"/>
    <n v="682345.8182768008"/>
    <n v="661441.51295046764"/>
    <n v="641360.75191483484"/>
    <n v="622103.53516990179"/>
    <n v="603669.86271566898"/>
    <n v="586059.73455213616"/>
    <n v="569273.15067930333"/>
    <n v="750000"/>
    <n v="726625.06180156698"/>
    <n v="704073.66789383371"/>
    <n v="682345.8182768008"/>
    <n v="661441.51295046764"/>
    <n v="641360.75191483484"/>
    <n v="622103.53516990179"/>
    <n v="603669.86271566898"/>
    <n v="586059.73455213616"/>
    <n v="569273.15067930333"/>
    <n v="2145207.96875"/>
    <n v="64.75"/>
    <n v="9.4854355203619907"/>
    <n v="1.2999999999999999E-2"/>
    <n v="0.78300000000000003"/>
    <n v="4.2157979022656243E-2"/>
    <n v="0.10897247629137692"/>
    <n v="7.4999999999999997E-2"/>
    <n v="0.18397247629137692"/>
    <n v="3.2324381285714288"/>
    <n v="3.1117479954603602"/>
    <n v="2.9671560906988832"/>
    <n v="2.7986624142870018"/>
    <n v="2.6062669662247115"/>
    <n v="2.3899697465120169"/>
    <n v="2.1497707551489142"/>
    <n v="1.8856699921354054"/>
    <n v="1.5976674574714902"/>
    <n v="1.2857631511571681"/>
    <n v="3.2324381285714288"/>
    <n v="3.1720930620158945"/>
    <n v="3.0394520430796215"/>
    <n v="2.8829092524929427"/>
    <n v="2.7024646902558569"/>
    <n v="2.498118356368364"/>
    <n v="2.2698702508304658"/>
    <n v="2.0177203736421596"/>
    <n v="1.7416687248034477"/>
    <n v="1.4417153043143291"/>
    <n v="0"/>
    <n v="4.2902385459940167"/>
    <n v="12.87071563798205"/>
    <n v="21.451192729970082"/>
    <n v="30.031669821958118"/>
    <n v="38.612146913946148"/>
    <n v="47.192624005934178"/>
    <n v="55.773101097922208"/>
    <n v="64.353578189910237"/>
    <n v="72.934055281898267"/>
    <n v="8.5804770919880333"/>
    <n v="0"/>
    <n v="11.605048415468351"/>
    <n v="36.334470530846311"/>
    <n v="63.845737654130033"/>
    <n v="95.352237485501973"/>
    <n v="132.6240773272383"/>
    <n v="178.39576030637485"/>
    <n v="237.1784626707279"/>
    <n v="317.04330196794518"/>
    <n v="434.07251674403761"/>
    <n v="1506.4516131022704"/>
    <n v="69.555528290513578"/>
    <n v="236.40107120891744"/>
    <n v="1812.4082126017015"/>
    <n v="1812.4"/>
    <n v="236.39999999999986"/>
    <n v="69.555528290513578"/>
    <n v="1506.4444717094866"/>
    <n v="8.73907897751854"/>
    <n v="8.2126017014161334E-3"/>
    <n v="4.5313405988833218E-6"/>
  </r>
  <r>
    <x v="2"/>
    <x v="389"/>
    <n v="442"/>
    <n v="1.61005"/>
    <n v="77.213199663728972"/>
    <n v="0"/>
    <n v="8.5792444070809974"/>
    <n v="17.158488814161995"/>
    <n v="25.737733221242991"/>
    <n v="34.31697762832399"/>
    <n v="42.896222035404989"/>
    <n v="51.475466442485988"/>
    <n v="60.054710849566987"/>
    <n v="68.63395525664798"/>
    <n v="77.213199663728972"/>
    <n v="0"/>
    <n v="8.5792444070809974"/>
    <n v="17.158488814161995"/>
    <n v="25.737733221242991"/>
    <n v="34.31697762832399"/>
    <n v="42.896222035404989"/>
    <n v="51.475466442485988"/>
    <n v="60.054710849566987"/>
    <n v="68.63395525664798"/>
    <n v="77.213199663728972"/>
    <n v="0"/>
    <n v="45.08210369031373"/>
    <n v="180.32841476125492"/>
    <n v="405.7389332128235"/>
    <n v="721.31365904501968"/>
    <n v="1127.0525922578433"/>
    <n v="1622.9557328512947"/>
    <n v="2209.0230808253732"/>
    <n v="2885.2546361800787"/>
    <n v="3651.6503989154116"/>
    <n v="0"/>
    <n v="2.5884783852584921E-2"/>
    <n v="5.1769567705169842E-2"/>
    <n v="7.7654351557754756E-2"/>
    <n v="0.10353913541033968"/>
    <n v="0.1294239192629246"/>
    <n v="0.15530870311550954"/>
    <n v="0.18119348696809445"/>
    <n v="0.20707827082067937"/>
    <n v="0.23296305467326425"/>
    <n v="9.6"/>
    <n v="1.21546"/>
    <n v="1"/>
    <n v="1.0005999999999999"/>
    <n v="1.0066999999999999"/>
    <n v="1"/>
    <n v="0.96883781431308169"/>
    <n v="0.93877337220529256"/>
    <n v="0.90980667367663237"/>
    <n v="0.88193771872710136"/>
    <n v="0.85516650735669941"/>
    <n v="0.82949303956542642"/>
    <n v="0.80491731535328259"/>
    <n v="0.78143933472026772"/>
    <n v="0.75905909766638202"/>
    <n v="375000"/>
    <n v="750000"/>
    <n v="726628.36073481129"/>
    <n v="704080.02915396937"/>
    <n v="682355.00525747426"/>
    <n v="661453.28904532606"/>
    <n v="641374.88051752455"/>
    <n v="622119.77967406984"/>
    <n v="603687.98651496193"/>
    <n v="586079.50104020082"/>
    <n v="569294.32324978651"/>
    <n v="750000"/>
    <n v="726628.36073481129"/>
    <n v="704080.02915396949"/>
    <n v="682355.00525747414"/>
    <n v="661453.28904532606"/>
    <n v="641374.88051752455"/>
    <n v="622119.77967406984"/>
    <n v="603687.98651496193"/>
    <n v="586079.50104020082"/>
    <n v="569294.32324978651"/>
    <n v="2147659.6350000002"/>
    <n v="64.75"/>
    <n v="9.4854355203619907"/>
    <n v="1.2999999999999999E-2"/>
    <n v="0.78300000000000003"/>
    <n v="4.2157979022656243E-2"/>
    <n v="0.10928448496464484"/>
    <n v="7.4999999999999997E-2"/>
    <n v="0.18428448496464483"/>
    <n v="3.2285242342465752"/>
    <n v="3.1079667051820969"/>
    <n v="2.9634931418001877"/>
    <n v="2.7951035441008463"/>
    <n v="2.6027979120840761"/>
    <n v="2.3865762457498731"/>
    <n v="2.1464385450982397"/>
    <n v="1.8823848101291754"/>
    <n v="1.59441504084268"/>
    <n v="1.282529237238754"/>
    <n v="3.2285242342465752"/>
    <n v="3.1682454697143361"/>
    <n v="3.0357299234911421"/>
    <n v="2.8792983429505172"/>
    <n v="2.6989507280924609"/>
    <n v="2.4946870789169746"/>
    <n v="2.2665073954240564"/>
    <n v="2.0144116776137073"/>
    <n v="1.7383999254859277"/>
    <n v="1.4384721390407171"/>
    <n v="0"/>
    <n v="4.2896222035404987"/>
    <n v="12.868866610621495"/>
    <n v="21.448111017702495"/>
    <n v="30.02735542478349"/>
    <n v="38.606599831864486"/>
    <n v="47.185844238945492"/>
    <n v="55.765088646026484"/>
    <n v="64.344333053107476"/>
    <n v="72.923577460188483"/>
    <n v="8.5792444070809974"/>
    <n v="0"/>
    <n v="11.615803652213067"/>
    <n v="36.368568574004769"/>
    <n v="63.90744013783457"/>
    <n v="95.448952960167446"/>
    <n v="132.76833735304754"/>
    <n v="178.60911951916569"/>
    <n v="237.49977732632226"/>
    <n v="317.54819554477592"/>
    <n v="434.9261811124664"/>
    <n v="1508.6923761799976"/>
    <n v="69.555528290513578"/>
    <n v="236.73718567057654"/>
    <n v="1814.9850901410878"/>
    <n v="1815"/>
    <n v="236.73913043478251"/>
    <n v="69.555528290513578"/>
    <n v="1508.7053412747039"/>
    <n v="8.7367637069875403"/>
    <n v="1.4909858912233176E-2"/>
    <n v="8.2147982987510608E-6"/>
  </r>
  <r>
    <x v="2"/>
    <x v="390"/>
    <n v="442"/>
    <n v="1.61347"/>
    <n v="77.17533574626394"/>
    <n v="0"/>
    <n v="8.5750373051404374"/>
    <n v="17.150074610280875"/>
    <n v="25.725111915421312"/>
    <n v="34.30014922056175"/>
    <n v="42.87518652570219"/>
    <n v="51.450223830842631"/>
    <n v="60.025261135983072"/>
    <n v="68.600298441123513"/>
    <n v="77.175335746263954"/>
    <n v="0"/>
    <n v="8.5750373051404374"/>
    <n v="17.150074610280875"/>
    <n v="25.725111915421312"/>
    <n v="34.30014922056175"/>
    <n v="42.87518652570219"/>
    <n v="51.450223830842631"/>
    <n v="60.025261135983072"/>
    <n v="68.600298441123513"/>
    <n v="77.175335746263954"/>
    <n v="0"/>
    <n v="45.037899680536988"/>
    <n v="180.15159872214795"/>
    <n v="405.34109712483291"/>
    <n v="720.60639488859181"/>
    <n v="1125.9474920134248"/>
    <n v="1621.3643884993319"/>
    <n v="2206.8570843463131"/>
    <n v="2882.4255795543681"/>
    <n v="3648.0698741234974"/>
    <n v="0"/>
    <n v="2.587209043586779E-2"/>
    <n v="5.174418087173558E-2"/>
    <n v="7.7616271307603374E-2"/>
    <n v="0.10348836174347116"/>
    <n v="0.12936045217933895"/>
    <n v="0.15523254261520675"/>
    <n v="0.18110463305107455"/>
    <n v="0.20697672348694235"/>
    <n v="0.23284881392281018"/>
    <n v="9.6"/>
    <n v="1.21546"/>
    <n v="1"/>
    <n v="1.0005999999999999"/>
    <n v="1.0066999999999999"/>
    <n v="1"/>
    <n v="0.96885282664500305"/>
    <n v="0.93880232050703294"/>
    <n v="0.90984848158608955"/>
    <n v="0.88199130988217289"/>
    <n v="0.85523080539528307"/>
    <n v="0.82956696812541997"/>
    <n v="0.80499979807258359"/>
    <n v="0.78152929523677406"/>
    <n v="0.75915545961799136"/>
    <n v="375000"/>
    <n v="750000"/>
    <n v="726639.61998375226"/>
    <n v="704101.74038027471"/>
    <n v="682386.36118956713"/>
    <n v="661493.48241162964"/>
    <n v="641423.10404646234"/>
    <n v="622175.226094065"/>
    <n v="603749.84855443775"/>
    <n v="586146.97142758057"/>
    <n v="569366.59471349348"/>
    <n v="750000"/>
    <n v="726639.61998375226"/>
    <n v="704101.7403802746"/>
    <n v="682386.36118956713"/>
    <n v="661493.48241162964"/>
    <n v="641423.10404646234"/>
    <n v="622175.226094065"/>
    <n v="603749.84855443775"/>
    <n v="586146.97142758057"/>
    <n v="569366.59471349348"/>
    <n v="2150111.30125"/>
    <n v="64.75"/>
    <n v="9.4854355203619907"/>
    <n v="1.2999999999999999E-2"/>
    <n v="0.78300000000000003"/>
    <n v="4.2157979022656243E-2"/>
    <n v="0.1097492530074486"/>
    <n v="7.4999999999999997E-2"/>
    <n v="0.1847492530074486"/>
    <n v="3.2246192655644248"/>
    <n v="3.104228120373834"/>
    <n v="2.9598996583266493"/>
    <n v="2.7916338794228706"/>
    <n v="2.599430783662497"/>
    <n v="2.3832903710455295"/>
    <n v="2.1432126415719668"/>
    <n v="1.8791975952418101"/>
    <n v="1.5912452320550583"/>
    <n v="1.2793555520117126"/>
    <n v="3.2246192655644248"/>
    <n v="3.1644236929691294"/>
    <n v="3.0320638893502414"/>
    <n v="2.8757667688747599"/>
    <n v="2.695532331542684"/>
    <n v="2.4913605773540133"/>
    <n v="2.2632515063087482"/>
    <n v="2.0112051184068882"/>
    <n v="1.7352214136484343"/>
    <n v="1.4353003920333856"/>
    <n v="0"/>
    <n v="4.2875186525702187"/>
    <n v="12.862555957710656"/>
    <n v="21.437593262851095"/>
    <n v="30.012630567991529"/>
    <n v="38.58766787313197"/>
    <n v="47.162705178272411"/>
    <n v="55.737742483412852"/>
    <n v="64.312779788553286"/>
    <n v="72.887817093693741"/>
    <n v="8.5750373051404374"/>
    <n v="0"/>
    <n v="11.61842912311735"/>
    <n v="36.37683808848152"/>
    <n v="63.923181793113351"/>
    <n v="95.476290057569386"/>
    <n v="132.81525546250043"/>
    <n v="178.69068249273732"/>
    <n v="237.64518930728036"/>
    <n v="317.81793467185753"/>
    <n v="435.4598898863386"/>
    <n v="1509.8236908829958"/>
    <n v="69.555528290513578"/>
    <n v="236.90688287602629"/>
    <n v="1816.2861020495357"/>
    <n v="1816.3"/>
    <n v="236.90869565217372"/>
    <n v="69.555528290513578"/>
    <n v="1509.8357760573126"/>
    <n v="8.7332964747356741"/>
    <n v="1.3897950464297537E-2"/>
    <n v="7.6517923604567189E-6"/>
  </r>
  <r>
    <x v="2"/>
    <x v="391"/>
    <n v="442"/>
    <n v="1.6168800000000001"/>
    <n v="77.137852076084329"/>
    <n v="0"/>
    <n v="8.5708724528982589"/>
    <n v="17.141744905796518"/>
    <n v="25.712617358694779"/>
    <n v="34.283489811593036"/>
    <n v="42.854362264491293"/>
    <n v="51.42523471738955"/>
    <n v="59.996107170287807"/>
    <n v="68.566979623186072"/>
    <n v="77.137852076084329"/>
    <n v="0"/>
    <n v="8.5708724528982589"/>
    <n v="17.141744905796518"/>
    <n v="25.712617358694779"/>
    <n v="34.283489811593036"/>
    <n v="42.854362264491293"/>
    <n v="51.42523471738955"/>
    <n v="59.996107170287807"/>
    <n v="68.566979623186072"/>
    <n v="77.137852076084329"/>
    <n v="0"/>
    <n v="44.994160944858258"/>
    <n v="179.97664377943303"/>
    <n v="404.94744850372439"/>
    <n v="719.90657511773213"/>
    <n v="1124.8540236214565"/>
    <n v="1619.7897940148971"/>
    <n v="2204.7138862980541"/>
    <n v="2879.6263004709285"/>
    <n v="3644.5270365335191"/>
    <n v="0"/>
    <n v="2.5859524492417366E-2"/>
    <n v="5.1719048984834731E-2"/>
    <n v="7.7578573477252111E-2"/>
    <n v="0.10343809796966946"/>
    <n v="0.12929762246208681"/>
    <n v="0.15515714695450419"/>
    <n v="0.18101667144692155"/>
    <n v="0.20687619593933892"/>
    <n v="0.2327357204317563"/>
    <n v="9.6"/>
    <n v="1.21546"/>
    <n v="1"/>
    <n v="1.0005999999999999"/>
    <n v="1.0066999999999999"/>
    <n v="1"/>
    <n v="0.96886768847603499"/>
    <n v="0.93883097913636049"/>
    <n v="0.90988987198097659"/>
    <n v="0.88204436700988298"/>
    <n v="0.85529446422307998"/>
    <n v="0.82964016362056747"/>
    <n v="0.80508146520234536"/>
    <n v="0.78161836896841375"/>
    <n v="0.75925087491877274"/>
    <n v="375000"/>
    <n v="750000"/>
    <n v="726650.7663570263"/>
    <n v="704123.23435227037"/>
    <n v="682417.40398573247"/>
    <n v="661533.27525741223"/>
    <n v="641470.84816731"/>
    <n v="622230.12271542556"/>
    <n v="603811.09890175902"/>
    <n v="586213.77672631026"/>
    <n v="569438.15618907951"/>
    <n v="750000"/>
    <n v="726650.7663570263"/>
    <n v="704123.23435227037"/>
    <n v="682417.40398573247"/>
    <n v="661533.27525741223"/>
    <n v="641470.84816731"/>
    <n v="622230.12271542556"/>
    <n v="603811.09890175902"/>
    <n v="586213.77672631026"/>
    <n v="569438.15618907951"/>
    <n v="2152562.9675000003"/>
    <n v="64.75"/>
    <n v="9.4854355203619907"/>
    <n v="1.2999999999999999E-2"/>
    <n v="0.78300000000000003"/>
    <n v="4.2157979022656243E-2"/>
    <n v="0.11021364395134582"/>
    <n v="7.4999999999999997E-2"/>
    <n v="0.18521364395134582"/>
    <n v="3.2207231920273345"/>
    <n v="3.1004974808422028"/>
    <n v="2.956313144207833"/>
    <n v="2.788170182124226"/>
    <n v="2.5960685945913804"/>
    <n v="2.380008381609299"/>
    <n v="2.1399895431779785"/>
    <n v="1.8760120792974213"/>
    <n v="1.5880759899676256"/>
    <n v="1.2761812751885933"/>
    <n v="3.2207231920273345"/>
    <n v="3.1606103364347686"/>
    <n v="3.0284053125250177"/>
    <n v="2.8722416631660295"/>
    <n v="2.6921193883578032"/>
    <n v="2.4880384881003397"/>
    <n v="2.259998962393639"/>
    <n v="2.0080008112377001"/>
    <n v="1.7320440346325234"/>
    <n v="1.4321286325781095"/>
    <n v="0"/>
    <n v="4.2854362264491295"/>
    <n v="12.856308679347389"/>
    <n v="21.42718113224565"/>
    <n v="29.998053585143907"/>
    <n v="38.568926038042164"/>
    <n v="47.139798490940422"/>
    <n v="55.710670943838679"/>
    <n v="64.281543396736936"/>
    <n v="72.852415849635207"/>
    <n v="8.5708724528982589"/>
    <n v="0"/>
    <n v="11.621150155244129"/>
    <n v="36.385414280594269"/>
    <n v="63.939479349795128"/>
    <n v="95.504490709200283"/>
    <n v="132.863437321551"/>
    <n v="178.77406452136404"/>
    <n v="237.79325797717664"/>
    <n v="318.09174507839106"/>
    <n v="436.00047504718196"/>
    <n v="1510.9735144404983"/>
    <n v="69.555528290513578"/>
    <n v="237.07935640965164"/>
    <n v="1817.6083991406636"/>
    <n v="1817.6"/>
    <n v="237.07826086956516"/>
    <n v="69.555528290513578"/>
    <n v="1510.9662108399211"/>
    <n v="8.7298104259788865"/>
    <n v="8.3991406636414467E-3"/>
    <n v="4.6210060869506197E-6"/>
  </r>
  <r>
    <x v="2"/>
    <x v="392"/>
    <n v="442"/>
    <n v="1.61917"/>
    <n v="77.12716915076318"/>
    <n v="0"/>
    <n v="8.5696854611959097"/>
    <n v="17.139370922391819"/>
    <n v="25.709056383587729"/>
    <n v="34.278741844783639"/>
    <n v="42.848427305979548"/>
    <n v="51.418112767175458"/>
    <n v="59.987798228371368"/>
    <n v="68.557483689567277"/>
    <n v="77.127169150763194"/>
    <n v="0"/>
    <n v="8.5696854611959097"/>
    <n v="17.139370922391819"/>
    <n v="25.709056383587729"/>
    <n v="34.278741844783639"/>
    <n v="42.848427305979548"/>
    <n v="51.418112767175458"/>
    <n v="59.987798228371368"/>
    <n v="68.557483689567277"/>
    <n v="77.127169150763194"/>
    <n v="0"/>
    <n v="44.981699203597437"/>
    <n v="179.92679681438975"/>
    <n v="404.83529283237698"/>
    <n v="719.70718725755899"/>
    <n v="1124.5424800899359"/>
    <n v="1619.3411713295079"/>
    <n v="2204.1032609762747"/>
    <n v="2878.8287490302359"/>
    <n v="3643.5176354913933"/>
    <n v="0"/>
    <n v="2.5855943171942949E-2"/>
    <n v="5.1711886343885897E-2"/>
    <n v="7.7567829515828843E-2"/>
    <n v="0.10342377268777179"/>
    <n v="0.12927971585971473"/>
    <n v="0.15513565903165769"/>
    <n v="0.18099160220360064"/>
    <n v="0.20684754537554359"/>
    <n v="0.23270348854748654"/>
    <n v="9.6"/>
    <n v="1.21546"/>
    <n v="1"/>
    <n v="1.0005999999999999"/>
    <n v="1.0066999999999999"/>
    <n v="1"/>
    <n v="0.96887192417670076"/>
    <n v="0.93883914709585303"/>
    <n v="0.90990166875745648"/>
    <n v="0.88205948916151156"/>
    <n v="0.85531260830801792"/>
    <n v="0.82966102619697568"/>
    <n v="0.80510474282838485"/>
    <n v="0.78164375820224541"/>
    <n v="0.75927807231855737"/>
    <n v="375000"/>
    <n v="750000"/>
    <n v="726653.94313252554"/>
    <n v="704129.36032188975"/>
    <n v="682426.25156809238"/>
    <n v="661544.61687113368"/>
    <n v="641484.45623101341"/>
    <n v="622245.76964773179"/>
    <n v="603828.55712128861"/>
    <n v="586232.81865168409"/>
    <n v="569458.554238918"/>
    <n v="750000"/>
    <n v="726653.94313252554"/>
    <n v="704129.36032188986"/>
    <n v="682426.25156809238"/>
    <n v="661544.61687113368"/>
    <n v="641484.45623101341"/>
    <n v="622245.76964773179"/>
    <n v="603828.55712128861"/>
    <n v="586232.81865168409"/>
    <n v="569458.554238918"/>
    <n v="2155014.63375"/>
    <n v="64.75"/>
    <n v="9.4854355203619907"/>
    <n v="1.2999999999999999E-2"/>
    <n v="0.78300000000000003"/>
    <n v="4.2157979022656243E-2"/>
    <n v="0.11052605795250306"/>
    <n v="7.4999999999999997E-2"/>
    <n v="0.18552605795250304"/>
    <n v="3.2168359832764506"/>
    <n v="3.0967412138997097"/>
    <n v="2.952673459998326"/>
    <n v="2.7846327215722981"/>
    <n v="2.5926189986216279"/>
    <n v="2.3766322911463145"/>
    <n v="2.1366725991463578"/>
    <n v="1.872739922621758"/>
    <n v="1.5848342615725157"/>
    <n v="1.2729556159986295"/>
    <n v="3.2168359832764506"/>
    <n v="3.1567885985880801"/>
    <n v="3.0247073369490178"/>
    <n v="2.8686530907853118"/>
    <n v="2.688625860096963"/>
    <n v="2.4846256448839714"/>
    <n v="2.2566524451463361"/>
    <n v="2.004706260884058"/>
    <n v="1.7287870920971369"/>
    <n v="1.4288949387855725"/>
    <n v="0"/>
    <n v="4.2848427305979548"/>
    <n v="12.854528191793865"/>
    <n v="21.424213652989774"/>
    <n v="29.993899114185684"/>
    <n v="38.563584575381597"/>
    <n v="47.1332700365775"/>
    <n v="55.702955497773416"/>
    <n v="64.272640958969319"/>
    <n v="72.842326420165236"/>
    <n v="8.5696854611959097"/>
    <n v="0"/>
    <n v="11.631996665326186"/>
    <n v="36.419808954761557"/>
    <n v="64.001734071414006"/>
    <n v="95.602101050290457"/>
    <n v="133.00908760550098"/>
    <n v="178.98959134794296"/>
    <n v="238.11808103218146"/>
    <n v="318.60274714950037"/>
    <n v="436.86614651537565"/>
    <n v="1513.2412943922936"/>
    <n v="69.555528290513578"/>
    <n v="237.41952340242094"/>
    <n v="1820.2163460852282"/>
    <n v="1820.2"/>
    <n v="237.4173913043478"/>
    <n v="69.555528290513578"/>
    <n v="1513.2270804051386"/>
    <n v="8.7274532638133646"/>
    <n v="1.6346085228178708E-2"/>
    <n v="8.9803786551910277E-6"/>
  </r>
  <r>
    <x v="2"/>
    <x v="393"/>
    <n v="442"/>
    <n v="1.62262"/>
    <n v="77.088944962712802"/>
    <n v="0"/>
    <n v="8.5654383291903109"/>
    <n v="17.130876658380622"/>
    <n v="25.696314987570933"/>
    <n v="34.261753316761244"/>
    <n v="42.827191645951558"/>
    <n v="51.392629975141872"/>
    <n v="59.958068304332187"/>
    <n v="68.523506633522501"/>
    <n v="77.088944962712816"/>
    <n v="0"/>
    <n v="8.5654383291903109"/>
    <n v="17.130876658380622"/>
    <n v="25.696314987570933"/>
    <n v="34.261753316761244"/>
    <n v="42.827191645951558"/>
    <n v="51.392629975141872"/>
    <n v="59.958068304332187"/>
    <n v="68.523506633522501"/>
    <n v="77.088944962712816"/>
    <n v="0"/>
    <n v="44.937124434837038"/>
    <n v="179.74849773934815"/>
    <n v="404.43411991353332"/>
    <n v="718.99399095739261"/>
    <n v="1123.428110870926"/>
    <n v="1617.7364796541337"/>
    <n v="2201.9190973070158"/>
    <n v="2875.9759638295714"/>
    <n v="3639.9070792218017"/>
    <n v="0"/>
    <n v="2.584312897890427E-2"/>
    <n v="5.168625795780854E-2"/>
    <n v="7.752938693671281E-2"/>
    <n v="0.10337251591561708"/>
    <n v="0.12921564489452136"/>
    <n v="0.15505877387342565"/>
    <n v="0.18090190285232993"/>
    <n v="0.20674503183123422"/>
    <n v="0.2325881608101385"/>
    <n v="9.6"/>
    <n v="1.21546"/>
    <n v="1"/>
    <n v="1.0005999999999999"/>
    <n v="1.0066999999999999"/>
    <n v="1"/>
    <n v="0.96888707995590084"/>
    <n v="0.93886837326421591"/>
    <n v="0.90994387992494541"/>
    <n v="0.88211359993808902"/>
    <n v="0.85537753330364696"/>
    <n v="0.82973568002161924"/>
    <n v="0.80518804009200573"/>
    <n v="0.78173461351480644"/>
    <n v="0.75937540029002149"/>
    <n v="375000"/>
    <n v="750000"/>
    <n v="726665.30996692565"/>
    <n v="704151.27994816191"/>
    <n v="682457.90994370903"/>
    <n v="661585.19995356677"/>
    <n v="641533.14997773524"/>
    <n v="622301.76001621445"/>
    <n v="603891.03006900428"/>
    <n v="586300.96013610484"/>
    <n v="569531.55021751614"/>
    <n v="750000"/>
    <n v="726665.30996692565"/>
    <n v="704151.2799481618"/>
    <n v="682457.90994370903"/>
    <n v="661585.19995356677"/>
    <n v="641533.14997773524"/>
    <n v="622301.76001621445"/>
    <n v="603891.03006900428"/>
    <n v="586300.96013610484"/>
    <n v="569531.55021751614"/>
    <n v="2157466.3000000003"/>
    <n v="64.75"/>
    <n v="9.4854355203619907"/>
    <n v="1.2999999999999999E-2"/>
    <n v="0.78300000000000003"/>
    <n v="4.2157979022656243E-2"/>
    <n v="0.11099756018861777"/>
    <n v="7.4999999999999997E-2"/>
    <n v="0.18599756018861777"/>
    <n v="3.2129576090909091"/>
    <n v="3.0930283541104111"/>
    <n v="2.949104407716459"/>
    <n v="2.7811857699090559"/>
    <n v="2.5892724406881977"/>
    <n v="2.3733644200538873"/>
    <n v="2.1334617080061231"/>
    <n v="1.8695643045449057"/>
    <n v="1.5816722096702354"/>
    <n v="1.2697854233821115"/>
    <n v="3.2129576090909091"/>
    <n v="3.1529929816006601"/>
    <n v="3.0210663809134353"/>
    <n v="2.8651450888127572"/>
    <n v="2.6852291052986268"/>
    <n v="2.4813184303710427"/>
    <n v="2.2534130640300054"/>
    <n v="2.0015130062755144"/>
    <n v="1.7256182571075707"/>
    <n v="1.4257288165261734"/>
    <n v="0"/>
    <n v="4.2827191645951554"/>
    <n v="12.848157493785466"/>
    <n v="21.413595822975779"/>
    <n v="29.979034152166086"/>
    <n v="38.544472481356401"/>
    <n v="47.109910810546715"/>
    <n v="55.67534913973703"/>
    <n v="64.240787468927351"/>
    <n v="72.806225798117651"/>
    <n v="8.5654383291903109"/>
    <n v="0"/>
    <n v="11.634458782384741"/>
    <n v="36.4275678786871"/>
    <n v="64.016595579775512"/>
    <n v="95.628178501555297"/>
    <n v="133.05438670395174"/>
    <n v="179.06927148977459"/>
    <n v="238.26163907870796"/>
    <n v="318.87151229266215"/>
    <n v="437.402421713227"/>
    <n v="1514.3660320207259"/>
    <n v="69.555528290513578"/>
    <n v="237.58823404668578"/>
    <n v="1821.5097943579253"/>
    <n v="1821.5"/>
    <n v="237.58695652173901"/>
    <n v="69.555528290513578"/>
    <n v="1514.3575151877474"/>
    <n v="8.7238778742824454"/>
    <n v="9.7943579253296775E-3"/>
    <n v="5.3770836812131085E-6"/>
  </r>
  <r>
    <x v="2"/>
    <x v="394"/>
    <n v="442"/>
    <n v="1.6261099999999999"/>
    <n v="77.049916454700067"/>
    <n v="0"/>
    <n v="8.5611018283000071"/>
    <n v="17.122203656600014"/>
    <n v="25.683305484900021"/>
    <n v="34.244407313200028"/>
    <n v="42.805509141500039"/>
    <n v="51.36661096980005"/>
    <n v="59.92771279810006"/>
    <n v="68.488814626400071"/>
    <n v="77.049916454700082"/>
    <n v="0"/>
    <n v="8.5611018283000071"/>
    <n v="17.122203656600014"/>
    <n v="25.683305484900021"/>
    <n v="34.244407313200028"/>
    <n v="42.805509141500039"/>
    <n v="51.36661096980005"/>
    <n v="59.92771279810006"/>
    <n v="68.488814626400071"/>
    <n v="77.049916454700082"/>
    <n v="0"/>
    <n v="44.89163451514456"/>
    <n v="179.56653806057824"/>
    <n v="404.02471063630105"/>
    <n v="718.26615224231296"/>
    <n v="1122.2908628786142"/>
    <n v="1616.0988425452047"/>
    <n v="2199.6900912420842"/>
    <n v="2873.0646089692532"/>
    <n v="3636.2223957267106"/>
    <n v="0"/>
    <n v="2.5830045147403981E-2"/>
    <n v="5.1660090294807962E-2"/>
    <n v="7.7490135442211949E-2"/>
    <n v="0.10332018058961592"/>
    <n v="0.12915022573701992"/>
    <n v="0.1549802708844239"/>
    <n v="0.1808103160318279"/>
    <n v="0.2066403611792319"/>
    <n v="0.23247040632663588"/>
    <n v="9.6"/>
    <n v="1.21546"/>
    <n v="1"/>
    <n v="1.0005999999999999"/>
    <n v="1.0066999999999999"/>
    <n v="1"/>
    <n v="0.96890255492319965"/>
    <n v="0.93889821552496588"/>
    <n v="0.90998698180529858"/>
    <n v="0.88216885376419785"/>
    <n v="0.85544383140166369"/>
    <n v="0.82981191471769622"/>
    <n v="0.80527310371229532"/>
    <n v="0.78182739838546078"/>
    <n v="0.75947479873719304"/>
    <n v="375000"/>
    <n v="750000"/>
    <n v="726676.91619239969"/>
    <n v="704173.66164372442"/>
    <n v="682490.23635397397"/>
    <n v="661626.64032314834"/>
    <n v="641582.87355124776"/>
    <n v="622358.93603827222"/>
    <n v="603954.8277842215"/>
    <n v="586370.5487890956"/>
    <n v="569606.09905289474"/>
    <n v="750000"/>
    <n v="726676.91619239969"/>
    <n v="704173.66164372442"/>
    <n v="682490.23635397409"/>
    <n v="661626.64032314834"/>
    <n v="641582.87355124776"/>
    <n v="622358.93603827222"/>
    <n v="603954.8277842215"/>
    <n v="586370.5487890956"/>
    <n v="569606.09905289474"/>
    <n v="2159917.9662500001"/>
    <n v="64.75"/>
    <n v="9.4854355203619907"/>
    <n v="1.2999999999999999E-2"/>
    <n v="0.78300000000000003"/>
    <n v="4.2157979022656243E-2"/>
    <n v="0.11147555020887183"/>
    <n v="7.4999999999999997E-2"/>
    <n v="0.18647555020887183"/>
    <n v="3.2090880393870602"/>
    <n v="3.0893248523003765"/>
    <n v="2.9455449249750618"/>
    <n v="2.7777482574111159"/>
    <n v="2.5859348496085368"/>
    <n v="2.3701047015673273"/>
    <n v="2.1302578132874865"/>
    <n v="1.8663941847690138"/>
    <n v="1.5785138160119094"/>
    <n v="1.2666167070161736"/>
    <n v="3.2090880393870602"/>
    <n v="3.1492064458437183"/>
    <n v="3.0174348886377191"/>
    <n v="2.8616465911930886"/>
    <n v="2.6818415535098263"/>
    <n v="2.4780197755879323"/>
    <n v="2.2501812574274069"/>
    <n v="1.9983259990282503"/>
    <n v="1.7224540003904616"/>
    <n v="1.4225652615140416"/>
    <n v="0"/>
    <n v="4.2805509141500035"/>
    <n v="12.841652742450011"/>
    <n v="21.40275457075002"/>
    <n v="29.963856399050023"/>
    <n v="38.524958227350034"/>
    <n v="47.086060055650044"/>
    <n v="55.647161883950055"/>
    <n v="64.208263712250073"/>
    <n v="72.769365540550069"/>
    <n v="8.5611018283000071"/>
    <n v="0"/>
    <n v="11.636656055250389"/>
    <n v="36.434488507361493"/>
    <n v="64.029975556803777"/>
    <n v="95.652043822314553"/>
    <n v="133.09663367682202"/>
    <n v="179.14492599175611"/>
    <n v="238.40005063040587"/>
    <n v="319.13391227533714"/>
    <n v="437.93136612262589"/>
    <n v="1515.4600526386773"/>
    <n v="69.555528290513578"/>
    <n v="237.75233713937851"/>
    <n v="1822.7679180685695"/>
    <n v="1822.8"/>
    <n v="237.75652173913022"/>
    <n v="69.555528290513578"/>
    <n v="1515.4879499703561"/>
    <n v="8.7202316774429107"/>
    <n v="3.2081931430411714E-2"/>
    <n v="1.7600357378983826E-5"/>
  </r>
  <r>
    <x v="2"/>
    <x v="395"/>
    <n v="442"/>
    <n v="1.62849"/>
    <n v="77.037276855202464"/>
    <n v="0"/>
    <n v="8.5596974283558289"/>
    <n v="17.119394856711658"/>
    <n v="25.679092285067487"/>
    <n v="34.238789713423316"/>
    <n v="42.798487141779148"/>
    <n v="51.358184570134981"/>
    <n v="59.917881998490813"/>
    <n v="68.477579426846646"/>
    <n v="77.037276855202478"/>
    <n v="0"/>
    <n v="8.5596974283558289"/>
    <n v="17.119394856711658"/>
    <n v="25.679092285067487"/>
    <n v="34.238789713423316"/>
    <n v="42.798487141779148"/>
    <n v="51.358184570134981"/>
    <n v="59.917881998490813"/>
    <n v="68.477579426846646"/>
    <n v="77.037276855202478"/>
    <n v="0"/>
    <n v="44.87690728981336"/>
    <n v="179.50762915925344"/>
    <n v="403.89216560832017"/>
    <n v="718.03051663701376"/>
    <n v="1121.922682245334"/>
    <n v="1615.5686624332814"/>
    <n v="2198.968457200855"/>
    <n v="2872.122066548056"/>
    <n v="3635.0294904748835"/>
    <n v="0"/>
    <n v="2.5825807875766441E-2"/>
    <n v="5.1651615751532882E-2"/>
    <n v="7.7477423627299327E-2"/>
    <n v="0.10330323150306576"/>
    <n v="0.12912903937883222"/>
    <n v="0.15495484725459868"/>
    <n v="0.18078065513036512"/>
    <n v="0.20660646300613159"/>
    <n v="0.23243227088189802"/>
    <n v="9.6"/>
    <n v="1.21546"/>
    <n v="1"/>
    <n v="1.0005999999999999"/>
    <n v="1.0066999999999999"/>
    <n v="1"/>
    <n v="0.96890756663759459"/>
    <n v="0.93890788034766337"/>
    <n v="0.91000094113020602"/>
    <n v="0.88218674898522287"/>
    <n v="0.8554653039127138"/>
    <n v="0.82983660591267872"/>
    <n v="0.80530065498511783"/>
    <n v="0.78185745113003102"/>
    <n v="0.7595069943474182"/>
    <n v="375000"/>
    <n v="750000"/>
    <n v="726680.67497819592"/>
    <n v="704180.91026074754"/>
    <n v="682500.70584765449"/>
    <n v="661640.06173891714"/>
    <n v="641598.97793453536"/>
    <n v="622377.45443450904"/>
    <n v="603975.49123883841"/>
    <n v="586393.08834752324"/>
    <n v="569630.24576056364"/>
    <n v="750000"/>
    <n v="726680.67497819592"/>
    <n v="704180.91026074754"/>
    <n v="682500.70584765449"/>
    <n v="661640.06173891714"/>
    <n v="641598.97793453536"/>
    <n v="622377.45443450904"/>
    <n v="603975.49123883841"/>
    <n v="586393.08834752324"/>
    <n v="569630.24576056364"/>
    <n v="2162369.6325000003"/>
    <n v="64.75"/>
    <n v="9.4854355203619907"/>
    <n v="1.2999999999999999E-2"/>
    <n v="0.78300000000000003"/>
    <n v="4.2157979022656243E-2"/>
    <n v="0.11180210372216642"/>
    <n v="7.4999999999999997E-2"/>
    <n v="0.18680210372216643"/>
    <n v="3.2052272442176868"/>
    <n v="3.0855963406834577"/>
    <n v="2.941933608983101"/>
    <n v="2.7742390491166153"/>
    <n v="2.5825126610840012"/>
    <n v="2.3667544448852591"/>
    <n v="2.126964400520388"/>
    <n v="1.8631425279893896"/>
    <n v="1.5752888272922621"/>
    <n v="1.2634032984290064"/>
    <n v="3.2052272442176868"/>
    <n v="3.145411792450572"/>
    <n v="3.0137649748332791"/>
    <n v="2.8580863290498582"/>
    <n v="2.6783758551003083"/>
    <n v="2.4746335529846304"/>
    <n v="2.2468594227028236"/>
    <n v="1.9950534642548887"/>
    <n v="1.7192156776408258"/>
    <n v="1.4193460628606342"/>
    <n v="0"/>
    <n v="4.2798487141779145"/>
    <n v="12.839546142533743"/>
    <n v="21.399243570889574"/>
    <n v="29.958940999245399"/>
    <n v="38.518638427601232"/>
    <n v="47.078335855957064"/>
    <n v="55.638033284312897"/>
    <n v="64.197730712668729"/>
    <n v="72.757428141024562"/>
    <n v="8.5596974283558289"/>
    <n v="0"/>
    <n v="11.646872476420391"/>
    <n v="36.46688810018501"/>
    <n v="64.088704494589862"/>
    <n v="95.74439290855274"/>
    <n v="133.23503590858894"/>
    <n v="179.35092257474383"/>
    <n v="238.71276582574026"/>
    <n v="319.6301416012991"/>
    <n v="438.78063768135661"/>
    <n v="1517.6563615714767"/>
    <n v="69.555528290513578"/>
    <n v="238.08178347929842"/>
    <n v="1825.2936733412887"/>
    <n v="1825.3"/>
    <n v="238.08260869565197"/>
    <n v="69.555528290513578"/>
    <n v="1517.6618630138344"/>
    <n v="8.7177283743125162"/>
    <n v="6.3266587112593697E-3"/>
    <n v="3.4660925389028486E-6"/>
  </r>
  <r>
    <x v="2"/>
    <x v="396"/>
    <n v="442"/>
    <n v="1.6319300000000001"/>
    <n v="76.999652805497462"/>
    <n v="0"/>
    <n v="8.5555169783886065"/>
    <n v="17.111033956777213"/>
    <n v="25.666550935165819"/>
    <n v="34.222067913554426"/>
    <n v="42.777584891943036"/>
    <n v="51.333101870331646"/>
    <n v="59.888618848720256"/>
    <n v="68.444135827108866"/>
    <n v="76.999652805497476"/>
    <n v="0"/>
    <n v="8.5555169783886065"/>
    <n v="17.111033956777213"/>
    <n v="25.666550935165819"/>
    <n v="34.222067913554426"/>
    <n v="42.777584891943036"/>
    <n v="51.333101870331646"/>
    <n v="59.888618848720256"/>
    <n v="68.444135827108866"/>
    <n v="76.999652805497476"/>
    <n v="0"/>
    <n v="44.833083345091126"/>
    <n v="179.3323333803645"/>
    <n v="403.49775010582016"/>
    <n v="717.32933352145801"/>
    <n v="1120.8270836272784"/>
    <n v="1613.9910004232809"/>
    <n v="2196.8210839094659"/>
    <n v="2869.317334085833"/>
    <n v="3631.4797509523828"/>
    <n v="0"/>
    <n v="2.581319487179155E-2"/>
    <n v="5.16263897435831E-2"/>
    <n v="7.7439584615374646E-2"/>
    <n v="0.1032527794871662"/>
    <n v="0.12906597435895775"/>
    <n v="0.15487916923074932"/>
    <n v="0.18069236410254086"/>
    <n v="0.20650555897433243"/>
    <n v="0.23231875384612399"/>
    <n v="9.6"/>
    <n v="1.21546"/>
    <n v="1"/>
    <n v="1.0005999999999999"/>
    <n v="1.0066999999999999"/>
    <n v="1"/>
    <n v="0.96892248508434908"/>
    <n v="0.93893665013360639"/>
    <n v="0.91004249514777191"/>
    <n v="0.88224002012684577"/>
    <n v="0.85552922507082785"/>
    <n v="0.82991010997971804"/>
    <n v="0.80538267485351678"/>
    <n v="0.78194691969222352"/>
    <n v="0.75960284449583859"/>
    <n v="375000"/>
    <n v="750000"/>
    <n v="726691.86381326185"/>
    <n v="704202.48760020477"/>
    <n v="682531.87136082898"/>
    <n v="661680.01509513438"/>
    <n v="641646.91880312085"/>
    <n v="622432.58248478849"/>
    <n v="604037.00614013756"/>
    <n v="586460.18976916769"/>
    <n v="569702.133371879"/>
    <n v="750000"/>
    <n v="726691.86381326185"/>
    <n v="704202.48760020477"/>
    <n v="682531.87136082898"/>
    <n v="661680.01509513438"/>
    <n v="641646.91880312085"/>
    <n v="622432.58248478849"/>
    <n v="604037.00614013756"/>
    <n v="586460.18976916769"/>
    <n v="569702.133371879"/>
    <n v="2164821.2987500001"/>
    <n v="64.75"/>
    <n v="9.4854355203619907"/>
    <n v="1.2999999999999999E-2"/>
    <n v="0.78300000000000003"/>
    <n v="4.2157979022656243E-2"/>
    <n v="0.1122749410719662"/>
    <n v="7.4999999999999997E-2"/>
    <n v="0.18727494107196618"/>
    <n v="3.2013751937712347"/>
    <n v="3.0819077220595466"/>
    <n v="2.9383865406601881"/>
    <n v="2.7708116495731625"/>
    <n v="2.5791830487984666"/>
    <n v="2.3635007383361022"/>
    <n v="2.1237647181860684"/>
    <n v="1.8599749883483667"/>
    <n v="1.5721315488229952"/>
    <n v="1.260234399609955"/>
    <n v="3.2013751937712347"/>
    <n v="3.1416414579153908"/>
    <n v="3.0101471313598673"/>
    <n v="2.8545990951166753"/>
    <n v="2.6749973491858148"/>
    <n v="2.4713418935672844"/>
    <n v="2.2436327282610851"/>
    <n v="1.9918698532672177"/>
    <n v="1.7160532685856809"/>
    <n v="1.4161829742164751"/>
    <n v="0"/>
    <n v="4.2777584891943032"/>
    <n v="12.83327546758291"/>
    <n v="21.388792445971518"/>
    <n v="29.944309424360121"/>
    <n v="38.499826402748731"/>
    <n v="47.055343381137341"/>
    <n v="55.610860359525951"/>
    <n v="64.166377337914554"/>
    <n v="72.721894316303178"/>
    <n v="8.5555169783886065"/>
    <n v="0"/>
    <n v="11.649462828273355"/>
    <n v="36.475062965324994"/>
    <n v="64.104335082212273"/>
    <n v="95.771701517465388"/>
    <n v="133.28221372813584"/>
    <n v="179.43346259405209"/>
    <n v="238.86081673876026"/>
    <n v="319.9064625824044"/>
    <n v="439.33122544983337"/>
    <n v="1518.8147434864618"/>
    <n v="69.555528290513578"/>
    <n v="238.25554076654618"/>
    <n v="1826.6258125435215"/>
    <n v="1826.6"/>
    <n v="238.25217391304341"/>
    <n v="69.555528290513578"/>
    <n v="1518.7922977964429"/>
    <n v="8.7140863089252321"/>
    <n v="2.581254352162432E-2"/>
    <n v="1.4131470229729728E-5"/>
  </r>
  <r>
    <x v="2"/>
    <x v="397"/>
    <n v="442"/>
    <n v="1.63428"/>
    <n v="76.987829843403219"/>
    <n v="0"/>
    <n v="8.554203315933691"/>
    <n v="17.108406631867382"/>
    <n v="25.662609947801073"/>
    <n v="34.216813263734764"/>
    <n v="42.771016579668455"/>
    <n v="51.325219895602146"/>
    <n v="59.879423211535837"/>
    <n v="68.433626527469528"/>
    <n v="76.987829843403219"/>
    <n v="0"/>
    <n v="8.554203315933691"/>
    <n v="17.108406631867382"/>
    <n v="25.662609947801073"/>
    <n v="34.216813263734764"/>
    <n v="42.771016579668455"/>
    <n v="51.325219895602146"/>
    <n v="59.879423211535837"/>
    <n v="68.433626527469528"/>
    <n v="76.987829843403219"/>
    <n v="0"/>
    <n v="44.819316551827718"/>
    <n v="179.27726620731087"/>
    <n v="403.37384896644943"/>
    <n v="717.10906482924349"/>
    <n v="1120.4829137956929"/>
    <n v="1613.4953958657977"/>
    <n v="2196.1465110395579"/>
    <n v="2868.436259316974"/>
    <n v="3630.3646406980447"/>
    <n v="0"/>
    <n v="2.5809231367887559E-2"/>
    <n v="5.1618462735775118E-2"/>
    <n v="7.7427694103662681E-2"/>
    <n v="0.10323692547155024"/>
    <n v="0.12904615683943779"/>
    <n v="0.15485538820732536"/>
    <n v="0.1806646195752129"/>
    <n v="0.20647385094310047"/>
    <n v="0.23228308231098804"/>
    <n v="9.6"/>
    <n v="1.21546"/>
    <n v="1"/>
    <n v="1.0005999999999999"/>
    <n v="1.0066999999999999"/>
    <n v="1"/>
    <n v="0.96892717310323162"/>
    <n v="0.93894569095167968"/>
    <n v="0.91005555354534395"/>
    <n v="0.88225676088422467"/>
    <n v="0.8555493129683216"/>
    <n v="0.82993320979763507"/>
    <n v="0.80540845137216477"/>
    <n v="0.78197503769191068"/>
    <n v="0.75963296875687314"/>
    <n v="375000"/>
    <n v="750000"/>
    <n v="726695.37982742372"/>
    <n v="704209.26821375976"/>
    <n v="682541.665159008"/>
    <n v="661692.57066316844"/>
    <n v="641661.98472624121"/>
    <n v="622449.90734822629"/>
    <n v="604056.33852912358"/>
    <n v="586481.27826893306"/>
    <n v="569724.72656765487"/>
    <n v="750000"/>
    <n v="726695.37982742372"/>
    <n v="704209.26821375976"/>
    <n v="682541.665159008"/>
    <n v="661692.57066316844"/>
    <n v="641661.98472624121"/>
    <n v="622449.90734822629"/>
    <n v="604056.33852912358"/>
    <n v="586481.27826893306"/>
    <n v="569724.72656765487"/>
    <n v="2167272.9650000003"/>
    <n v="64.75"/>
    <n v="9.4854355203619907"/>
    <n v="1.2999999999999999E-2"/>
    <n v="0.78300000000000003"/>
    <n v="4.2157979022656243E-2"/>
    <n v="0.11259852858172562"/>
    <n v="7.4999999999999997E-2"/>
    <n v="0.1875985285817256"/>
    <n v="3.1975318583710401"/>
    <n v="3.078194905191233"/>
    <n v="2.9347892443127379"/>
    <n v="2.7673148757355537"/>
    <n v="2.5757717994596816"/>
    <n v="2.3601600154851221"/>
    <n v="2.1204795238118743"/>
    <n v="1.8567303244399382"/>
    <n v="1.5689124173693134"/>
    <n v="1.2570258026000014"/>
    <n v="3.1975318583710401"/>
    <n v="3.1378633817811368"/>
    <n v="3.0064920747519857"/>
    <n v="2.8510520600241458"/>
    <n v="2.6715433375976176"/>
    <n v="2.4679659074724016"/>
    <n v="2.2403197696484982"/>
    <n v="1.9886049241259063"/>
    <n v="1.7128213709046258"/>
    <n v="1.4129691099846573"/>
    <n v="0"/>
    <n v="4.2771016579668455"/>
    <n v="12.831304973900536"/>
    <n v="21.385508289834227"/>
    <n v="29.939711605767918"/>
    <n v="38.493914921701609"/>
    <n v="47.0481182376353"/>
    <n v="55.602321553568991"/>
    <n v="64.156524869502675"/>
    <n v="72.71072818543638"/>
    <n v="8.554203315933691"/>
    <n v="0"/>
    <n v="11.659907629374734"/>
    <n v="36.508192546807557"/>
    <n v="64.164379349943573"/>
    <n v="95.866077368771158"/>
    <n v="133.4235508154691"/>
    <n v="179.64362698989407"/>
    <n v="239.17951607014979"/>
    <n v="320.41167111759552"/>
    <n v="440.19529355073229"/>
    <n v="1521.0522154387377"/>
    <n v="69.555528290513578"/>
    <n v="238.59116155938756"/>
    <n v="1829.1989052886388"/>
    <n v="1829.2"/>
    <n v="238.59130434782605"/>
    <n v="69.555528290513578"/>
    <n v="1521.0531673616604"/>
    <n v="8.7115821875332067"/>
    <n v="1.0947113612473913E-3"/>
    <n v="5.9846455349190425E-7"/>
  </r>
  <r>
    <x v="2"/>
    <x v="398"/>
    <n v="442"/>
    <n v="1.63775"/>
    <n v="76.949713912648065"/>
    <n v="0"/>
    <n v="8.5499682125164522"/>
    <n v="17.099936425032904"/>
    <n v="25.649904637549355"/>
    <n v="34.199872850065809"/>
    <n v="42.749841062582263"/>
    <n v="51.299809275098717"/>
    <n v="59.849777487615171"/>
    <n v="68.399745700131618"/>
    <n v="76.949713912648065"/>
    <n v="0"/>
    <n v="8.5499682125164522"/>
    <n v="17.099936425032904"/>
    <n v="25.649904637549355"/>
    <n v="34.199872850065809"/>
    <n v="42.749841062582263"/>
    <n v="51.299809275098717"/>
    <n v="59.849777487615171"/>
    <n v="68.399745700131618"/>
    <n v="76.949713912648065"/>
    <n v="0"/>
    <n v="44.774948316463089"/>
    <n v="179.09979326585236"/>
    <n v="402.97453484816776"/>
    <n v="716.39917306340942"/>
    <n v="1119.3737079115774"/>
    <n v="1611.8981393926715"/>
    <n v="2193.9724675066918"/>
    <n v="2865.5966922536377"/>
    <n v="3626.77081363351"/>
    <n v="0"/>
    <n v="2.5796453466787307E-2"/>
    <n v="5.1592906933574614E-2"/>
    <n v="7.7389360400361915E-2"/>
    <n v="0.10318581386714923"/>
    <n v="0.12898226733393656"/>
    <n v="0.15477872080072386"/>
    <n v="0.18057517426751116"/>
    <n v="0.20637162773429846"/>
    <n v="0.23216808120108576"/>
    <n v="9.6"/>
    <n v="1.21546"/>
    <n v="1"/>
    <n v="1.0005999999999999"/>
    <n v="1.0066999999999999"/>
    <n v="1"/>
    <n v="0.96894228693625772"/>
    <n v="0.93897483825675676"/>
    <n v="0.91009765396149755"/>
    <n v="0.88231073405047966"/>
    <n v="0.85561407852370353"/>
    <n v="0.83000768738116892"/>
    <n v="0.80549156062287575"/>
    <n v="0.7820656982488241"/>
    <n v="0.75973010025901422"/>
    <n v="375000"/>
    <n v="750000"/>
    <n v="726706.71520219324"/>
    <n v="704231.12869256758"/>
    <n v="682573.24047112314"/>
    <n v="661733.05053785979"/>
    <n v="641710.55889277766"/>
    <n v="622505.76553587674"/>
    <n v="604118.6704671568"/>
    <n v="586549.27368661808"/>
    <n v="569797.57519426069"/>
    <n v="750000"/>
    <n v="726706.71520219324"/>
    <n v="704231.1286925677"/>
    <n v="682573.24047112314"/>
    <n v="661733.05053785979"/>
    <n v="641710.55889277766"/>
    <n v="622505.76553587674"/>
    <n v="604118.6704671568"/>
    <n v="586549.27368661808"/>
    <n v="569797.57519426069"/>
    <n v="2169724.6312500001"/>
    <n v="64.75"/>
    <n v="9.4854355203619907"/>
    <n v="1.2999999999999999E-2"/>
    <n v="0.78300000000000003"/>
    <n v="4.2157979022656243E-2"/>
    <n v="0.11307718791891784"/>
    <n v="7.4999999999999997E-2"/>
    <n v="0.18807718791891784"/>
    <n v="3.1936972084745765"/>
    <n v="3.0745234558159265"/>
    <n v="2.9312587758458286"/>
    <n v="2.7639031685642821"/>
    <n v="2.5724566339712878"/>
    <n v="2.3569191720668452"/>
    <n v="2.1172907828509553"/>
    <n v="1.8535714663236162"/>
    <n v="1.5657612224848296"/>
    <n v="1.2538600513345954"/>
    <n v="3.1936972084745765"/>
    <n v="3.1341103321452515"/>
    <n v="3.0028911158308773"/>
    <n v="2.8475809722050553"/>
    <n v="2.6681799012677851"/>
    <n v="2.4646879030190663"/>
    <n v="2.2371049774589"/>
    <n v="1.9854311245872858"/>
    <n v="1.7096663444042228"/>
    <n v="1.4098106369097125"/>
    <n v="0"/>
    <n v="4.2749841062582261"/>
    <n v="12.824952318774677"/>
    <n v="21.374920531291131"/>
    <n v="29.924888743807582"/>
    <n v="38.474856956324032"/>
    <n v="47.024825168840493"/>
    <n v="55.57479338135694"/>
    <n v="64.124761593873387"/>
    <n v="72.674729806389848"/>
    <n v="8.5499682125164522"/>
    <n v="0"/>
    <n v="11.662313812833222"/>
    <n v="36.515787760164102"/>
    <n v="64.178997145807656"/>
    <n v="95.891902716558164"/>
    <n v="133.46874610563754"/>
    <n v="179.72368952011618"/>
    <n v="239.32470431405383"/>
    <n v="320.68518811129212"/>
    <n v="440.74474502468155"/>
    <n v="1522.1960745111444"/>
    <n v="69.555528290513578"/>
    <n v="238.76274042024855"/>
    <n v="1830.5143432219065"/>
    <n v="1830.5"/>
    <n v="238.76086956521726"/>
    <n v="69.555528290513578"/>
    <n v="1522.1836021442691"/>
    <n v="8.7078609485912359"/>
    <n v="1.4343221906528925E-2"/>
    <n v="7.8356852808133983E-6"/>
  </r>
  <r>
    <x v="2"/>
    <x v="399"/>
    <n v="442"/>
    <n v="1.6412500000000001"/>
    <n v="76.911037459119385"/>
    <n v="0"/>
    <n v="8.5456708287910423"/>
    <n v="17.091341657582085"/>
    <n v="25.637012486373127"/>
    <n v="34.182683315164169"/>
    <n v="42.728354143955215"/>
    <n v="51.274024972746261"/>
    <n v="59.819695801537307"/>
    <n v="68.365366630328353"/>
    <n v="76.911037459119399"/>
    <n v="0"/>
    <n v="8.5456708287910423"/>
    <n v="17.091341657582085"/>
    <n v="25.637012486373127"/>
    <n v="34.182683315164169"/>
    <n v="42.728354143955215"/>
    <n v="51.274024972746261"/>
    <n v="59.819695801537307"/>
    <n v="68.365366630328353"/>
    <n v="76.911037459119399"/>
    <n v="0"/>
    <n v="44.729950072355741"/>
    <n v="178.91980028942297"/>
    <n v="402.56955065120167"/>
    <n v="715.67920115769186"/>
    <n v="1118.2487518088938"/>
    <n v="1610.2782026048069"/>
    <n v="2191.7675535454318"/>
    <n v="2862.7168046307684"/>
    <n v="3623.1259558608162"/>
    <n v="0"/>
    <n v="2.5783487657260767E-2"/>
    <n v="5.1566975314521535E-2"/>
    <n v="7.7350462971782302E-2"/>
    <n v="0.10313395062904307"/>
    <n v="0.12891743828630384"/>
    <n v="0.15470092594356463"/>
    <n v="0.1804844136008254"/>
    <n v="0.20626790125808617"/>
    <n v="0.23205138891534696"/>
    <n v="9.6"/>
    <n v="1.21546"/>
    <n v="1"/>
    <n v="1.0005999999999999"/>
    <n v="1.0066999999999999"/>
    <n v="1"/>
    <n v="0.9689576233027396"/>
    <n v="0.93900441528811196"/>
    <n v="0.91014037595611708"/>
    <n v="0.88236550530675495"/>
    <n v="0.85567980334002558"/>
    <n v="0.83008327005592897"/>
    <n v="0.80557590545446511"/>
    <n v="0.7821577095356339"/>
    <n v="0.75982868229943556"/>
    <n v="375000"/>
    <n v="750000"/>
    <n v="726718.21747705468"/>
    <n v="704253.31146608398"/>
    <n v="682605.28196708777"/>
    <n v="661774.12898006616"/>
    <n v="641759.85250501917"/>
    <n v="622562.45254194678"/>
    <n v="604181.92909084889"/>
    <n v="586618.28215172538"/>
    <n v="569871.5117245767"/>
    <n v="750000"/>
    <n v="726718.2174770548"/>
    <n v="704253.31146608398"/>
    <n v="682605.28196708788"/>
    <n v="661774.12898006616"/>
    <n v="641759.85250501917"/>
    <n v="622562.45254194678"/>
    <n v="604181.92909084889"/>
    <n v="586618.28215172538"/>
    <n v="569871.5117245767"/>
    <n v="2172176.2975000003"/>
    <n v="64.75"/>
    <n v="9.4854355203619907"/>
    <n v="1.2999999999999999E-2"/>
    <n v="0.78300000000000003"/>
    <n v="4.2157979022656243E-2"/>
    <n v="0.11356101396517136"/>
    <n v="7.4999999999999997E-2"/>
    <n v="0.18856101396517136"/>
    <n v="3.1898712146726855"/>
    <n v="3.0708609082707867"/>
    <n v="2.9277371744279113"/>
    <n v="2.7605000131440605"/>
    <n v="2.5691494244192326"/>
    <n v="2.3536854082534293"/>
    <n v="2.1141079646466507"/>
    <n v="1.8504170935988953"/>
    <n v="1.5626127951101632"/>
    <n v="1.2506950691804559"/>
    <n v="3.1898712146726855"/>
    <n v="3.1303660614717361"/>
    <n v="2.999299041349349"/>
    <n v="2.8441185937859856"/>
    <n v="2.6648247187816465"/>
    <n v="2.4614174163363307"/>
    <n v="2.23389668645004"/>
    <n v="1.9822625291227731"/>
    <n v="1.7065149443545291"/>
    <n v="1.4066539321453095"/>
    <n v="0"/>
    <n v="4.2728354143955212"/>
    <n v="12.818506243186564"/>
    <n v="21.364177071977608"/>
    <n v="29.909847900768646"/>
    <n v="38.455518729559692"/>
    <n v="47.001189558350738"/>
    <n v="55.546860387141784"/>
    <n v="64.092531215932837"/>
    <n v="72.638202044723869"/>
    <n v="8.5456708287910423"/>
    <n v="0"/>
    <n v="11.664528761169224"/>
    <n v="36.522778609562486"/>
    <n v="64.192549911251561"/>
    <n v="95.916145214997627"/>
    <n v="133.5117735139653"/>
    <n v="179.80092676781851"/>
    <n v="239.46635597828336"/>
    <n v="320.95451385721282"/>
    <n v="441.28989375711143"/>
    <n v="1523.3194663713723"/>
    <n v="69.555528290513578"/>
    <n v="238.93124919928275"/>
    <n v="1831.8062438611687"/>
    <n v="1831.8"/>
    <n v="238.93043478260847"/>
    <n v="69.555528290513578"/>
    <n v="1523.3140369268779"/>
    <n v="8.7040792022000435"/>
    <n v="6.2438611687412049E-3"/>
    <n v="3.4085932791468528E-6"/>
  </r>
  <r>
    <x v="2"/>
    <x v="400"/>
    <n v="442"/>
    <n v="1.6435999999999999"/>
    <n v="76.899394790479306"/>
    <n v="0"/>
    <n v="8.5443771989421453"/>
    <n v="17.088754397884291"/>
    <n v="25.633131596826438"/>
    <n v="34.177508795768581"/>
    <n v="42.721885994710725"/>
    <n v="51.266263193652868"/>
    <n v="59.810640392595012"/>
    <n v="68.355017591537163"/>
    <n v="76.899394790479306"/>
    <n v="0"/>
    <n v="8.5443771989421453"/>
    <n v="17.088754397884291"/>
    <n v="25.633131596826438"/>
    <n v="34.177508795768581"/>
    <n v="42.721885994710725"/>
    <n v="51.266263193652868"/>
    <n v="59.810640392595012"/>
    <n v="68.355017591537163"/>
    <n v="76.899394790479306"/>
    <n v="0"/>
    <n v="44.716408802153992"/>
    <n v="178.86563520861597"/>
    <n v="402.44767921938592"/>
    <n v="715.46254083446388"/>
    <n v="1117.9102200538496"/>
    <n v="1609.7907168775432"/>
    <n v="2191.1040313055446"/>
    <n v="2861.8501633378555"/>
    <n v="3622.0291129744724"/>
    <n v="0"/>
    <n v="2.5779584594539263E-2"/>
    <n v="5.1559169189078526E-2"/>
    <n v="7.7338753783617792E-2"/>
    <n v="0.10311833837815705"/>
    <n v="0.12889792297269631"/>
    <n v="0.15467750756723556"/>
    <n v="0.18045709216177483"/>
    <n v="0.2062366767563141"/>
    <n v="0.23201626135085335"/>
    <n v="9.6"/>
    <n v="1.21546"/>
    <n v="1"/>
    <n v="1.0005999999999999"/>
    <n v="1.0066999999999999"/>
    <n v="1"/>
    <n v="0.96896224002177211"/>
    <n v="0.9390133189979436"/>
    <n v="0.91015323692851413"/>
    <n v="0.88238199381348381"/>
    <n v="0.85569958965285253"/>
    <n v="0.83010602444662052"/>
    <n v="0.80560129819478765"/>
    <n v="0.78218541089735383"/>
    <n v="0.75985836255431916"/>
    <n v="375000"/>
    <n v="750000"/>
    <n v="726721.68001632905"/>
    <n v="704259.98924845771"/>
    <n v="682614.92769638565"/>
    <n v="661786.49536011287"/>
    <n v="641774.69223963935"/>
    <n v="622579.51833496534"/>
    <n v="604200.97364609072"/>
    <n v="586639.05817301536"/>
    <n v="569893.7719157394"/>
    <n v="750000"/>
    <n v="726721.68001632905"/>
    <n v="704259.98924845771"/>
    <n v="682614.92769638565"/>
    <n v="661786.49536011287"/>
    <n v="641774.69223963935"/>
    <n v="622579.51833496534"/>
    <n v="604200.97364609072"/>
    <n v="586639.05817301536"/>
    <n v="569893.7719157394"/>
    <n v="2174627.9637500001"/>
    <n v="64.75"/>
    <n v="9.4854355203619907"/>
    <n v="1.2999999999999999E-2"/>
    <n v="0.78300000000000003"/>
    <n v="4.2157979022656243E-2"/>
    <n v="0.11388644816304387"/>
    <n v="7.4999999999999997E-2"/>
    <n v="0.18888644816304387"/>
    <n v="3.1860538476888389"/>
    <n v="3.0671727141315821"/>
    <n v="2.9241629963601126"/>
    <n v="2.7570246943744277"/>
    <n v="2.5657578081745287"/>
    <n v="2.3503623377604144"/>
    <n v="2.1108382831320864"/>
    <n v="1.8471856442895445"/>
    <n v="1.5594044212327869"/>
    <n v="1.2474946139618159"/>
    <n v="3.1860538476888389"/>
    <n v="3.1266132809102105"/>
    <n v="2.9956678552458476"/>
    <n v="2.8405938453672701"/>
    <n v="2.6613912512744782"/>
    <n v="2.4580600729674718"/>
    <n v="2.2306003104462504"/>
    <n v="1.9790119637108154"/>
    <n v="1.7032950327611656"/>
    <n v="1.4034495175973014"/>
    <n v="0"/>
    <n v="4.2721885994710727"/>
    <n v="12.816565798413219"/>
    <n v="21.360942997355366"/>
    <n v="29.905320196297509"/>
    <n v="38.449697395239653"/>
    <n v="46.994074594181797"/>
    <n v="55.53845179312394"/>
    <n v="64.082828992066084"/>
    <n v="72.627206191008241"/>
    <n v="8.5443771989421453"/>
    <n v="0"/>
    <n v="11.674993860537338"/>
    <n v="36.555979457113892"/>
    <n v="64.252745809532641"/>
    <n v="96.010812348595792"/>
    <n v="133.65365693992069"/>
    <n v="180.0121238966307"/>
    <n v="239.78707045100938"/>
    <n v="321.46389929635563"/>
    <n v="442.16356685469276"/>
    <n v="1525.5748489143889"/>
    <n v="69.555528290513578"/>
    <n v="239.26955658073524"/>
    <n v="1834.3999337856378"/>
    <n v="1834.4"/>
    <n v="239.26956521739112"/>
    <n v="69.555528290513578"/>
    <n v="1525.5749064920954"/>
    <n v="8.7015242013618135"/>
    <n v="6.6214362277605687E-5"/>
    <n v="3.6095923614045834E-8"/>
  </r>
  <r>
    <x v="2"/>
    <x v="401"/>
    <n v="442"/>
    <n v="1.6471"/>
    <n v="76.860937521765592"/>
    <n v="0"/>
    <n v="8.5401041690850654"/>
    <n v="17.080208338170131"/>
    <n v="25.620312507255196"/>
    <n v="34.160416676340262"/>
    <n v="42.700520845425331"/>
    <n v="51.2406250145104"/>
    <n v="59.780729183595469"/>
    <n v="68.320833352680538"/>
    <n v="76.860937521765607"/>
    <n v="0"/>
    <n v="8.5401041690850654"/>
    <n v="17.080208338170131"/>
    <n v="25.620312507255196"/>
    <n v="34.160416676340262"/>
    <n v="42.700520845425331"/>
    <n v="51.2406250145104"/>
    <n v="59.780729183595469"/>
    <n v="68.320833352680538"/>
    <n v="76.860937521765607"/>
    <n v="0"/>
    <n v="44.671694771529772"/>
    <n v="178.68677908611909"/>
    <n v="402.04525294376799"/>
    <n v="714.74711634447635"/>
    <n v="1116.7923692882446"/>
    <n v="1608.1810117750722"/>
    <n v="2188.9130438049597"/>
    <n v="2858.9884653779068"/>
    <n v="3618.4072764939133"/>
    <n v="0"/>
    <n v="2.5766692264049779E-2"/>
    <n v="5.1533384528099559E-2"/>
    <n v="7.7300076792149328E-2"/>
    <n v="0.10306676905619912"/>
    <n v="0.12883346132024889"/>
    <n v="0.15460015358429868"/>
    <n v="0.18036684584834847"/>
    <n v="0.20613353811239826"/>
    <n v="0.23190023037644805"/>
    <n v="9.6"/>
    <n v="1.21546"/>
    <n v="1"/>
    <n v="1.0005999999999999"/>
    <n v="1.0066999999999999"/>
    <n v="1"/>
    <n v="0.96897748983047782"/>
    <n v="0.93904272983430881"/>
    <n v="0.91019572001149274"/>
    <n v="0.88243646036202983"/>
    <n v="0.85576495088591997"/>
    <n v="0.83018119158316317"/>
    <n v="0.80568518245375942"/>
    <n v="0.78227692349770872"/>
    <n v="0.7599564147150113"/>
    <n v="375000"/>
    <n v="750000"/>
    <n v="726733.11737285834"/>
    <n v="704282.04737573164"/>
    <n v="682646.79000861954"/>
    <n v="661827.34527152241"/>
    <n v="641823.71316444001"/>
    <n v="622635.89368737233"/>
    <n v="604263.88684031961"/>
    <n v="586707.6926232815"/>
    <n v="569967.31103625847"/>
    <n v="750000"/>
    <n v="726733.11737285834"/>
    <n v="704282.04737573164"/>
    <n v="682646.79000861954"/>
    <n v="661827.34527152241"/>
    <n v="641823.71316444001"/>
    <n v="622635.89368737233"/>
    <n v="604263.88684031961"/>
    <n v="586707.6926232815"/>
    <n v="569967.31103625847"/>
    <n v="2177079.6300000004"/>
    <n v="64.75"/>
    <n v="9.4854355203619907"/>
    <n v="1.2999999999999999E-2"/>
    <n v="0.78300000000000003"/>
    <n v="4.2157979022656243E-2"/>
    <n v="0.11437200057853839"/>
    <n v="7.4999999999999997E-2"/>
    <n v="0.18937200057853837"/>
    <n v="3.182245078378378"/>
    <n v="3.0635262691947762"/>
    <n v="2.9206562285101785"/>
    <n v="2.7536349563245843"/>
    <n v="2.5624624526379947"/>
    <n v="2.3471387174504081"/>
    <n v="2.1076637507618252"/>
    <n v="1.844037552572247"/>
    <n v="1.5562601228816715"/>
    <n v="1.2443314616901013"/>
    <n v="3.182245078378378"/>
    <n v="3.1228856737865769"/>
    <n v="2.9920912488524776"/>
    <n v="2.8371455924173814"/>
    <n v="2.6580487044812893"/>
    <n v="2.4548005850442012"/>
    <n v="2.2274012341061167"/>
    <n v="1.9758506516670362"/>
    <n v="1.7001488377269593"/>
    <n v="1.4002957922858865"/>
    <n v="0"/>
    <n v="4.2700520845425327"/>
    <n v="12.810156253627598"/>
    <n v="21.350260422712665"/>
    <n v="29.890364591797727"/>
    <n v="38.430468760882796"/>
    <n v="46.970572929967865"/>
    <n v="55.510677099052934"/>
    <n v="64.050781268137996"/>
    <n v="72.590885437223079"/>
    <n v="8.5401041690850654"/>
    <n v="0"/>
    <n v="11.677241314183393"/>
    <n v="36.563079040518275"/>
    <n v="64.266510867249366"/>
    <n v="96.035421335779844"/>
    <n v="133.69729846255473"/>
    <n v="180.09040291499724"/>
    <n v="239.93056586659719"/>
    <n v="321.73673975068067"/>
    <n v="442.7162652170839"/>
    <n v="1526.7135247696447"/>
    <n v="69.555528290513578"/>
    <n v="239.4403579590236"/>
    <n v="1835.709411019182"/>
    <n v="1835.7"/>
    <n v="239.43913043478256"/>
    <n v="69.555528290513578"/>
    <n v="1526.7053412747039"/>
    <n v="8.6976955144796975"/>
    <n v="9.4110191819254396E-3"/>
    <n v="5.1266651315168267E-6"/>
  </r>
  <r>
    <x v="2"/>
    <x v="402"/>
    <n v="442"/>
    <n v="1.65065"/>
    <n v="76.821460686840211"/>
    <n v="0"/>
    <n v="8.535717854093356"/>
    <n v="17.071435708186712"/>
    <n v="25.607153562280068"/>
    <n v="34.142871416373424"/>
    <n v="42.67858927046678"/>
    <n v="51.214307124560136"/>
    <n v="59.750024978653492"/>
    <n v="68.285742832746848"/>
    <n v="76.821460686840197"/>
    <n v="0"/>
    <n v="8.535717854093356"/>
    <n v="17.071435708186712"/>
    <n v="25.607153562280068"/>
    <n v="34.142871416373424"/>
    <n v="42.67858927046678"/>
    <n v="51.214307124560136"/>
    <n v="59.750024978653492"/>
    <n v="68.285742832746848"/>
    <n v="76.821460686840197"/>
    <n v="0"/>
    <n v="44.625818561871455"/>
    <n v="178.50327424748582"/>
    <n v="401.63236705684312"/>
    <n v="714.01309698994328"/>
    <n v="1115.6454640467864"/>
    <n v="1606.5294682273725"/>
    <n v="2186.6651095317015"/>
    <n v="2856.0523879597731"/>
    <n v="3614.6913035115872"/>
    <n v="0"/>
    <n v="2.5753458136417742E-2"/>
    <n v="5.1506916272835483E-2"/>
    <n v="7.7260374409253221E-2"/>
    <n v="0.10301383254567097"/>
    <n v="0.1287672906820887"/>
    <n v="0.15452074881850644"/>
    <n v="0.18027420695492419"/>
    <n v="0.20602766509134193"/>
    <n v="0.23178112322775965"/>
    <n v="9.6"/>
    <n v="1.21546"/>
    <n v="1"/>
    <n v="1.0005999999999999"/>
    <n v="1.0066999999999999"/>
    <n v="1"/>
    <n v="0.96899314422023997"/>
    <n v="0.9390729215338729"/>
    <n v="0.91023933194089901"/>
    <n v="0.88249237544131798"/>
    <n v="0.85583205203513024"/>
    <n v="0.83025836172233558"/>
    <n v="0.80577130450293388"/>
    <n v="0.78237088037692526"/>
    <n v="0.76005708934430982"/>
    <n v="375000"/>
    <n v="750000"/>
    <n v="726744.85816517996"/>
    <n v="704304.69115040463"/>
    <n v="682679.49895567424"/>
    <n v="661869.28158098843"/>
    <n v="641874.03902634769"/>
    <n v="622693.77129175165"/>
    <n v="604328.47837720043"/>
    <n v="586778.16028269392"/>
    <n v="570042.81700823235"/>
    <n v="750000"/>
    <n v="726744.85816517996"/>
    <n v="704304.69115040463"/>
    <n v="682679.49895567412"/>
    <n v="661869.28158098843"/>
    <n v="641874.03902634769"/>
    <n v="622693.77129175165"/>
    <n v="604328.47837720043"/>
    <n v="586778.16028269392"/>
    <n v="570042.81700823235"/>
    <n v="2179531.2962500001"/>
    <n v="64.75"/>
    <n v="9.4854355203619907"/>
    <n v="1.2999999999999999E-2"/>
    <n v="0.78300000000000003"/>
    <n v="4.2157979022656243E-2"/>
    <n v="0.11486554456593134"/>
    <n v="7.4999999999999997E-2"/>
    <n v="0.18986554456593135"/>
    <n v="3.1784448777277841"/>
    <n v="3.0598892089453003"/>
    <n v="2.9171592486706701"/>
    <n v="2.750254996903895"/>
    <n v="2.5591764536449739"/>
    <n v="2.3439236188939083"/>
    <n v="2.1044964926506968"/>
    <n v="1.8408950749153401"/>
    <n v="1.5531193656878384"/>
    <n v="1.241169364968191"/>
    <n v="3.1784448777277841"/>
    <n v="3.1191670433365424"/>
    <n v="2.988524228807985"/>
    <n v="2.8337071227872825"/>
    <n v="2.6547157252744347"/>
    <n v="2.4515500362694409"/>
    <n v="2.2242100557723026"/>
    <n v="1.9726957837830184"/>
    <n v="1.6970072203015891"/>
    <n v="1.3971443653280147"/>
    <n v="0"/>
    <n v="4.267858927046678"/>
    <n v="12.803576781140034"/>
    <n v="21.33929463523339"/>
    <n v="29.875012489326746"/>
    <n v="38.410730343420099"/>
    <n v="46.946448197513462"/>
    <n v="55.482166051606811"/>
    <n v="64.017883905700174"/>
    <n v="72.553601759793523"/>
    <n v="8.535717854093356"/>
    <n v="0"/>
    <n v="11.679156369700561"/>
    <n v="36.569125949707654"/>
    <n v="64.278413512458584"/>
    <n v="96.057244498390446"/>
    <n v="133.73708548898739"/>
    <n v="180.16357538975504"/>
    <n v="240.06748493287333"/>
    <n v="322.0013374710619"/>
    <n v="443.25918587121322"/>
    <n v="1527.812609484148"/>
    <n v="69.555528290513578"/>
    <n v="239.6052206661991"/>
    <n v="1836.9733584408607"/>
    <n v="1837"/>
    <n v="239.60869565217376"/>
    <n v="69.555528290513578"/>
    <n v="1527.8357760573126"/>
    <n v="8.6937838235668234"/>
    <n v="2.6641559139306992E-2"/>
    <n v="1.4502754022486114E-5"/>
  </r>
  <r>
    <x v="2"/>
    <x v="403"/>
    <n v="442"/>
    <n v="1.6541300000000001"/>
    <n v="76.783757752657053"/>
    <n v="0"/>
    <n v="8.531528639184117"/>
    <n v="17.063057278368234"/>
    <n v="25.594585917552351"/>
    <n v="34.126114556736468"/>
    <n v="42.657643195920585"/>
    <n v="51.189171835104702"/>
    <n v="59.720700474288819"/>
    <n v="68.252229113472936"/>
    <n v="76.783757752657053"/>
    <n v="0"/>
    <n v="8.531528639184117"/>
    <n v="17.063057278368234"/>
    <n v="25.594585917552351"/>
    <n v="34.126114556736468"/>
    <n v="42.657643195920585"/>
    <n v="51.189171835104702"/>
    <n v="59.720700474288819"/>
    <n v="68.252229113472936"/>
    <n v="76.783757752657053"/>
    <n v="0"/>
    <n v="44.582025814246506"/>
    <n v="178.32810325698603"/>
    <n v="401.2382323282186"/>
    <n v="713.3124130279441"/>
    <n v="1114.5506453561629"/>
    <n v="1604.9529293128744"/>
    <n v="2184.5192648980792"/>
    <n v="2853.2496521117764"/>
    <n v="3611.1440909539674"/>
    <n v="0"/>
    <n v="2.5740818687383257E-2"/>
    <n v="5.1481637374766513E-2"/>
    <n v="7.7222456062149766E-2"/>
    <n v="0.10296327474953303"/>
    <n v="0.12870409343691627"/>
    <n v="0.15444491212429953"/>
    <n v="0.18018573081168279"/>
    <n v="0.20592654949906605"/>
    <n v="0.23166736818644931"/>
    <n v="9.6"/>
    <n v="1.21546"/>
    <n v="1"/>
    <n v="1.0005999999999999"/>
    <n v="1.0066999999999999"/>
    <n v="1"/>
    <n v="0.96900809544425992"/>
    <n v="0.9391017576339924"/>
    <n v="0.91028098656919754"/>
    <n v="0.88254578224987534"/>
    <n v="0.85589614467602593"/>
    <n v="0.83033207384764907"/>
    <n v="0.80585356976474498"/>
    <n v="0.78246063242731356"/>
    <n v="0.76015326183535481"/>
    <n v="375000"/>
    <n v="750000"/>
    <n v="726756.07158319489"/>
    <n v="704326.31822549435"/>
    <n v="682710.73992689815"/>
    <n v="661909.33668740653"/>
    <n v="641922.10850701947"/>
    <n v="622749.05538573675"/>
    <n v="604390.17732355872"/>
    <n v="586845.47432048514"/>
    <n v="570114.94637651613"/>
    <n v="750000"/>
    <n v="726756.07158319489"/>
    <n v="704326.31822549435"/>
    <n v="682710.73992689815"/>
    <n v="661909.33668740653"/>
    <n v="641922.10850701947"/>
    <n v="622749.05538573675"/>
    <n v="604390.17732355872"/>
    <n v="586845.47432048514"/>
    <n v="570114.94637651613"/>
    <n v="2181982.9625000004"/>
    <n v="64.75"/>
    <n v="9.4854355203619907"/>
    <n v="1.2999999999999999E-2"/>
    <n v="0.78300000000000003"/>
    <n v="4.2157979022656243E-2"/>
    <n v="0.11535038806971382"/>
    <n v="7.4999999999999997E-2"/>
    <n v="0.19035038806971383"/>
    <n v="3.1746532168539323"/>
    <n v="3.0562580242765462"/>
    <n v="2.9136658483093991"/>
    <n v="2.7468766889524892"/>
    <n v="2.5558905462058177"/>
    <n v="2.3407074200693843"/>
    <n v="2.1013273105431884"/>
    <n v="1.837750217627232"/>
    <n v="1.5499761413215134"/>
    <n v="1.2380050816260331"/>
    <n v="3.1746532168539323"/>
    <n v="3.1154556205652391"/>
    <n v="2.9849619362929727"/>
    <n v="2.8302712686309439"/>
    <n v="2.6513836175791532"/>
    <n v="2.448298983137601"/>
    <n v="2.2210173653062864"/>
    <n v="1.9695387640852102"/>
    <n v="1.6938631794743726"/>
    <n v="1.3939906114737732"/>
    <n v="0"/>
    <n v="4.2657643195920585"/>
    <n v="12.797292958776175"/>
    <n v="21.328821597960292"/>
    <n v="29.860350237144409"/>
    <n v="38.391878876328526"/>
    <n v="46.923407515512643"/>
    <n v="55.45493615469676"/>
    <n v="63.986464793880877"/>
    <n v="72.517993433064987"/>
    <n v="8.531528639184117"/>
    <n v="0"/>
    <n v="11.681594891088995"/>
    <n v="36.576838737655571"/>
    <n v="64.29329030042696"/>
    <n v="96.08358124233618"/>
    <n v="133.78325784611735"/>
    <n v="180.24550429910602"/>
    <n v="240.21633116100134"/>
    <n v="322.28243905658394"/>
    <n v="443.8260435457745"/>
    <n v="1528.9888810800908"/>
    <n v="69.555528290513578"/>
    <n v="239.78166140559051"/>
    <n v="1838.3260707761949"/>
    <n v="1838.3"/>
    <n v="239.7782608695652"/>
    <n v="69.555528290513578"/>
    <n v="1528.9662108399211"/>
    <n v="8.6899218686866693"/>
    <n v="2.6070776194956125E-2"/>
    <n v="1.4182003043548999E-5"/>
  </r>
  <r>
    <x v="2"/>
    <x v="404"/>
    <n v="442"/>
    <n v="1.6566099999999999"/>
    <n v="76.76935485359347"/>
    <n v="0"/>
    <n v="8.5299283170659415"/>
    <n v="17.059856634131883"/>
    <n v="25.589784951197824"/>
    <n v="34.119713268263766"/>
    <n v="42.649641585329704"/>
    <n v="51.179569902395642"/>
    <n v="59.70949821946158"/>
    <n v="68.239426536527517"/>
    <n v="76.769354853593455"/>
    <n v="0"/>
    <n v="8.5299283170659415"/>
    <n v="17.059856634131883"/>
    <n v="25.589784951197824"/>
    <n v="34.119713268263766"/>
    <n v="42.649641585329704"/>
    <n v="51.179569902395642"/>
    <n v="59.70949821946158"/>
    <n v="68.239426536527517"/>
    <n v="76.769354853593455"/>
    <n v="0"/>
    <n v="44.56530222024859"/>
    <n v="178.26120888099436"/>
    <n v="401.08771998223733"/>
    <n v="713.04483552397744"/>
    <n v="1114.1325555062144"/>
    <n v="1604.3508799289489"/>
    <n v="2183.6998087921802"/>
    <n v="2852.1793420959084"/>
    <n v="3609.7894798401339"/>
    <n v="0"/>
    <n v="2.5735990291063264E-2"/>
    <n v="5.1471980582126528E-2"/>
    <n v="7.7207970873189785E-2"/>
    <n v="0.10294396116425306"/>
    <n v="0.1286799514553163"/>
    <n v="0.15441594174637954"/>
    <n v="0.18015193203744281"/>
    <n v="0.20588792232850606"/>
    <n v="0.2316239126195693"/>
    <n v="9.6"/>
    <n v="1.21546"/>
    <n v="1"/>
    <n v="1.0005999999999999"/>
    <n v="1.0066999999999999"/>
    <n v="1"/>
    <n v="0.96901380703090556"/>
    <n v="0.93911277358986434"/>
    <n v="0.91029689967687621"/>
    <n v="0.8825661852919412"/>
    <n v="0.85592063043505939"/>
    <n v="0.83036023510623069"/>
    <n v="0.80588499930545532"/>
    <n v="0.78249492303273294"/>
    <n v="0.76019000628806377"/>
    <n v="375000"/>
    <n v="750000"/>
    <n v="726760.35527317913"/>
    <n v="704334.58019239828"/>
    <n v="682722.67475765711"/>
    <n v="661924.63896895584"/>
    <n v="641940.4728262946"/>
    <n v="622770.17632967304"/>
    <n v="604413.74947909149"/>
    <n v="586871.19227454974"/>
    <n v="570142.50471604778"/>
    <n v="750000"/>
    <n v="726760.35527317913"/>
    <n v="704334.58019239828"/>
    <n v="682722.67475765711"/>
    <n v="661924.63896895584"/>
    <n v="641940.4728262946"/>
    <n v="622770.17632967304"/>
    <n v="604413.74947909149"/>
    <n v="586871.19227454974"/>
    <n v="570142.50471604778"/>
    <n v="2184434.6287500001"/>
    <n v="64.75"/>
    <n v="9.4854355203619907"/>
    <n v="1.2999999999999999E-2"/>
    <n v="0.78300000000000003"/>
    <n v="4.2157979022656243E-2"/>
    <n v="0.11569653185623807"/>
    <n v="7.4999999999999997E-2"/>
    <n v="0.19069653185623808"/>
    <n v="3.1708700670033667"/>
    <n v="3.0526059797260983"/>
    <n v="2.9101286857940982"/>
    <n v="2.7434381852073653"/>
    <n v="2.5525344779659003"/>
    <n v="2.3374175640697041"/>
    <n v="2.0980874435187751"/>
    <n v="1.8345441163131149"/>
    <n v="1.5467875824527222"/>
    <n v="1.234817841937597"/>
    <n v="3.1708700670033667"/>
    <n v="3.1117380233647323"/>
    <n v="2.9813673327600982"/>
    <n v="2.8267834355007317"/>
    <n v="2.6479863315866328"/>
    <n v="2.4449760210178022"/>
    <n v="2.2177525037942396"/>
    <n v="1.966315779915945"/>
    <n v="1.6906658493829185"/>
    <n v="1.3908027121951596"/>
    <n v="0"/>
    <n v="4.2649641585329707"/>
    <n v="12.794892475598912"/>
    <n v="21.324820792664852"/>
    <n v="29.854749109730797"/>
    <n v="38.384677426796735"/>
    <n v="46.914605743862673"/>
    <n v="55.444534060928611"/>
    <n v="63.974462377994548"/>
    <n v="72.504390695060493"/>
    <n v="8.5299283170659415"/>
    <n v="0"/>
    <n v="11.691163675727452"/>
    <n v="36.607201817156032"/>
    <n v="64.348471287644699"/>
    <n v="96.170764475738153"/>
    <n v="133.91482947467782"/>
    <n v="180.44313931961037"/>
    <n v="240.51981169222927"/>
    <n v="322.77080560082362"/>
    <n v="444.67648062410882"/>
    <n v="1531.1426679677163"/>
    <n v="69.555528290513578"/>
    <n v="240.10472943873435"/>
    <n v="1840.8029256969644"/>
    <n v="1840.8"/>
    <n v="240.10434782608672"/>
    <n v="69.555528290513578"/>
    <n v="1531.1401238833996"/>
    <n v="8.6871532684657407"/>
    <n v="2.9256969644393394E-3"/>
    <n v="1.5893616712512708E-6"/>
  </r>
  <r>
    <x v="2"/>
    <x v="405"/>
    <n v="442"/>
    <n v="1.66015"/>
    <n v="76.730484512277712"/>
    <n v="0"/>
    <n v="8.525609390253079"/>
    <n v="17.051218780506158"/>
    <n v="25.576828170759235"/>
    <n v="34.102437561012316"/>
    <n v="42.628046951265397"/>
    <n v="51.153656341518477"/>
    <n v="59.679265731771558"/>
    <n v="68.204875122024632"/>
    <n v="76.730484512277712"/>
    <n v="0"/>
    <n v="8.525609390253079"/>
    <n v="17.051218780506158"/>
    <n v="25.576828170759235"/>
    <n v="34.102437561012316"/>
    <n v="42.628046951265397"/>
    <n v="51.153656341518477"/>
    <n v="59.679265731771558"/>
    <n v="68.204875122024632"/>
    <n v="76.730484512277712"/>
    <n v="0"/>
    <n v="44.520184478542532"/>
    <n v="178.08073791417013"/>
    <n v="400.68166030688275"/>
    <n v="712.32295165668052"/>
    <n v="1113.0046119635633"/>
    <n v="1602.7266412275314"/>
    <n v="2181.4890394485842"/>
    <n v="2849.2918066267221"/>
    <n v="3606.1349427619452"/>
    <n v="0"/>
    <n v="2.5722959483019864E-2"/>
    <n v="5.1445918966039728E-2"/>
    <n v="7.7168878449059577E-2"/>
    <n v="0.10289183793207946"/>
    <n v="0.12861479741509932"/>
    <n v="0.15433775689811918"/>
    <n v="0.18006071638113905"/>
    <n v="0.20578367586415891"/>
    <n v="0.23150663534717877"/>
    <n v="9.6"/>
    <n v="1.21546"/>
    <n v="1"/>
    <n v="1.0005999999999999"/>
    <n v="1.0066999999999999"/>
    <n v="1"/>
    <n v="0.96902922157121241"/>
    <n v="0.93914250405911759"/>
    <n v="0.91033984746371566"/>
    <n v="0.88262125178500639"/>
    <n v="0.85598671702299001"/>
    <n v="0.8304362431776664"/>
    <n v="0.80596983024903557"/>
    <n v="0.78258747823709773"/>
    <n v="0.76028918714185245"/>
    <n v="375000"/>
    <n v="750000"/>
    <n v="726771.91617840936"/>
    <n v="704356.8780443382"/>
    <n v="682754.88559778675"/>
    <n v="661965.93883875478"/>
    <n v="641990.03776724252"/>
    <n v="622827.18238324975"/>
    <n v="604477.37268677668"/>
    <n v="586940.60867782333"/>
    <n v="570216.89035638934"/>
    <n v="750000"/>
    <n v="726771.91617840936"/>
    <n v="704356.8780443382"/>
    <n v="682754.88559778675"/>
    <n v="661965.93883875478"/>
    <n v="641990.03776724252"/>
    <n v="622827.18238324975"/>
    <n v="604477.37268677668"/>
    <n v="586940.60867782333"/>
    <n v="570216.89035638934"/>
    <n v="2186886.2949999999"/>
    <n v="64.75"/>
    <n v="9.4854355203619907"/>
    <n v="1.2999999999999999E-2"/>
    <n v="0.78300000000000003"/>
    <n v="4.2157979022656243E-2"/>
    <n v="0.11619152261693937"/>
    <n v="7.4999999999999997E-2"/>
    <n v="0.19119152261693936"/>
    <n v="3.1670953995515698"/>
    <n v="3.0489923969785169"/>
    <n v="2.9066529557647431"/>
    <n v="2.7400770759102486"/>
    <n v="2.5492647574150333"/>
    <n v="2.3342160002790981"/>
    <n v="2.0949308045024413"/>
    <n v="1.8314091700850645"/>
    <n v="1.5436510970269677"/>
    <n v="1.2316565853281489"/>
    <n v="3.1670953995515698"/>
    <n v="3.1080438982650431"/>
    <n v="2.97782267637163"/>
    <n v="2.8233650158374957"/>
    <n v="2.644670916662641"/>
    <n v="2.441740378847066"/>
    <n v="2.2145734023907697"/>
    <n v="1.9631699872937529"/>
    <n v="1.6875301335560162"/>
    <n v="1.3876538411775583"/>
    <n v="0"/>
    <n v="4.2628046951265395"/>
    <n v="12.788414085379618"/>
    <n v="21.314023475632695"/>
    <n v="29.839632865885775"/>
    <n v="38.365242256138856"/>
    <n v="46.890851646391937"/>
    <n v="55.416461036645018"/>
    <n v="63.942070426898098"/>
    <n v="72.467679817151179"/>
    <n v="8.525609390253079"/>
    <n v="0"/>
    <n v="11.693209274770203"/>
    <n v="36.613672156464723"/>
    <n v="64.361156870829362"/>
    <n v="96.193841192209106"/>
    <n v="133.95653054347846"/>
    <n v="180.51922988051027"/>
    <n v="240.66133021924591"/>
    <n v="323.0431891103712"/>
    <n v="445.23433237115404"/>
    <n v="1532.2764916190333"/>
    <n v="69.555528290513578"/>
    <n v="240.27480298643189"/>
    <n v="1842.1068228959789"/>
    <n v="1842.1"/>
    <n v="240.27391304347816"/>
    <n v="69.555528290513578"/>
    <n v="1532.2705586660081"/>
    <n v="8.6831778798382384"/>
    <n v="6.8228959789848886E-3"/>
    <n v="3.7038683996443672E-6"/>
  </r>
  <r>
    <x v="2"/>
    <x v="406"/>
    <n v="442"/>
    <n v="1.6636899999999999"/>
    <n v="76.691760012201556"/>
    <n v="0"/>
    <n v="8.5213066680223957"/>
    <n v="17.042613336044791"/>
    <n v="25.563920004067185"/>
    <n v="34.085226672089583"/>
    <n v="42.60653334011198"/>
    <n v="51.127840008134378"/>
    <n v="59.649146676156775"/>
    <n v="68.170453344179165"/>
    <n v="76.691760012201556"/>
    <n v="0"/>
    <n v="8.5213066680223957"/>
    <n v="17.042613336044791"/>
    <n v="25.563920004067185"/>
    <n v="34.085226672089583"/>
    <n v="42.60653334011198"/>
    <n v="51.127840008134378"/>
    <n v="59.649146676156775"/>
    <n v="68.170453344179165"/>
    <n v="76.691760012201556"/>
    <n v="0"/>
    <n v="44.475258739920811"/>
    <n v="177.90103495968324"/>
    <n v="400.27732865928721"/>
    <n v="711.60413983873298"/>
    <n v="1111.8814684980202"/>
    <n v="1601.1093146371493"/>
    <n v="2179.2876782561198"/>
    <n v="2846.4165593549319"/>
    <n v="3602.495957933585"/>
    <n v="0"/>
    <n v="2.570997756647404E-2"/>
    <n v="5.1419955132948079E-2"/>
    <n v="7.7129932699422116E-2"/>
    <n v="0.10283991026589616"/>
    <n v="0.1285498878323702"/>
    <n v="0.15425986539884426"/>
    <n v="0.17996984296531829"/>
    <n v="0.20567982053179232"/>
    <n v="0.23138979809826635"/>
    <n v="9.6"/>
    <n v="1.21546"/>
    <n v="1"/>
    <n v="1.0005999999999999"/>
    <n v="1.0066999999999999"/>
    <n v="1"/>
    <n v="0.96904457855290993"/>
    <n v="0.93917212408640349"/>
    <n v="0.91038263660048047"/>
    <n v="0.88267611609514107"/>
    <n v="0.8560525625703852"/>
    <n v="0.83051197602621263"/>
    <n v="0.8060543564626238"/>
    <n v="0.78267970387961838"/>
    <n v="0.76038801827719649"/>
    <n v="375000"/>
    <n v="750000"/>
    <n v="726783.43391468248"/>
    <n v="704379.09306480258"/>
    <n v="682786.97745036031"/>
    <n v="662007.08707135578"/>
    <n v="642039.42192778888"/>
    <n v="622883.98201965948"/>
    <n v="604540.76734696783"/>
    <n v="587009.7779097138"/>
    <n v="570291.01370789739"/>
    <n v="750000"/>
    <n v="726783.43391468236"/>
    <n v="704379.09306480258"/>
    <n v="682786.97745036031"/>
    <n v="662007.08707135578"/>
    <n v="642039.42192778888"/>
    <n v="622883.98201965948"/>
    <n v="604540.76734696783"/>
    <n v="587009.7779097138"/>
    <n v="570291.01370789739"/>
    <n v="2189337.9612500002"/>
    <n v="64.75"/>
    <n v="9.4854355203619907"/>
    <n v="1.2999999999999999E-2"/>
    <n v="0.78300000000000003"/>
    <n v="4.2157979022656243E-2"/>
    <n v="0.11668756999150046"/>
    <n v="7.4999999999999997E-2"/>
    <n v="0.19168756999150044"/>
    <n v="3.1633291860022394"/>
    <n v="3.0453866365204787"/>
    <n v="2.9031843291998229"/>
    <n v="2.7367222640402717"/>
    <n v="2.5460004410418247"/>
    <n v="2.331018860204483"/>
    <n v="2.091777521528245"/>
    <n v="1.8282764250131118"/>
    <n v="1.5405155706590834"/>
    <n v="1.2284949584661595"/>
    <n v="3.1633291860022394"/>
    <n v="3.1043579112613591"/>
    <n v="2.974285482860151"/>
    <n v="2.8199532966200476"/>
    <n v="2.6413613525410482"/>
    <n v="2.4385096506231538"/>
    <n v="2.211398190866364"/>
    <n v="1.9600269732706783"/>
    <n v="1.6843959978360976"/>
    <n v="1.3845052645626215"/>
    <n v="0"/>
    <n v="4.2606533340111978"/>
    <n v="12.781960002033593"/>
    <n v="21.30326667005599"/>
    <n v="29.824573338078384"/>
    <n v="38.345880006100785"/>
    <n v="46.867186674123175"/>
    <n v="55.38849334214558"/>
    <n v="63.90980001016797"/>
    <n v="72.431106678190361"/>
    <n v="8.5213066680223957"/>
    <n v="0"/>
    <n v="11.695279572479942"/>
    <n v="36.620224125555367"/>
    <n v="64.373998159398027"/>
    <n v="96.217178089699004"/>
    <n v="133.99865073475166"/>
    <n v="180.59600119379419"/>
    <n v="240.80400121256841"/>
    <n v="323.31767926203219"/>
    <n v="445.79655137973549"/>
    <n v="1533.4195637300143"/>
    <n v="69.555528290513578"/>
    <n v="240.44626380307903"/>
    <n v="1843.421355823607"/>
    <n v="1843.4"/>
    <n v="240.44347826086937"/>
    <n v="69.555528290513578"/>
    <n v="1533.4009934486171"/>
    <n v="8.6791751811229556"/>
    <n v="2.1355823606882041E-2"/>
    <n v="1.1585018773398091E-5"/>
  </r>
  <r>
    <x v="2"/>
    <x v="407"/>
    <n v="442"/>
    <n v="1.6660900000000001"/>
    <n v="76.679400496389832"/>
    <n v="0"/>
    <n v="8.5199333884877593"/>
    <n v="17.039866776975519"/>
    <n v="25.55980016546328"/>
    <n v="34.079733553951037"/>
    <n v="42.599666942438795"/>
    <n v="51.119600330926552"/>
    <n v="59.63953371941431"/>
    <n v="68.159467107902074"/>
    <n v="76.679400496389832"/>
    <n v="0"/>
    <n v="8.5199333884877593"/>
    <n v="17.039866776975519"/>
    <n v="25.55980016546328"/>
    <n v="34.079733553951037"/>
    <n v="42.599666942438795"/>
    <n v="51.119600330926552"/>
    <n v="59.63953371941431"/>
    <n v="68.159467107902074"/>
    <n v="76.679400496389832"/>
    <n v="0"/>
    <n v="44.460924778364465"/>
    <n v="177.84369911345786"/>
    <n v="400.14832300528025"/>
    <n v="711.37479645383144"/>
    <n v="1111.5231194591115"/>
    <n v="1600.5932920211208"/>
    <n v="2178.5853141398584"/>
    <n v="2845.4991858153257"/>
    <n v="3601.3349070475215"/>
    <n v="0"/>
    <n v="2.5705834189477587E-2"/>
    <n v="5.1411668378955173E-2"/>
    <n v="7.7117502568432764E-2"/>
    <n v="0.10282333675791035"/>
    <n v="0.12852917094738794"/>
    <n v="0.1542350051368655"/>
    <n v="0.17994083932634308"/>
    <n v="0.20564667351582069"/>
    <n v="0.23135250770529828"/>
    <n v="9.6"/>
    <n v="1.21546"/>
    <n v="1"/>
    <n v="1.0005999999999999"/>
    <n v="1.0066999999999999"/>
    <n v="1"/>
    <n v="0.96904948002636115"/>
    <n v="0.93918157800313706"/>
    <n v="0.9103962939303275"/>
    <n v="0.8826936278079327"/>
    <n v="0.85607357963595254"/>
    <n v="0.83053614941438725"/>
    <n v="0.80608133714323649"/>
    <n v="0.78270914282250059"/>
    <n v="0.76041956645217923"/>
    <n v="375000"/>
    <n v="750000"/>
    <n v="726787.11001977092"/>
    <n v="704386.1835023528"/>
    <n v="682797.22044774564"/>
    <n v="662020.22085594956"/>
    <n v="642055.18472696445"/>
    <n v="622902.11206079042"/>
    <n v="604561.00285742735"/>
    <n v="587031.85711687547"/>
    <n v="570314.67483913444"/>
    <n v="750000"/>
    <n v="726787.11001977092"/>
    <n v="704386.1835023528"/>
    <n v="682797.22044774564"/>
    <n v="662020.22085594956"/>
    <n v="642055.18472696445"/>
    <n v="622902.11206079042"/>
    <n v="604561.00285742735"/>
    <n v="587031.85711687547"/>
    <n v="570314.67483913444"/>
    <n v="2191789.6274999999"/>
    <n v="64.75"/>
    <n v="9.4854355203619907"/>
    <n v="1.2999999999999999E-2"/>
    <n v="0.78300000000000003"/>
    <n v="4.2157979022656243E-2"/>
    <n v="0.11702447430043662"/>
    <n v="7.4999999999999997E-2"/>
    <n v="0.19202447430043662"/>
    <n v="3.1595713979865776"/>
    <n v="3.0417563112402499"/>
    <n v="2.8996656077049332"/>
    <n v="2.733299287380627"/>
    <n v="2.5426573502673313"/>
    <n v="2.3277397963650461"/>
    <n v="2.0885466256737715"/>
    <n v="1.8250778381935082"/>
    <n v="1.5373334339242555"/>
    <n v="1.225313412866013"/>
    <n v="3.1595713979865776"/>
    <n v="3.1006638546134138"/>
    <n v="2.9707109594725916"/>
    <n v="2.8164824475427803"/>
    <n v="2.6379783188239792"/>
    <n v="2.4351985733161889"/>
    <n v="2.2081432110194088"/>
    <n v="1.9568122319336398"/>
    <n v="1.6812056360588818"/>
    <n v="1.3813234233951341"/>
    <n v="0"/>
    <n v="4.2599666942438796"/>
    <n v="12.77990008273164"/>
    <n v="21.299833471219401"/>
    <n v="29.819766859707158"/>
    <n v="38.339700248194916"/>
    <n v="46.859633636682673"/>
    <n v="55.379567025170431"/>
    <n v="63.899500413658188"/>
    <n v="72.41943380214596"/>
    <n v="8.5199333884877593"/>
    <n v="0"/>
    <n v="11.705439278150781"/>
    <n v="36.652471042061123"/>
    <n v="64.432555764370633"/>
    <n v="96.309520624946529"/>
    <n v="134.13760004153693"/>
    <n v="180.80392394891982"/>
    <n v="241.12186874031468"/>
    <n v="323.82682725133708"/>
    <n v="446.6794246562082"/>
    <n v="1535.6696313478456"/>
    <n v="69.555528290513578"/>
    <n v="240.78377394575372"/>
    <n v="1846.0089335841128"/>
    <n v="1846"/>
    <n v="240.78260869565202"/>
    <n v="69.555528290513578"/>
    <n v="1535.6618630138344"/>
    <n v="8.6764460940186083"/>
    <n v="8.9335841128104221E-3"/>
    <n v="4.8394280134400985E-6"/>
  </r>
  <r>
    <x v="2"/>
    <x v="408"/>
    <n v="442"/>
    <n v="1.6696800000000001"/>
    <n v="76.639748933806402"/>
    <n v="0"/>
    <n v="8.5155276593118217"/>
    <n v="17.031055318623643"/>
    <n v="25.546582977935465"/>
    <n v="34.062110637247287"/>
    <n v="42.577638296559108"/>
    <n v="51.09316595587093"/>
    <n v="59.608693615182752"/>
    <n v="68.124221274494573"/>
    <n v="76.639748933806402"/>
    <n v="0"/>
    <n v="8.5155276593118217"/>
    <n v="17.031055318623643"/>
    <n v="25.546582977935465"/>
    <n v="34.062110637247287"/>
    <n v="42.577638296559108"/>
    <n v="51.09316595587093"/>
    <n v="59.608693615182752"/>
    <n v="68.124221274494573"/>
    <n v="76.639748933806402"/>
    <n v="0"/>
    <n v="44.414954431359114"/>
    <n v="177.65981772543645"/>
    <n v="399.734589882232"/>
    <n v="710.63927090174582"/>
    <n v="1110.3738607839778"/>
    <n v="1598.938359528928"/>
    <n v="2176.3327671365964"/>
    <n v="2842.5570836069833"/>
    <n v="3597.6113089400887"/>
    <n v="0"/>
    <n v="2.5692541486528359E-2"/>
    <n v="5.1385082973056717E-2"/>
    <n v="7.7077624459585076E-2"/>
    <n v="0.10277016594611343"/>
    <n v="0.12846270743264179"/>
    <n v="0.15415524891917015"/>
    <n v="0.17984779040569851"/>
    <n v="0.20554033189222687"/>
    <n v="0.23123287337875523"/>
    <n v="9.6"/>
    <n v="1.21546"/>
    <n v="1"/>
    <n v="1.0005999999999999"/>
    <n v="1.0066999999999999"/>
    <n v="1"/>
    <n v="0.96906520502974269"/>
    <n v="0.93921190863770754"/>
    <n v="0.91044011082389431"/>
    <n v="0.88274981158830335"/>
    <n v="0.85614101093093431"/>
    <n v="0.83061370885178731"/>
    <n v="0.80616790535086247"/>
    <n v="0.78280360042815977"/>
    <n v="0.76052079408367912"/>
    <n v="375000"/>
    <n v="750000"/>
    <n v="726798.90377230698"/>
    <n v="704408.93147828069"/>
    <n v="682830.08311792079"/>
    <n v="662062.35869122751"/>
    <n v="642105.75819820073"/>
    <n v="622960.28163884045"/>
    <n v="604625.9290131469"/>
    <n v="587102.70032111986"/>
    <n v="570390.59556275932"/>
    <n v="750000"/>
    <n v="726798.90377230709"/>
    <n v="704408.93147828069"/>
    <n v="682830.08311792079"/>
    <n v="662062.35869122751"/>
    <n v="642105.75819820073"/>
    <n v="622960.28163884045"/>
    <n v="604625.9290131469"/>
    <n v="587102.70032111986"/>
    <n v="570390.59556275932"/>
    <n v="2194241.2937500002"/>
    <n v="64.75"/>
    <n v="9.4854355203619907"/>
    <n v="1.2999999999999999E-2"/>
    <n v="0.78300000000000003"/>
    <n v="4.2157979022656243E-2"/>
    <n v="0.11752933356528365"/>
    <n v="7.4999999999999997E-2"/>
    <n v="0.19252933356528365"/>
    <n v="3.1558220072625702"/>
    <n v="3.038167683077222"/>
    <n v="2.8962139457795124"/>
    <n v="2.7299607953694411"/>
    <n v="2.5394082318470081"/>
    <n v="2.3245562552122139"/>
    <n v="2.0854048654650579"/>
    <n v="1.821954062605541"/>
    <n v="1.5342038466336627"/>
    <n v="1.2221542175494224"/>
    <n v="3.1558220072625702"/>
    <n v="3.0969948451698963"/>
    <n v="2.967190814428367"/>
    <n v="2.8130873705744768"/>
    <n v="2.6346845136082244"/>
    <n v="2.4319822435296112"/>
    <n v="2.2049805603386359"/>
    <n v="1.9536794640352995"/>
    <n v="1.6780789546196018"/>
    <n v="1.3781790320915426"/>
    <n v="0"/>
    <n v="4.2577638296559108"/>
    <n v="12.773291488967732"/>
    <n v="21.288819148279554"/>
    <n v="29.804346807591376"/>
    <n v="38.319874466903201"/>
    <n v="46.835402126215016"/>
    <n v="55.350929785526844"/>
    <n v="63.866457444838659"/>
    <n v="72.381985104150488"/>
    <n v="8.5155276593118217"/>
    <n v="0"/>
    <n v="11.707189540466713"/>
    <n v="36.658012166201701"/>
    <n v="64.443618135557699"/>
    <n v="96.330220296541427"/>
    <n v="134.17612393858661"/>
    <n v="180.87604463030937"/>
    <n v="241.25880536397145"/>
    <n v="324.09475333481555"/>
    <n v="447.23565069400115"/>
    <n v="1536.7804181004515"/>
    <n v="69.555528290513578"/>
    <n v="240.95039195864462"/>
    <n v="1847.2863383496097"/>
    <n v="1847.3"/>
    <n v="240.95217391304345"/>
    <n v="69.555528290513578"/>
    <n v="1536.7922977964429"/>
    <n v="8.6723408276580258"/>
    <n v="1.3661650390304203E-2"/>
    <n v="7.3954692742403523E-6"/>
  </r>
  <r>
    <x v="2"/>
    <x v="409"/>
    <n v="442"/>
    <n v="1.6732400000000001"/>
    <n v="76.600933813447384"/>
    <n v="0"/>
    <n v="8.5112148681608204"/>
    <n v="17.022429736321641"/>
    <n v="25.533644604482461"/>
    <n v="34.044859472643282"/>
    <n v="42.556074340804102"/>
    <n v="51.067289208964922"/>
    <n v="59.578504077125743"/>
    <n v="68.089718945286563"/>
    <n v="76.600933813447384"/>
    <n v="0"/>
    <n v="8.5112148681608204"/>
    <n v="17.022429736321641"/>
    <n v="25.533644604482461"/>
    <n v="34.044859472643282"/>
    <n v="42.556074340804102"/>
    <n v="51.067289208964922"/>
    <n v="59.578504077125743"/>
    <n v="68.089718945286563"/>
    <n v="76.600933813447384"/>
    <n v="0"/>
    <n v="44.369976850851117"/>
    <n v="177.47990740340447"/>
    <n v="399.32979165766"/>
    <n v="709.91962961361787"/>
    <n v="1109.2494212712779"/>
    <n v="1597.31916663064"/>
    <n v="2174.1288656917045"/>
    <n v="2839.6785184544715"/>
    <n v="3593.9681249189398"/>
    <n v="0"/>
    <n v="2.5679529190637488E-2"/>
    <n v="5.1359058381274976E-2"/>
    <n v="7.7038587571912467E-2"/>
    <n v="0.10271811676254995"/>
    <n v="0.12839764595318745"/>
    <n v="0.15407717514382493"/>
    <n v="0.17975670433446242"/>
    <n v="0.2054362335250999"/>
    <n v="0.23111576271573742"/>
    <n v="9.6"/>
    <n v="1.21546"/>
    <n v="1"/>
    <n v="1.0005999999999999"/>
    <n v="1.0066999999999999"/>
    <n v="1"/>
    <n v="0.96908059859754503"/>
    <n v="0.93924160057485939"/>
    <n v="0.91048300593194331"/>
    <n v="0.88280481466879634"/>
    <n v="0.85620702678541882"/>
    <n v="0.83068964228181053"/>
    <n v="0.80625266115797167"/>
    <n v="0.78289608341390227"/>
    <n v="0.76061990904960197"/>
    <n v="375000"/>
    <n v="750000"/>
    <n v="726810.44894815877"/>
    <n v="704431.20043114456"/>
    <n v="682862.25444895751"/>
    <n v="662103.61100159725"/>
    <n v="642155.27008906414"/>
    <n v="623017.23171135795"/>
    <n v="604689.49586847879"/>
    <n v="587172.06256042665"/>
    <n v="570464.93178720144"/>
    <n v="750000"/>
    <n v="726810.44894815877"/>
    <n v="704431.20043114456"/>
    <n v="682862.25444895739"/>
    <n v="662103.61100159725"/>
    <n v="642155.27008906414"/>
    <n v="623017.23171135795"/>
    <n v="604689.49586847879"/>
    <n v="587172.06256042665"/>
    <n v="570464.93178720144"/>
    <n v="2196692.96"/>
    <n v="64.75"/>
    <n v="9.4854355203619907"/>
    <n v="1.2999999999999999E-2"/>
    <n v="0.78300000000000003"/>
    <n v="4.2157979022656243E-2"/>
    <n v="0.11803104703967816"/>
    <n v="7.4999999999999997E-2"/>
    <n v="0.19303104703967816"/>
    <n v="3.152080985714286"/>
    <n v="3.0345859443944643"/>
    <n v="2.892767805428345"/>
    <n v="2.7266265688159277"/>
    <n v="2.5361622345572132"/>
    <n v="2.3213748026522008"/>
    <n v="2.0822642731008907"/>
    <n v="1.818830645903283"/>
    <n v="1.5310739210593771"/>
    <n v="1.2189940985691736"/>
    <n v="3.152080985714286"/>
    <n v="3.0933334650543749"/>
    <n v="2.9636768749114046"/>
    <n v="2.8096971871221363"/>
    <n v="2.6313944016865705"/>
    <n v="2.428768518604707"/>
    <n v="2.2018195378765455"/>
    <n v="1.9505474595020869"/>
    <n v="1.6749522834813302"/>
    <n v="1.3750340098142755"/>
    <n v="0"/>
    <n v="4.2556074340804102"/>
    <n v="12.766822302241231"/>
    <n v="21.278037170402051"/>
    <n v="29.789252038562871"/>
    <n v="38.300466906723692"/>
    <n v="46.811681774884512"/>
    <n v="55.322896643045333"/>
    <n v="63.834111511206153"/>
    <n v="72.345326379366981"/>
    <n v="8.5112148681608204"/>
    <n v="0"/>
    <n v="11.709177065837039"/>
    <n v="36.664310039282206"/>
    <n v="64.456037170147937"/>
    <n v="96.352992428463111"/>
    <n v="134.21760900511055"/>
    <n v="180.95228744779595"/>
    <n v="241.40148867652201"/>
    <n v="324.37093542794622"/>
    <n v="447.80464565031644"/>
    <n v="1537.9294829114215"/>
    <n v="69.555528290513578"/>
    <n v="241.12275168029012"/>
    <n v="1848.6077628822252"/>
    <n v="1848.6"/>
    <n v="241.12173913043466"/>
    <n v="69.555528290513578"/>
    <n v="1537.9227325790516"/>
    <n v="8.6682428845555606"/>
    <n v="7.7628822252790997E-3"/>
    <n v="4.1993304258785565E-6"/>
  </r>
  <r>
    <x v="2"/>
    <x v="410"/>
    <n v="442"/>
    <n v="1.6768400000000001"/>
    <n v="76.561350777478964"/>
    <n v="0"/>
    <n v="8.5068167530532186"/>
    <n v="17.013633506106437"/>
    <n v="25.520450259159656"/>
    <n v="34.027267012212874"/>
    <n v="42.534083765266089"/>
    <n v="51.040900518319305"/>
    <n v="59.54771727137252"/>
    <n v="68.054534024425735"/>
    <n v="76.56135077747895"/>
    <n v="0"/>
    <n v="8.5068167530532186"/>
    <n v="17.013633506106437"/>
    <n v="25.520450259159656"/>
    <n v="34.027267012212874"/>
    <n v="42.534083765266089"/>
    <n v="51.040900518319305"/>
    <n v="59.54771727137252"/>
    <n v="68.054534024425735"/>
    <n v="76.56135077747895"/>
    <n v="0"/>
    <n v="44.324132902891485"/>
    <n v="177.29653161156594"/>
    <n v="398.91719612602333"/>
    <n v="709.18612644626376"/>
    <n v="1108.103322572287"/>
    <n v="1595.6687845040931"/>
    <n v="2171.8825122416815"/>
    <n v="2836.7445057850537"/>
    <n v="3590.2547651342084"/>
    <n v="0"/>
    <n v="2.5666259460400513E-2"/>
    <n v="5.1332518920801026E-2"/>
    <n v="7.6998778381201533E-2"/>
    <n v="0.10266503784160205"/>
    <n v="0.12833129730200254"/>
    <n v="0.15399755676240307"/>
    <n v="0.17966381622280356"/>
    <n v="0.20533007568320405"/>
    <n v="0.23099633514360457"/>
    <n v="9.6"/>
    <n v="1.21546"/>
    <n v="1"/>
    <n v="1.0005999999999999"/>
    <n v="1.0066999999999999"/>
    <n v="1"/>
    <n v="0.96909629699630451"/>
    <n v="0.93927188107798665"/>
    <n v="0.91052675224504653"/>
    <n v="0.88286091049748405"/>
    <n v="0.85627435583529921"/>
    <n v="0.8307670882584921"/>
    <n v="0.80633910776706252"/>
    <n v="0.78299041436101069"/>
    <n v="0.7607210080403366"/>
    <n v="375000"/>
    <n v="750000"/>
    <n v="726822.22274722834"/>
    <n v="704453.91080849001"/>
    <n v="682895.06418378488"/>
    <n v="662145.68287311308"/>
    <n v="642205.76687647437"/>
    <n v="623075.3161938691"/>
    <n v="604754.33082529693"/>
    <n v="587242.81077075796"/>
    <n v="570540.75603025244"/>
    <n v="750000"/>
    <n v="726822.22274722834"/>
    <n v="704453.91080849012"/>
    <n v="682895.06418378488"/>
    <n v="662145.68287311308"/>
    <n v="642205.76687647437"/>
    <n v="623075.3161938691"/>
    <n v="604754.33082529693"/>
    <n v="587242.81077075796"/>
    <n v="570540.75603025244"/>
    <n v="2199144.6262500002"/>
    <n v="64.75"/>
    <n v="9.4854355203619907"/>
    <n v="1.2999999999999999E-2"/>
    <n v="0.78300000000000003"/>
    <n v="4.2157979022656243E-2"/>
    <n v="0.11853948440818937"/>
    <n v="7.4999999999999997E-2"/>
    <n v="0.19353948440818936"/>
    <n v="3.1483483053511705"/>
    <n v="3.0310130432659039"/>
    <n v="2.8893306452802348"/>
    <n v="2.7233011113941608"/>
    <n v="2.5329244416076842"/>
    <n v="2.3182006359208032"/>
    <n v="2.0791296943335196"/>
    <n v="1.8157116168458323"/>
    <n v="1.5279464034577406"/>
    <n v="1.2158340541692467"/>
    <n v="3.1483483053511705"/>
    <n v="3.0896806743085374"/>
    <n v="2.9601718442730691"/>
    <n v="2.8063158783371978"/>
    <n v="2.6281127765009225"/>
    <n v="2.4255625387642437"/>
    <n v="2.1986651651271614"/>
    <n v="1.947420655589676"/>
    <n v="1.6718290101517863"/>
    <n v="1.3718902288134935"/>
    <n v="0"/>
    <n v="4.2534083765266093"/>
    <n v="12.760225129579828"/>
    <n v="21.267041882633045"/>
    <n v="29.773858635686267"/>
    <n v="38.280675388739482"/>
    <n v="46.787492141792697"/>
    <n v="55.294308894845912"/>
    <n v="63.801125647899127"/>
    <n v="72.307942400952342"/>
    <n v="8.5068167530532186"/>
    <n v="0"/>
    <n v="11.710907841021825"/>
    <n v="36.66979574684008"/>
    <n v="64.467022252057788"/>
    <n v="96.373626622793935"/>
    <n v="134.25615110341741"/>
    <n v="181.02466364501143"/>
    <n v="241.53926472179933"/>
    <n v="324.64114525439749"/>
    <n v="448.36707986995356"/>
    <n v="1539.049657057293"/>
    <n v="69.555528290513578"/>
    <n v="241.29077780217085"/>
    <n v="1849.8959631499774"/>
    <n v="1849.9"/>
    <n v="241.29130434782587"/>
    <n v="69.555528290513578"/>
    <n v="1539.0531673616606"/>
    <n v="8.6640718565903487"/>
    <n v="4.0368500226577453E-3"/>
    <n v="2.1821990500339179E-6"/>
  </r>
  <r>
    <x v="2"/>
    <x v="411"/>
    <n v="442"/>
    <n v="1.67926"/>
    <n v="76.548797884217336"/>
    <n v="0"/>
    <n v="8.505421987135259"/>
    <n v="17.010843974270518"/>
    <n v="25.516265961405779"/>
    <n v="34.021687948541036"/>
    <n v="42.527109935676293"/>
    <n v="51.03253192281155"/>
    <n v="59.537953909946808"/>
    <n v="68.043375897082072"/>
    <n v="76.548797884217336"/>
    <n v="0"/>
    <n v="8.505421987135259"/>
    <n v="17.010843974270518"/>
    <n v="25.516265961405779"/>
    <n v="34.021687948541036"/>
    <n v="42.527109935676293"/>
    <n v="51.03253192281155"/>
    <n v="59.537953909946808"/>
    <n v="68.043375897082072"/>
    <n v="76.548797884217336"/>
    <n v="0"/>
    <n v="44.309599447286892"/>
    <n v="177.23839778914757"/>
    <n v="398.78639502558212"/>
    <n v="708.95359115659028"/>
    <n v="1107.7399861821721"/>
    <n v="1595.1455801023278"/>
    <n v="2171.1703729170572"/>
    <n v="2835.8143646263611"/>
    <n v="3589.0775552302389"/>
    <n v="0"/>
    <n v="2.5662051255971513E-2"/>
    <n v="5.1324102511943026E-2"/>
    <n v="7.6986153767914553E-2"/>
    <n v="0.10264820502388605"/>
    <n v="0.12831025627985757"/>
    <n v="0.15397230753582908"/>
    <n v="0.17963435879180059"/>
    <n v="0.2052964100477721"/>
    <n v="0.23095846130374365"/>
    <n v="9.6"/>
    <n v="1.21546"/>
    <n v="1"/>
    <n v="1.0005999999999999"/>
    <n v="1.0066999999999999"/>
    <n v="1"/>
    <n v="0.96910127546003599"/>
    <n v="0.93928148411762558"/>
    <n v="0.91054062597276908"/>
    <n v="0.88287870102546617"/>
    <n v="0.85629570927571719"/>
    <n v="0.8307916507235219"/>
    <n v="0.8063665253688802"/>
    <n v="0.78302033321179232"/>
    <n v="0.76075307425225835"/>
    <n v="375000"/>
    <n v="750000"/>
    <n v="726825.956595027"/>
    <n v="704461.11308821919"/>
    <n v="682905.4694795768"/>
    <n v="662159.02576909959"/>
    <n v="642221.78195678792"/>
    <n v="623093.73804264143"/>
    <n v="604774.89402666013"/>
    <n v="587265.24990884424"/>
    <n v="570564.80568919377"/>
    <n v="750000"/>
    <n v="726825.956595027"/>
    <n v="704461.11308821919"/>
    <n v="682905.4694795768"/>
    <n v="662159.02576909959"/>
    <n v="642221.78195678792"/>
    <n v="623093.73804264143"/>
    <n v="604774.89402666013"/>
    <n v="587265.24990884424"/>
    <n v="570564.80568919377"/>
    <n v="2201596.2925"/>
    <n v="64.75"/>
    <n v="9.4854355203619907"/>
    <n v="1.2999999999999999E-2"/>
    <n v="0.78300000000000003"/>
    <n v="4.2157979022656243E-2"/>
    <n v="0.11888188148021236"/>
    <n v="7.4999999999999997E-2"/>
    <n v="0.19388188148021235"/>
    <n v="3.1446239383073498"/>
    <n v="3.0274149016121026"/>
    <n v="2.8858425207384384"/>
    <n v="2.7199067956863572"/>
    <n v="2.529607726455859"/>
    <n v="2.3149453130469451"/>
    <n v="2.0759195554596133"/>
    <n v="1.8125304536938642"/>
    <n v="1.5247780077496984"/>
    <n v="1.212662217627116"/>
    <n v="3.1446239383073498"/>
    <n v="3.086019419959726"/>
    <n v="2.9566287111752705"/>
    <n v="2.8028746582123976"/>
    <n v="2.6247572610711081"/>
    <n v="2.422276519751402"/>
    <n v="2.1954324342532789"/>
    <n v="1.9442250045767389"/>
    <n v="1.6686542307217813"/>
    <n v="1.3687201126884072"/>
    <n v="0"/>
    <n v="4.2527109935676295"/>
    <n v="12.758132980702889"/>
    <n v="21.263554967838147"/>
    <n v="29.768976954973407"/>
    <n v="38.274398942108661"/>
    <n v="46.779820929243925"/>
    <n v="55.285242916379175"/>
    <n v="63.79066490351444"/>
    <n v="72.296086890649704"/>
    <n v="8.505421987135259"/>
    <n v="0"/>
    <n v="11.720957216171374"/>
    <n v="36.701701623445111"/>
    <n v="64.525007359214129"/>
    <n v="96.465191232209037"/>
    <n v="134.3941996927781"/>
    <n v="181.23177524302679"/>
    <n v="241.85694534231848"/>
    <n v="325.15215786175219"/>
    <n v="449.25819480783707"/>
    <n v="1541.3061303787522"/>
    <n v="69.555528290513578"/>
    <n v="241.62924880038972"/>
    <n v="1852.4909074696554"/>
    <n v="1852.5"/>
    <n v="241.63043478260852"/>
    <n v="69.555528290513578"/>
    <n v="1541.3140369268779"/>
    <n v="8.6612528575620704"/>
    <n v="9.0925303445601457E-3"/>
    <n v="4.9082484990877981E-6"/>
  </r>
  <r>
    <x v="2"/>
    <x v="412"/>
    <n v="442"/>
    <n v="1.68285"/>
    <n v="76.509668552372787"/>
    <n v="0"/>
    <n v="8.5010742835969761"/>
    <n v="17.002148567193952"/>
    <n v="25.503222850790927"/>
    <n v="34.004297134387905"/>
    <n v="42.505371417984882"/>
    <n v="51.00644570158186"/>
    <n v="59.507519985178838"/>
    <n v="68.008594268775809"/>
    <n v="76.509668552372787"/>
    <n v="0"/>
    <n v="8.5010742835969761"/>
    <n v="17.002148567193952"/>
    <n v="25.503222850790927"/>
    <n v="34.004297134387905"/>
    <n v="42.505371417984882"/>
    <n v="51.00644570158186"/>
    <n v="59.507519985178838"/>
    <n v="68.008594268775809"/>
    <n v="76.509668552372787"/>
    <n v="0"/>
    <n v="44.26431168483073"/>
    <n v="177.05724673932292"/>
    <n v="398.37880516347656"/>
    <n v="708.22898695729168"/>
    <n v="1106.6077921207684"/>
    <n v="1593.5152206539065"/>
    <n v="2168.951272556706"/>
    <n v="2832.9159478291667"/>
    <n v="3585.4092464712894"/>
    <n v="0"/>
    <n v="2.5648933624510789E-2"/>
    <n v="5.1297867249021578E-2"/>
    <n v="7.6946800873532367E-2"/>
    <n v="0.10259573449804316"/>
    <n v="0.12824466812255395"/>
    <n v="0.15389360174706473"/>
    <n v="0.17954253537157555"/>
    <n v="0.20519146899608631"/>
    <n v="0.2308404026205971"/>
    <n v="9.6"/>
    <n v="1.21546"/>
    <n v="1"/>
    <n v="1.0005999999999999"/>
    <n v="1.0066999999999999"/>
    <n v="1"/>
    <n v="0.96911679429640707"/>
    <n v="0.93931141903902349"/>
    <n v="0.91058387422784948"/>
    <n v="0.88293415986288482"/>
    <n v="0.85636227594412961"/>
    <n v="0.83086822247158387"/>
    <n v="0.80645199944524748"/>
    <n v="0.78311360686512066"/>
    <n v="0.76085304473120308"/>
    <n v="375000"/>
    <n v="750000"/>
    <n v="726837.59572230536"/>
    <n v="704483.56427926756"/>
    <n v="682937.90567088709"/>
    <n v="662200.61989716359"/>
    <n v="642271.70695809717"/>
    <n v="623151.16685368796"/>
    <n v="604838.9995839356"/>
    <n v="587335.20514884044"/>
    <n v="570639.78354840225"/>
    <n v="750000"/>
    <n v="726837.59572230536"/>
    <n v="704483.56427926745"/>
    <n v="682937.90567088709"/>
    <n v="662200.61989716359"/>
    <n v="642271.70695809717"/>
    <n v="623151.16685368796"/>
    <n v="604838.9995839356"/>
    <n v="587335.20514884044"/>
    <n v="570639.78354840225"/>
    <n v="2204047.9587500002"/>
    <n v="64.75"/>
    <n v="9.4854355203619907"/>
    <n v="1.2999999999999999E-2"/>
    <n v="0.78300000000000003"/>
    <n v="4.2157979022656243E-2"/>
    <n v="0.11939072722885054"/>
    <n v="7.4999999999999997E-2"/>
    <n v="0.19439072722885054"/>
    <n v="3.1409078568409345"/>
    <n v="3.0238572154819265"/>
    <n v="2.8824191129401444"/>
    <n v="2.7165935492155935"/>
    <n v="2.5263805243082698"/>
    <n v="2.3117800382181741"/>
    <n v="2.0727920909453079"/>
    <n v="1.8094166824896687"/>
    <n v="1.5216538128512582"/>
    <n v="1.2095034820300758"/>
    <n v="3.1409078568409345"/>
    <n v="3.0823825361614308"/>
    <n v="2.9531381642110355"/>
    <n v="2.7995063310778692"/>
    <n v="2.6214870367619314"/>
    <n v="2.4190802812632217"/>
    <n v="2.192286064581741"/>
    <n v="1.9411043867174884"/>
    <n v="1.6655352476704635"/>
    <n v="1.365578647440667"/>
    <n v="0"/>
    <n v="4.2505371417984881"/>
    <n v="12.751611425395463"/>
    <n v="21.252685708992438"/>
    <n v="29.753759992589416"/>
    <n v="38.254834276186394"/>
    <n v="46.755908559783371"/>
    <n v="55.256982843380349"/>
    <n v="63.75805712697732"/>
    <n v="72.259131410574298"/>
    <n v="8.5010742835969761"/>
    <n v="0"/>
    <n v="11.722792860296851"/>
    <n v="36.707526006258398"/>
    <n v="64.536614163870297"/>
    <n v="96.486810869661724"/>
    <n v="134.4342270934192"/>
    <n v="181.30638071615857"/>
    <n v="241.99817333542882"/>
    <n v="325.42810521263385"/>
    <n v="449.83146517467611"/>
    <n v="1542.4520954324039"/>
    <n v="69.555528290513578"/>
    <n v="241.80114355843747"/>
    <n v="1853.8087672813549"/>
    <n v="1853.8"/>
    <n v="241.79999999999995"/>
    <n v="69.555528290513578"/>
    <n v="1542.4444717094864"/>
    <n v="8.6570487388466315"/>
    <n v="8.7672813549488637E-3"/>
    <n v="4.7293566484781876E-6"/>
  </r>
  <r>
    <x v="2"/>
    <x v="413"/>
    <n v="442"/>
    <n v="1.68648"/>
    <n v="76.469779046040529"/>
    <n v="0"/>
    <n v="8.4966421162267256"/>
    <n v="16.993284232453451"/>
    <n v="25.489926348680179"/>
    <n v="33.986568464906902"/>
    <n v="42.483210581133626"/>
    <n v="50.97985269736035"/>
    <n v="59.476494813587074"/>
    <n v="67.973136929813805"/>
    <n v="76.469779046040529"/>
    <n v="0"/>
    <n v="8.4966421162267256"/>
    <n v="16.993284232453451"/>
    <n v="25.489926348680179"/>
    <n v="33.986568464906902"/>
    <n v="42.483210581133626"/>
    <n v="50.97985269736035"/>
    <n v="59.476494813587074"/>
    <n v="67.973136929813805"/>
    <n v="76.469779046040529"/>
    <n v="0"/>
    <n v="44.218167941383143"/>
    <n v="176.87267176553257"/>
    <n v="397.96351147244832"/>
    <n v="707.49068706213029"/>
    <n v="1105.4541985345784"/>
    <n v="1591.8540458897928"/>
    <n v="2166.6902291277734"/>
    <n v="2829.9627482485212"/>
    <n v="3581.6716032520339"/>
    <n v="0"/>
    <n v="2.5635561153820628E-2"/>
    <n v="5.1271122307641255E-2"/>
    <n v="7.6906683461461886E-2"/>
    <n v="0.10254224461528251"/>
    <n v="0.12817780576910315"/>
    <n v="0.15381336692292377"/>
    <n v="0.1794489280767444"/>
    <n v="0.20508448923056502"/>
    <n v="0.23072005038438564"/>
    <n v="9.6"/>
    <n v="1.21546"/>
    <n v="1"/>
    <n v="1.0005999999999999"/>
    <n v="1.0066999999999999"/>
    <n v="1"/>
    <n v="0.9691326149109516"/>
    <n v="0.93934193667373833"/>
    <n v="0.91062796528836032"/>
    <n v="0.88299070075481745"/>
    <n v="0.85643014307310972"/>
    <n v="0.83094629224323713"/>
    <n v="0.80653914826519968"/>
    <n v="0.78320871113899737"/>
    <n v="0.76095498086463031"/>
    <n v="375000"/>
    <n v="750000"/>
    <n v="726849.46118321375"/>
    <n v="704506.45250530378"/>
    <n v="682970.97396627022"/>
    <n v="662243.02556611306"/>
    <n v="642322.60730483232"/>
    <n v="623209.71918242786"/>
    <n v="604904.3611988998"/>
    <n v="587406.53335424804"/>
    <n v="570716.23564847279"/>
    <n v="750000"/>
    <n v="726849.46118321375"/>
    <n v="704506.45250530378"/>
    <n v="682970.97396627022"/>
    <n v="662243.02556611306"/>
    <n v="642322.60730483232"/>
    <n v="623209.71918242786"/>
    <n v="604904.3611988998"/>
    <n v="587406.53335424804"/>
    <n v="570716.23564847279"/>
    <n v="2206499.625"/>
    <n v="64.75"/>
    <n v="9.4854355203619907"/>
    <n v="1.2999999999999999E-2"/>
    <n v="0.78300000000000003"/>
    <n v="4.2157979022656243E-2"/>
    <n v="0.11990634746961183"/>
    <n v="7.4999999999999997E-2"/>
    <n v="0.19490634746961183"/>
    <n v="3.1372000333333334"/>
    <n v="3.020308271055915"/>
    <n v="2.8790045743234325"/>
    <n v="2.7132889431358858"/>
    <n v="2.5231613774932753"/>
    <n v="2.3086218773956015"/>
    <n v="2.0696704428428632"/>
    <n v="1.8063070738350608"/>
    <n v="1.5185317703721941"/>
    <n v="1.2063445324542643"/>
    <n v="3.1372000333333334"/>
    <n v="3.078754152194624"/>
    <n v="2.9496564226896735"/>
    <n v="2.7961467587296589"/>
    <n v="2.6182251603145805"/>
    <n v="2.4158916274444384"/>
    <n v="2.1891461601192326"/>
    <n v="1.9379887583389621"/>
    <n v="1.6624194221036275"/>
    <n v="1.3624381514132291"/>
    <n v="0"/>
    <n v="4.2483210581133628"/>
    <n v="12.744963174340089"/>
    <n v="21.241605290566817"/>
    <n v="29.738247406793541"/>
    <n v="38.234889523020264"/>
    <n v="46.731531639246988"/>
    <n v="55.228173755473712"/>
    <n v="63.724815871700443"/>
    <n v="72.221457987927167"/>
    <n v="8.4966421162267256"/>
    <n v="0"/>
    <n v="11.724373509943396"/>
    <n v="36.712543889471675"/>
    <n v="64.546797325506219"/>
    <n v="96.506308628159857"/>
    <n v="134.47133511291636"/>
    <n v="181.37715384896075"/>
    <n v="242.13454547344233"/>
    <n v="325.69816448555179"/>
    <n v="450.39833991657167"/>
    <n v="1543.5695621905243"/>
    <n v="69.555528290513578"/>
    <n v="241.96876357215555"/>
    <n v="1855.0938540531934"/>
    <n v="1855.1"/>
    <n v="241.96956521739116"/>
    <n v="69.555528290513578"/>
    <n v="1543.5749064920951"/>
    <n v="8.652771045657925"/>
    <n v="6.1459468065550027E-3"/>
    <n v="3.3130002730607529E-6"/>
  </r>
  <r>
    <x v="2"/>
    <x v="414"/>
    <n v="442"/>
    <n v="1.6901200000000001"/>
    <n v="76.429814094822092"/>
    <n v="0"/>
    <n v="8.4922015660913441"/>
    <n v="16.984403132182688"/>
    <n v="25.476604698274031"/>
    <n v="33.968806264365377"/>
    <n v="42.461007830456722"/>
    <n v="50.953209396548068"/>
    <n v="59.445410962639414"/>
    <n v="67.937612528730753"/>
    <n v="76.429814094822092"/>
    <n v="0"/>
    <n v="8.4922015660913441"/>
    <n v="16.984403132182688"/>
    <n v="25.476604698274031"/>
    <n v="33.968806264365377"/>
    <n v="42.461007830456722"/>
    <n v="50.953209396548068"/>
    <n v="59.445410962639414"/>
    <n v="67.937612528730753"/>
    <n v="76.429814094822092"/>
    <n v="0"/>
    <n v="44.171961056463623"/>
    <n v="176.68784422585449"/>
    <n v="397.54764950817258"/>
    <n v="706.75137690341796"/>
    <n v="1104.2990264115908"/>
    <n v="1590.1905980326906"/>
    <n v="2164.4260917667179"/>
    <n v="2827.0055076136719"/>
    <n v="3577.9288455735527"/>
    <n v="0"/>
    <n v="2.5622163391152152E-2"/>
    <n v="5.1244326782304304E-2"/>
    <n v="7.6866490173456453E-2"/>
    <n v="0.10248865356460861"/>
    <n v="0.12811081695576076"/>
    <n v="0.15373298034691293"/>
    <n v="0.1793551437380651"/>
    <n v="0.20497730712921722"/>
    <n v="0.23059947052036936"/>
    <n v="9.6"/>
    <n v="1.21546"/>
    <n v="1"/>
    <n v="1.0005999999999999"/>
    <n v="1.0066999999999999"/>
    <n v="1"/>
    <n v="0.96914846574157298"/>
    <n v="0.93937251320311999"/>
    <n v="0.910672142384641"/>
    <n v="0.88304735328613593"/>
    <n v="0.85649814590760476"/>
    <n v="0.83102452024904772"/>
    <n v="0.80662647631046447"/>
    <n v="0.78330401409185524"/>
    <n v="0.76105713359322014"/>
    <n v="375000"/>
    <n v="750000"/>
    <n v="726861.34930617979"/>
    <n v="704529.38490234001"/>
    <n v="683004.10678848077"/>
    <n v="662285.51496460196"/>
    <n v="642373.60943070357"/>
    <n v="623268.39018678584"/>
    <n v="604969.8572328483"/>
    <n v="587478.01056889142"/>
    <n v="570792.85019491508"/>
    <n v="750000"/>
    <n v="726861.34930617968"/>
    <n v="704529.38490234001"/>
    <n v="683004.10678848077"/>
    <n v="662285.51496460196"/>
    <n v="642373.60943070357"/>
    <n v="623268.39018678584"/>
    <n v="604969.8572328483"/>
    <n v="587478.01056889142"/>
    <n v="570792.85019491508"/>
    <n v="2208951.2912500002"/>
    <n v="64.75"/>
    <n v="9.4854355203619907"/>
    <n v="1.2999999999999999E-2"/>
    <n v="0.78300000000000003"/>
    <n v="4.2157979022656243E-2"/>
    <n v="0.12042450376997499"/>
    <n v="7.4999999999999997E-2"/>
    <n v="0.195424503769975"/>
    <n v="3.133500440288568"/>
    <n v="3.0167672027980132"/>
    <n v="2.875597402324666"/>
    <n v="2.7099910388685262"/>
    <n v="2.5199481124295935"/>
    <n v="2.3054686230078683"/>
    <n v="2.0665525706033514"/>
    <n v="1.8031999552160405"/>
    <n v="1.5154107768459382"/>
    <n v="1.2031850354930436"/>
    <n v="3.133500440288568"/>
    <n v="3.0751338215432904"/>
    <n v="2.9461823025613398"/>
    <n v="2.7927942205965959"/>
    <n v="2.6149695756490599"/>
    <n v="2.4127083677187309"/>
    <n v="2.1860105968056098"/>
    <n v="1.9348762629096958"/>
    <n v="1.6593053660309893"/>
    <n v="1.3592979061694908"/>
    <n v="0"/>
    <n v="4.2461007830456721"/>
    <n v="12.738302349137015"/>
    <n v="21.230503915228361"/>
    <n v="29.722705481319704"/>
    <n v="38.214907047411046"/>
    <n v="46.707108613502399"/>
    <n v="55.199310179593738"/>
    <n v="63.691511745685084"/>
    <n v="72.183713311776415"/>
    <n v="8.4922015660913441"/>
    <n v="0"/>
    <n v="11.725910419555547"/>
    <n v="36.717426163561093"/>
    <n v="64.556750106456619"/>
    <n v="96.525484803885007"/>
    <n v="134.50804822420719"/>
    <n v="181.44751059066124"/>
    <n v="242.27061819931265"/>
    <n v="325.96842441798657"/>
    <n v="450.96710621734866"/>
    <n v="1544.6872791429746"/>
    <n v="69.555528290513578"/>
    <n v="242.1364211150231"/>
    <n v="1856.3792285485113"/>
    <n v="1856.4"/>
    <n v="242.1391304347826"/>
    <n v="69.555528290513578"/>
    <n v="1544.7053412747039"/>
    <n v="8.648454863108471"/>
    <n v="2.0771451488826642E-2"/>
    <n v="1.1189103366099247E-5"/>
  </r>
  <r>
    <x v="2"/>
    <x v="415"/>
    <n v="442"/>
    <n v="1.69265"/>
    <n v="76.415043420641055"/>
    <n v="0"/>
    <n v="8.4905603800712282"/>
    <n v="16.981120760142456"/>
    <n v="25.471681140213683"/>
    <n v="33.962241520284913"/>
    <n v="42.452801900356143"/>
    <n v="50.943362280427372"/>
    <n v="59.433922660498602"/>
    <n v="67.924483040569825"/>
    <n v="76.415043420641055"/>
    <n v="0"/>
    <n v="8.4905603800712282"/>
    <n v="16.981120760142456"/>
    <n v="25.471681140213683"/>
    <n v="33.962241520284913"/>
    <n v="42.452801900356143"/>
    <n v="50.943362280427372"/>
    <n v="59.433922660498602"/>
    <n v="67.924483040569825"/>
    <n v="76.415043420641055"/>
    <n v="0"/>
    <n v="44.154889535176608"/>
    <n v="176.61955814070643"/>
    <n v="397.39400581658941"/>
    <n v="706.47823256282572"/>
    <n v="1103.8722383794154"/>
    <n v="1589.5760232663583"/>
    <n v="2163.5895872236542"/>
    <n v="2825.9129302513029"/>
    <n v="3576.5460523493057"/>
    <n v="0"/>
    <n v="2.5617211702707712E-2"/>
    <n v="5.1234423405415425E-2"/>
    <n v="7.6851635108123123E-2"/>
    <n v="0.10246884681083085"/>
    <n v="0.12808605851353858"/>
    <n v="0.15370327021624627"/>
    <n v="0.179320481918954"/>
    <n v="0.2049376936216617"/>
    <n v="0.2305549053243694"/>
    <n v="9.6"/>
    <n v="1.21546"/>
    <n v="1"/>
    <n v="1.0005999999999999"/>
    <n v="1.0066999999999999"/>
    <n v="1"/>
    <n v="0.96915432413554403"/>
    <n v="0.93938381430165652"/>
    <n v="0.91068847049833779"/>
    <n v="0.88306829272558729"/>
    <n v="0.85652328098340547"/>
    <n v="0.83105343527179221"/>
    <n v="0.8066587555907474"/>
    <n v="0.78333924194027105"/>
    <n v="0.76109489432036337"/>
    <n v="375000"/>
    <n v="750000"/>
    <n v="726865.74310165807"/>
    <n v="704537.86072624242"/>
    <n v="683016.35287375329"/>
    <n v="662301.21954419045"/>
    <n v="642392.46073755412"/>
    <n v="623290.0764538442"/>
    <n v="604994.06669306057"/>
    <n v="587504.43145520333"/>
    <n v="570821.1707402725"/>
    <n v="750000"/>
    <n v="726865.74310165807"/>
    <n v="704537.86072624242"/>
    <n v="683016.35287375329"/>
    <n v="662301.21954419045"/>
    <n v="642392.46073755412"/>
    <n v="623290.0764538442"/>
    <n v="604994.06669306057"/>
    <n v="587504.43145520333"/>
    <n v="570821.1707402725"/>
    <n v="2211402.9575"/>
    <n v="64.75"/>
    <n v="9.4854355203619907"/>
    <n v="1.2999999999999999E-2"/>
    <n v="0.78300000000000003"/>
    <n v="4.2157979022656243E-2"/>
    <n v="0.12078530895912211"/>
    <n v="7.4999999999999997E-2"/>
    <n v="0.19578530895912211"/>
    <n v="3.1298090503325944"/>
    <n v="3.0132032741949111"/>
    <n v="2.8721437653810198"/>
    <n v="2.706630523890921"/>
    <n v="2.5166635497246137"/>
    <n v="2.3022428428820993"/>
    <n v="2.063368403363377"/>
    <n v="1.8000402311684469"/>
    <n v="1.5122583262973091"/>
    <n v="1.200022688749963"/>
    <n v="3.1298090503325944"/>
    <n v="3.0715061622637529"/>
    <n v="2.9426735197879657"/>
    <n v="2.7893871446359704"/>
    <n v="2.6116470368077671"/>
    <n v="2.4094531963033567"/>
    <n v="2.1828056231227384"/>
    <n v="1.9317043172659121"/>
    <n v="1.656149278732878"/>
    <n v="1.3561405075236359"/>
    <n v="0"/>
    <n v="4.2452801900356141"/>
    <n v="12.735840570106841"/>
    <n v="21.226400950178068"/>
    <n v="29.716961330249298"/>
    <n v="38.207521710320528"/>
    <n v="46.698082090391758"/>
    <n v="55.188642470462987"/>
    <n v="63.67920285053421"/>
    <n v="72.16976323060544"/>
    <n v="8.4905603800712282"/>
    <n v="0"/>
    <n v="11.735222356595239"/>
    <n v="36.746999836816599"/>
    <n v="64.610622181170314"/>
    <n v="96.6109320787575"/>
    <n v="134.63771388133472"/>
    <n v="181.64369810206384"/>
    <n v="242.57465130732314"/>
    <n v="326.46339535946515"/>
    <n v="451.84236362338743"/>
    <n v="1546.865598726914"/>
    <n v="69.555528290513578"/>
    <n v="242.46316905261401"/>
    <n v="1858.8842960700415"/>
    <n v="1858.9"/>
    <n v="242.46521739130412"/>
    <n v="69.555528290513578"/>
    <n v="1546.8792543181823"/>
    <n v="8.6454392773331499"/>
    <n v="1.5703929958590379E-2"/>
    <n v="8.4479692068375798E-6"/>
  </r>
  <r>
    <x v="2"/>
    <x v="416"/>
    <n v="442"/>
    <n v="1.69628"/>
    <n v="76.375538020232867"/>
    <n v="0"/>
    <n v="8.486170891136986"/>
    <n v="16.972341782273972"/>
    <n v="25.458512673410958"/>
    <n v="33.944683564547944"/>
    <n v="42.43085445568493"/>
    <n v="50.917025346821916"/>
    <n v="59.403196237958902"/>
    <n v="67.889367129095888"/>
    <n v="76.375538020232881"/>
    <n v="0"/>
    <n v="8.486170891136986"/>
    <n v="16.972341782273972"/>
    <n v="25.458512673410958"/>
    <n v="33.944683564547944"/>
    <n v="42.43085445568493"/>
    <n v="50.917025346821916"/>
    <n v="59.403196237958902"/>
    <n v="67.889367129095888"/>
    <n v="76.375538020232881"/>
    <n v="0"/>
    <n v="44.109246541068188"/>
    <n v="176.43698616427275"/>
    <n v="396.98321886961367"/>
    <n v="705.74794465709101"/>
    <n v="1102.7311635267047"/>
    <n v="1587.9328754784547"/>
    <n v="2161.353080512341"/>
    <n v="2822.991778628364"/>
    <n v="3572.8489698265234"/>
    <n v="0"/>
    <n v="2.560396799884582E-2"/>
    <n v="5.1207935997691641E-2"/>
    <n v="7.6811903996537464E-2"/>
    <n v="0.10241587199538328"/>
    <n v="0.12801983999422911"/>
    <n v="0.15362380799307493"/>
    <n v="0.17922777599192075"/>
    <n v="0.20483174399076656"/>
    <n v="0.23043571198961241"/>
    <n v="9.6"/>
    <n v="1.21546"/>
    <n v="1"/>
    <n v="1.0005999999999999"/>
    <n v="1.0066999999999999"/>
    <n v="1"/>
    <n v="0.9691699930963853"/>
    <n v="0.93941404082214863"/>
    <n v="0.91073214317728968"/>
    <n v="0.88312430016180887"/>
    <n v="0.856590511775706"/>
    <n v="0.83113077801898105"/>
    <n v="0.80674509889163404"/>
    <n v="0.78343347439366506"/>
    <n v="0.76119590452507413"/>
    <n v="375000"/>
    <n v="750000"/>
    <n v="726877.49482228898"/>
    <n v="704560.53061661148"/>
    <n v="683049.10738296725"/>
    <n v="662343.22512135666"/>
    <n v="642442.88383177947"/>
    <n v="623348.0835142358"/>
    <n v="605058.82416872552"/>
    <n v="587575.10579524876"/>
    <n v="570896.92839380563"/>
    <n v="750000"/>
    <n v="726877.4948222891"/>
    <n v="704560.53061661159"/>
    <n v="683049.10738296737"/>
    <n v="662343.22512135666"/>
    <n v="642442.88383177947"/>
    <n v="623348.0835142358"/>
    <n v="605058.82416872552"/>
    <n v="587575.10579524876"/>
    <n v="570896.92839380563"/>
    <n v="2213854.6237500003"/>
    <n v="64.75"/>
    <n v="9.4854355203619907"/>
    <n v="1.2999999999999999E-2"/>
    <n v="0.78300000000000003"/>
    <n v="4.2157979022656243E-2"/>
    <n v="0.12130392865577488"/>
    <n v="7.4999999999999997E-2"/>
    <n v="0.1963039286557749"/>
    <n v="3.1261258362126245"/>
    <n v="3.0096771997958807"/>
    <n v="2.8687501225609542"/>
    <n v="2.7033446045078451"/>
    <n v="2.5134606456365538"/>
    <n v="2.2990982459470803"/>
    <n v="2.0602574054394251"/>
    <n v="1.7969381241135876"/>
    <n v="1.509140401969568"/>
    <n v="1.1968642390073669"/>
    <n v="3.1261258362126245"/>
    <n v="3.0679015180042528"/>
    <n v="2.9392136611784174"/>
    <n v="2.7860473635343999"/>
    <n v="2.6084026250721992"/>
    <n v="2.4062794457918173"/>
    <n v="2.1796778256932527"/>
    <n v="1.9285977647765065"/>
    <n v="1.6530392630415778"/>
    <n v="1.3530023204884674"/>
    <n v="0"/>
    <n v="4.243085445568493"/>
    <n v="12.729256336705479"/>
    <n v="21.215427227842465"/>
    <n v="29.701598118979451"/>
    <n v="38.18776901011644"/>
    <n v="46.673939901253419"/>
    <n v="55.160110792390412"/>
    <n v="63.646281683527391"/>
    <n v="72.132452574664384"/>
    <n v="8.486170891136986"/>
    <n v="0"/>
    <n v="11.736865732317955"/>
    <n v="36.752225949801009"/>
    <n v="64.621206136120605"/>
    <n v="96.631108615969822"/>
    <n v="134.67593480792686"/>
    <n v="181.71631857507131"/>
    <n v="242.71423264483545"/>
    <n v="326.73950040245967"/>
    <n v="452.42222431994242"/>
    <n v="1548.009617184445"/>
    <n v="69.555528290513578"/>
    <n v="242.63477182124365"/>
    <n v="1860.1999172962023"/>
    <n v="1860.2"/>
    <n v="242.63478260869556"/>
    <n v="69.555528290513578"/>
    <n v="1548.0096891007909"/>
    <n v="8.6410904336737975"/>
    <n v="8.2703797716021654E-5"/>
    <n v="4.4459626769176249E-8"/>
  </r>
  <r>
    <x v="2"/>
    <x v="417"/>
    <n v="442"/>
    <n v="1.6999200000000001"/>
    <n v="76.335956496986356"/>
    <n v="0"/>
    <n v="8.4817729441095953"/>
    <n v="16.963545888219191"/>
    <n v="25.445318832328788"/>
    <n v="33.927091776438381"/>
    <n v="42.408864720547975"/>
    <n v="50.890637664657568"/>
    <n v="59.372410608767161"/>
    <n v="67.854183552876762"/>
    <n v="76.335956496986356"/>
    <n v="0"/>
    <n v="8.4817729441095953"/>
    <n v="16.963545888219191"/>
    <n v="25.445318832328788"/>
    <n v="33.927091776438381"/>
    <n v="42.408864720547975"/>
    <n v="50.890637664657568"/>
    <n v="59.372410608767161"/>
    <n v="67.854183552876762"/>
    <n v="76.335956496986356"/>
    <n v="0"/>
    <n v="44.063539268700609"/>
    <n v="176.25415707480244"/>
    <n v="396.57185341830547"/>
    <n v="705.01662829920974"/>
    <n v="1101.5884817175149"/>
    <n v="1586.2874136732216"/>
    <n v="2159.1134241663294"/>
    <n v="2820.066513196839"/>
    <n v="3569.1466807647489"/>
    <n v="0"/>
    <n v="2.5590698775730416E-2"/>
    <n v="5.1181397551460832E-2"/>
    <n v="7.6772096327191258E-2"/>
    <n v="0.10236279510292166"/>
    <n v="0.12795349387865207"/>
    <n v="0.15354419265438249"/>
    <n v="0.17913489143011291"/>
    <n v="0.20472559020584333"/>
    <n v="0.23031628898157375"/>
    <n v="9.6"/>
    <n v="1.21546"/>
    <n v="1"/>
    <n v="1.0005999999999999"/>
    <n v="1.0066999999999999"/>
    <n v="1"/>
    <n v="0.96918569253789455"/>
    <n v="0.93944432673880895"/>
    <n v="0.91077590260274299"/>
    <n v="0.88318042012969711"/>
    <n v="0.85665787931967108"/>
    <n v="0.83120828017266468"/>
    <n v="0.80683162268867814"/>
    <n v="0.78352790686771157"/>
    <n v="0.76129713270976462"/>
    <n v="375000"/>
    <n v="750000"/>
    <n v="726889.26940342085"/>
    <n v="704583.24505410669"/>
    <n v="683081.92695205729"/>
    <n v="662385.31509727286"/>
    <n v="642493.40948975331"/>
    <n v="623406.2101294985"/>
    <n v="605123.71701650857"/>
    <n v="587645.93015078362"/>
    <n v="570972.84953232342"/>
    <n v="750000"/>
    <n v="726889.26940342085"/>
    <n v="704583.24505410669"/>
    <n v="683081.92695205729"/>
    <n v="662385.31509727286"/>
    <n v="642493.40948975331"/>
    <n v="623406.2101294985"/>
    <n v="605123.71701650857"/>
    <n v="587645.93015078362"/>
    <n v="570972.84953232342"/>
    <n v="2216306.29"/>
    <n v="64.75"/>
    <n v="9.4854355203619907"/>
    <n v="1.2999999999999999E-2"/>
    <n v="0.78300000000000003"/>
    <n v="4.2157979022656243E-2"/>
    <n v="0.12182509267499346"/>
    <n v="7.4999999999999997E-2"/>
    <n v="0.19682509267499346"/>
    <n v="3.1224507707964602"/>
    <n v="3.0061589256696881"/>
    <n v="2.8653637771938998"/>
    <n v="2.7000653253690943"/>
    <n v="2.510263570195272"/>
    <n v="2.2959585116724335"/>
    <n v="2.0571501498005778"/>
    <n v="1.7938384845797049"/>
    <n v="1.5060235160098159"/>
    <n v="1.1937052440909097"/>
    <n v="3.1224507707964602"/>
    <n v="3.0643048482330739"/>
    <n v="2.9357613514317942"/>
    <n v="2.7827145512814973"/>
    <n v="2.6051644477821831"/>
    <n v="2.4031110409338527"/>
    <n v="2.1765543307365056"/>
    <n v="1.9254943171901413"/>
    <n v="1.6499310002947603"/>
    <n v="1.3498643800503629"/>
    <n v="0"/>
    <n v="4.2408864720547976"/>
    <n v="12.722659416164394"/>
    <n v="21.204432360273991"/>
    <n v="29.686205304383584"/>
    <n v="38.167978248493178"/>
    <n v="46.649751192602771"/>
    <n v="55.131524136712365"/>
    <n v="63.613297080821965"/>
    <n v="72.095070024931559"/>
    <n v="8.4817729441095953"/>
    <n v="0"/>
    <n v="11.738465302646301"/>
    <n v="36.757316244563071"/>
    <n v="64.631559354784969"/>
    <n v="96.650963119951058"/>
    <n v="134.71376050672637"/>
    <n v="181.78852323018936"/>
    <n v="242.853518504628"/>
    <n v="327.01582185517481"/>
    <n v="453.00403757474999"/>
    <n v="1549.1539656934142"/>
    <n v="69.555528290513578"/>
    <n v="242.80642409758903"/>
    <n v="1861.5159180815169"/>
    <n v="1861.5"/>
    <n v="242.80434782608677"/>
    <n v="69.555528290513578"/>
    <n v="1549.1401238833996"/>
    <n v="8.6367036687084671"/>
    <n v="1.5918081516929306E-2"/>
    <n v="8.5512122035612702E-6"/>
  </r>
  <r>
    <x v="2"/>
    <x v="418"/>
    <n v="442"/>
    <n v="1.7035899999999999"/>
    <n v="76.295851929777854"/>
    <n v="0"/>
    <n v="8.4773168810864288"/>
    <n v="16.954633762172858"/>
    <n v="25.431950643259285"/>
    <n v="33.909267524345715"/>
    <n v="42.386584405432146"/>
    <n v="50.863901286518576"/>
    <n v="59.341218167605007"/>
    <n v="67.81853504869143"/>
    <n v="76.295851929777854"/>
    <n v="0"/>
    <n v="8.4773168810864288"/>
    <n v="16.954633762172858"/>
    <n v="25.431950643259285"/>
    <n v="33.909267524345715"/>
    <n v="42.386584405432146"/>
    <n v="50.863901286518576"/>
    <n v="59.341218167605007"/>
    <n v="67.81853504869143"/>
    <n v="76.295851929777854"/>
    <n v="0"/>
    <n v="44.017252170191178"/>
    <n v="176.06900868076471"/>
    <n v="396.15526953172053"/>
    <n v="704.27603472305884"/>
    <n v="1100.4313042547794"/>
    <n v="1584.6210781268826"/>
    <n v="2156.8453563393682"/>
    <n v="2817.1041388922354"/>
    <n v="3565.3974257854848"/>
    <n v="0"/>
    <n v="2.5577254208503382E-2"/>
    <n v="5.1154508417006764E-2"/>
    <n v="7.6731762625510139E-2"/>
    <n v="0.10230901683401353"/>
    <n v="0.12788627104251693"/>
    <n v="0.15346352525102031"/>
    <n v="0.17904077945952371"/>
    <n v="0.20461803366802706"/>
    <n v="0.23019528787653043"/>
    <n v="9.6"/>
    <n v="1.21546"/>
    <n v="1"/>
    <n v="1.0005999999999999"/>
    <n v="1.0066999999999999"/>
    <n v="1"/>
    <n v="0.96920159973147779"/>
    <n v="0.93947501404092337"/>
    <n v="0.91082024292833674"/>
    <n v="0.8832372863937179"/>
    <n v="0.85672614443706674"/>
    <n v="0.83128681705838325"/>
    <n v="0.80691930425766767"/>
    <n v="0.78362360603491987"/>
    <n v="0.76139972239013975"/>
    <n v="375000"/>
    <n v="750000"/>
    <n v="726901.19979860832"/>
    <n v="704606.26053069253"/>
    <n v="683115.18219625251"/>
    <n v="662427.9647952884"/>
    <n v="642544.60832780006"/>
    <n v="623465.11279378738"/>
    <n v="605189.47819325072"/>
    <n v="587717.70452618995"/>
    <n v="571049.79179260484"/>
    <n v="750000"/>
    <n v="726901.19979860832"/>
    <n v="704606.26053069253"/>
    <n v="683115.18219625251"/>
    <n v="662427.9647952884"/>
    <n v="642544.60832780006"/>
    <n v="623465.11279378738"/>
    <n v="605189.47819325072"/>
    <n v="587717.70452618995"/>
    <n v="571049.79179260484"/>
    <n v="2218757.9562500003"/>
    <n v="64.75"/>
    <n v="9.4854355203619907"/>
    <n v="1.2999999999999999E-2"/>
    <n v="0.78300000000000003"/>
    <n v="4.2157979022656243E-2"/>
    <n v="0.12235168300367652"/>
    <n v="7.4999999999999997E-2"/>
    <n v="0.1973516830036765"/>
    <n v="3.1187838270718227"/>
    <n v="3.002648965413758"/>
    <n v="2.8619856460141895"/>
    <n v="2.696793868873117"/>
    <n v="2.5070736339905411"/>
    <n v="2.2928249413664612"/>
    <n v="2.054047791000877"/>
    <n v="1.7907421828937893"/>
    <n v="1.5029081170451986"/>
    <n v="1.1905455934551037"/>
    <n v="3.1187838270718227"/>
    <n v="3.0607163962427903"/>
    <n v="2.9323173057139735"/>
    <n v="2.7793897574436532"/>
    <n v="2.601933751431829"/>
    <n v="2.3999492876785009"/>
    <n v="2.1734363661836689"/>
    <n v="1.9223949869473331"/>
    <n v="1.6468251499694939"/>
    <n v="1.346726855250151"/>
    <n v="0"/>
    <n v="4.2386584405432144"/>
    <n v="12.715975321629642"/>
    <n v="21.193292202716073"/>
    <n v="29.6706090838025"/>
    <n v="38.147925964888927"/>
    <n v="46.625242845975365"/>
    <n v="55.102559727061788"/>
    <n v="63.579876608148219"/>
    <n v="72.057193489234635"/>
    <n v="8.4773168810864288"/>
    <n v="0"/>
    <n v="11.739882465192027"/>
    <n v="36.761830666644862"/>
    <n v="64.64089941855687"/>
    <n v="96.669315704068694"/>
    <n v="134.74953759269187"/>
    <n v="181.85807710440213"/>
    <n v="242.98953281555328"/>
    <n v="327.28839566096696"/>
    <n v="453.58244724134187"/>
    <n v="1550.2799186694185"/>
    <n v="69.555528290513578"/>
    <n v="242.97531704398969"/>
    <n v="1862.8107640039218"/>
    <n v="1862.8"/>
    <n v="242.97391304347821"/>
    <n v="69.555528290513578"/>
    <n v="1550.2705586660081"/>
    <n v="8.6322547346518625"/>
    <n v="1.0764003921849508E-2"/>
    <n v="5.7784002157233781E-6"/>
  </r>
  <r>
    <x v="2"/>
    <x v="419"/>
    <n v="442"/>
    <n v="1.70726"/>
    <n v="76.255898827596326"/>
    <n v="0"/>
    <n v="8.4728776475107033"/>
    <n v="16.945755295021407"/>
    <n v="25.41863294253211"/>
    <n v="33.891510590042813"/>
    <n v="42.364388237553513"/>
    <n v="50.837265885064213"/>
    <n v="59.310143532574912"/>
    <n v="67.783021180085612"/>
    <n v="76.255898827596312"/>
    <n v="0"/>
    <n v="8.4728776475107033"/>
    <n v="16.945755295021407"/>
    <n v="25.41863294253211"/>
    <n v="33.891510590042813"/>
    <n v="42.364388237553513"/>
    <n v="50.837265885064213"/>
    <n v="59.310143532574912"/>
    <n v="67.783021180085612"/>
    <n v="76.255898827596312"/>
    <n v="0"/>
    <n v="43.97116407318299"/>
    <n v="175.88465629273196"/>
    <n v="395.74047665864691"/>
    <n v="703.53862517092784"/>
    <n v="1099.2791018295745"/>
    <n v="1582.9619066345872"/>
    <n v="2154.5870395859661"/>
    <n v="2814.15450068371"/>
    <n v="3561.6642899278208"/>
    <n v="0"/>
    <n v="2.5563860418080075E-2"/>
    <n v="5.112772083616015E-2"/>
    <n v="7.6691581254240221E-2"/>
    <n v="0.1022554416723203"/>
    <n v="0.12781930209040035"/>
    <n v="0.15338316250848041"/>
    <n v="0.17894702292656048"/>
    <n v="0.20451088334464054"/>
    <n v="0.23007474376272061"/>
    <n v="9.6"/>
    <n v="1.21546"/>
    <n v="1"/>
    <n v="1.0005999999999999"/>
    <n v="1.0066999999999999"/>
    <n v="1"/>
    <n v="0.96921744714199709"/>
    <n v="0.93950558662257155"/>
    <n v="0.91086441844172328"/>
    <n v="0.88329394259945238"/>
    <n v="0.85679415909575884"/>
    <n v="0.83136506793064269"/>
    <n v="0.80700666910410368"/>
    <n v="0.78371896261614205"/>
    <n v="0.76150194846675789"/>
    <n v="375000"/>
    <n v="750000"/>
    <n v="726913.08535649779"/>
    <n v="704629.18996692868"/>
    <n v="683148.31383129244"/>
    <n v="662470.45694958931"/>
    <n v="642595.61932181916"/>
    <n v="623523.800947982"/>
    <n v="605255.00182807771"/>
    <n v="587789.22196210653"/>
    <n v="571126.46135006845"/>
    <n v="750000"/>
    <n v="726913.08535649779"/>
    <n v="704629.18996692868"/>
    <n v="683148.31383129244"/>
    <n v="662470.45694958931"/>
    <n v="642595.61932181916"/>
    <n v="623523.800947982"/>
    <n v="605255.00182807771"/>
    <n v="587789.22196210653"/>
    <n v="571126.46135006845"/>
    <n v="2221209.6225000001"/>
    <n v="64.75"/>
    <n v="9.4854355203619907"/>
    <n v="1.2999999999999999E-2"/>
    <n v="0.78300000000000003"/>
    <n v="4.2157979022656243E-2"/>
    <n v="0.12287940897556691"/>
    <n v="7.4999999999999997E-2"/>
    <n v="0.19787940897556691"/>
    <n v="3.1151249781456958"/>
    <n v="2.9991464762974398"/>
    <n v="2.8586142755691726"/>
    <n v="2.6935283759608928"/>
    <n v="2.5038887774726022"/>
    <n v="2.2896954801043008"/>
    <n v="2.0509484838559868"/>
    <n v="1.7876477887276609"/>
    <n v="1.4997933947193247"/>
    <n v="1.1873853018309766"/>
    <n v="3.1151249781456958"/>
    <n v="3.057135727221568"/>
    <n v="2.9288803759333062"/>
    <n v="2.7760713257650327"/>
    <n v="2.5987085767167475"/>
    <n v="2.3967921287884515"/>
    <n v="2.1703219819801438"/>
    <n v="1.919298136291824"/>
    <n v="1.6437205917234929"/>
    <n v="1.3435893482751506"/>
    <n v="0"/>
    <n v="4.2364388237553516"/>
    <n v="12.709316471266055"/>
    <n v="21.182194118776756"/>
    <n v="29.655071766287463"/>
    <n v="38.127949413798163"/>
    <n v="46.600827061308863"/>
    <n v="55.073704708819562"/>
    <n v="63.546582356330262"/>
    <n v="72.019460003840962"/>
    <n v="8.4728776475107033"/>
    <n v="0"/>
    <n v="11.741326201262817"/>
    <n v="36.766432773894159"/>
    <n v="64.650406280449801"/>
    <n v="96.68794606486955"/>
    <n v="134.78576070628569"/>
    <n v="181.92835406064103"/>
    <n v="243.12677263081133"/>
    <n v="327.563224512565"/>
    <n v="454.16560769531435"/>
    <n v="1551.4158309260938"/>
    <n v="69.555528290513578"/>
    <n v="243.14570388249098"/>
    <n v="1864.1170630990985"/>
    <n v="1864.1"/>
    <n v="243.14347826086941"/>
    <n v="69.555528290513578"/>
    <n v="1551.4009934486169"/>
    <n v="8.6277799637596626"/>
    <n v="1.7063099098550083E-2"/>
    <n v="9.1535320522236374E-6"/>
  </r>
  <r>
    <x v="2"/>
    <x v="420"/>
    <n v="442"/>
    <n v="1.7097500000000001"/>
    <n v="76.242392408190952"/>
    <n v="0"/>
    <n v="8.4713769342434393"/>
    <n v="16.942753868486879"/>
    <n v="25.41413080273032"/>
    <n v="33.885507736973757"/>
    <n v="42.356884671217195"/>
    <n v="50.828261605460632"/>
    <n v="59.29963853970407"/>
    <n v="67.771015473947514"/>
    <n v="76.242392408190952"/>
    <n v="0"/>
    <n v="8.4713769342434393"/>
    <n v="16.942753868486879"/>
    <n v="25.41413080273032"/>
    <n v="33.885507736973757"/>
    <n v="42.356884671217195"/>
    <n v="50.828261605460632"/>
    <n v="59.29963853970407"/>
    <n v="67.771015473947514"/>
    <n v="76.242392408190952"/>
    <n v="0"/>
    <n v="43.955589136744464"/>
    <n v="175.82235654697786"/>
    <n v="395.60030223070021"/>
    <n v="703.28942618791143"/>
    <n v="1098.8897284186114"/>
    <n v="1582.4012089228006"/>
    <n v="2153.8238677004783"/>
    <n v="2813.1577047516457"/>
    <n v="3560.4027200763016"/>
    <n v="0"/>
    <n v="2.5559332555636177E-2"/>
    <n v="5.1118665111272353E-2"/>
    <n v="7.667799766690854E-2"/>
    <n v="0.10223733022254471"/>
    <n v="0.12779666277818089"/>
    <n v="0.15335599533381705"/>
    <n v="0.17891532788945322"/>
    <n v="0.20447466044508941"/>
    <n v="0.23003399300072558"/>
    <n v="9.6"/>
    <n v="1.21546"/>
    <n v="1"/>
    <n v="1.0005999999999999"/>
    <n v="1.0066999999999999"/>
    <n v="1"/>
    <n v="0.96922280453396736"/>
    <n v="0.93951592215876023"/>
    <n v="0.91087935287437871"/>
    <n v="0.8833130966808227"/>
    <n v="0.85681715357809207"/>
    <n v="0.83139152356618706"/>
    <n v="0.80703620664510767"/>
    <n v="0.78375120281485366"/>
    <n v="0.76153651207542516"/>
    <n v="375000"/>
    <n v="750000"/>
    <n v="726917.10340047558"/>
    <n v="704636.94161907013"/>
    <n v="683159.51465578401"/>
    <n v="662484.82251061697"/>
    <n v="642612.86518356903"/>
    <n v="623543.64267464029"/>
    <n v="605277.15498383075"/>
    <n v="587813.4021111402"/>
    <n v="571152.38405656884"/>
    <n v="750000"/>
    <n v="726917.10340047558"/>
    <n v="704636.94161907013"/>
    <n v="683159.51465578412"/>
    <n v="662484.82251061697"/>
    <n v="642612.86518356903"/>
    <n v="623543.64267464029"/>
    <n v="605277.15498383075"/>
    <n v="587813.4021111402"/>
    <n v="571152.38405656884"/>
    <n v="2223661.2887500003"/>
    <n v="64.75"/>
    <n v="9.4854355203619907"/>
    <n v="1.2999999999999999E-2"/>
    <n v="0.78300000000000003"/>
    <n v="4.2157979022656243E-2"/>
    <n v="0.12323810402295846"/>
    <n v="7.4999999999999997E-2"/>
    <n v="0.19823810402295844"/>
    <n v="3.1114741972436599"/>
    <n v="2.9956197902500881"/>
    <n v="2.8551945098081495"/>
    <n v="2.6901983559178468"/>
    <n v="2.5006313285791766"/>
    <n v="2.2864934277921418"/>
    <n v="2.0477846535567412"/>
    <n v="1.784505005872975"/>
    <n v="1.4966544847408425"/>
    <n v="1.1842330901603446"/>
    <n v="3.1114741972436599"/>
    <n v="3.053546993746874"/>
    <n v="2.9254071500291188"/>
    <n v="2.7726964328629982"/>
    <n v="2.5954148422485117"/>
    <n v="2.393562378185659"/>
    <n v="2.1671390406744413"/>
    <n v="1.9161448297148582"/>
    <n v="1.6405797453069089"/>
    <n v="1.3404437874505937"/>
    <n v="0"/>
    <n v="4.2356884671217196"/>
    <n v="12.70706540136516"/>
    <n v="21.178442335608601"/>
    <n v="29.649819269852038"/>
    <n v="38.121196204095476"/>
    <n v="46.592573138338913"/>
    <n v="55.063950072582351"/>
    <n v="63.535327006825796"/>
    <n v="72.006703941069233"/>
    <n v="8.4713769342434393"/>
    <n v="0"/>
    <n v="11.75096163723569"/>
    <n v="36.797045752067767"/>
    <n v="64.706170419033512"/>
    <n v="96.776357666779944"/>
    <n v="134.91982710470805"/>
    <n v="182.1310225062154"/>
    <n v="243.44061540620683"/>
    <n v="328.07408798927321"/>
    <n v="455.0701316893182"/>
    <n v="1553.6662201708386"/>
    <n v="69.555528290513578"/>
    <n v="243.4832622692027"/>
    <n v="1866.7050107305549"/>
    <n v="1866.7"/>
    <n v="243.48260869565206"/>
    <n v="69.555528290513578"/>
    <n v="1553.6618630138344"/>
    <n v="8.6247293799883682"/>
    <n v="5.0107305548863224E-3"/>
    <n v="2.6842720066889819E-6"/>
  </r>
  <r>
    <x v="2"/>
    <x v="421"/>
    <n v="442"/>
    <n v="1.7134400000000001"/>
    <n v="76.202224922172121"/>
    <n v="0"/>
    <n v="8.4669138802413464"/>
    <n v="16.933827760482693"/>
    <n v="25.400741640724039"/>
    <n v="33.867655520965386"/>
    <n v="42.334569401206736"/>
    <n v="50.801483281448085"/>
    <n v="59.268397161689435"/>
    <n v="67.735311041930785"/>
    <n v="76.202224922172135"/>
    <n v="0"/>
    <n v="8.4669138802413464"/>
    <n v="16.933827760482693"/>
    <n v="25.400741640724039"/>
    <n v="33.867655520965386"/>
    <n v="42.334569401206736"/>
    <n v="50.801483281448085"/>
    <n v="59.268397161689435"/>
    <n v="67.735311041930785"/>
    <n v="76.202224922172135"/>
    <n v="0"/>
    <n v="43.909286276446934"/>
    <n v="175.63714510578774"/>
    <n v="395.18357648802248"/>
    <n v="702.54858042315095"/>
    <n v="1097.7321569111737"/>
    <n v="1580.7343059520904"/>
    <n v="2151.5550275459009"/>
    <n v="2810.1943216926056"/>
    <n v="3556.6521883922037"/>
    <n v="0"/>
    <n v="2.5545866895645041E-2"/>
    <n v="5.1091733791290082E-2"/>
    <n v="7.6637600686935134E-2"/>
    <n v="0.10218346758258016"/>
    <n v="0.12772933447822524"/>
    <n v="0.15327520137387027"/>
    <n v="0.17882106826951533"/>
    <n v="0.20436693516516038"/>
    <n v="0.22991280206080544"/>
    <n v="9.6"/>
    <n v="1.21546"/>
    <n v="1"/>
    <n v="1.0005999999999999"/>
    <n v="1.0066999999999999"/>
    <n v="1"/>
    <n v="0.96923873737607846"/>
    <n v="0.9395466603741327"/>
    <n v="0.91092376899416283"/>
    <n v="0.88337006323616885"/>
    <n v="0.85688554310015075"/>
    <n v="0.83147020858610865"/>
    <n v="0.80712405969404233"/>
    <n v="0.78384709642395201"/>
    <n v="0.76163931877583746"/>
    <n v="375000"/>
    <n v="750000"/>
    <n v="726929.05303205887"/>
    <n v="704659.99528059957"/>
    <n v="683192.82674562209"/>
    <n v="662527.54742712667"/>
    <n v="642664.15732511308"/>
    <n v="623602.65643958154"/>
    <n v="605343.04477053171"/>
    <n v="587885.32231796405"/>
    <n v="571229.4890818781"/>
    <n v="750000"/>
    <n v="726929.05303205887"/>
    <n v="704659.99528059957"/>
    <n v="683192.82674562221"/>
    <n v="662527.54742712667"/>
    <n v="642664.15732511308"/>
    <n v="623602.65643958154"/>
    <n v="605343.04477053171"/>
    <n v="587885.32231796405"/>
    <n v="571229.4890818781"/>
    <n v="2226112.9550000001"/>
    <n v="64.75"/>
    <n v="9.4854355203619907"/>
    <n v="1.2999999999999999E-2"/>
    <n v="0.78300000000000003"/>
    <n v="4.2157979022656243E-2"/>
    <n v="0.12377062553241544"/>
    <n v="7.4999999999999997E-2"/>
    <n v="0.19877062553241542"/>
    <n v="3.107831457709251"/>
    <n v="2.9921328555349156"/>
    <n v="2.8518378558505177"/>
    <n v="2.686946458656057"/>
    <n v="2.4974586639515342"/>
    <n v="2.2833744717369493"/>
    <n v="2.0446938820123024"/>
    <n v="1.7814168947775921"/>
    <n v="1.4935435100328212"/>
    <n v="1.181073727777987"/>
    <n v="3.107831457709251"/>
    <n v="3.0499821566220833"/>
    <n v="2.9219853556927164"/>
    <n v="2.7693921572532876"/>
    <n v="2.5922025613037958"/>
    <n v="2.3904165678442419"/>
    <n v="2.1640341768746261"/>
    <n v="1.9130553883949473"/>
    <n v="1.6374802024052066"/>
    <n v="1.337308618905404"/>
    <n v="0"/>
    <n v="4.2334569401206732"/>
    <n v="12.70037082036202"/>
    <n v="21.167284700603368"/>
    <n v="29.634198580844711"/>
    <n v="38.101112461086061"/>
    <n v="46.56802634132741"/>
    <n v="55.03494022156876"/>
    <n v="63.50185410181011"/>
    <n v="71.96876798205146"/>
    <n v="8.4669138802413464"/>
    <n v="0"/>
    <n v="11.75230328803303"/>
    <n v="36.801329539053242"/>
    <n v="64.71513114138115"/>
    <n v="96.794213168195697"/>
    <n v="134.9550711323661"/>
    <n v="182.20020405328046"/>
    <n v="243.5768990730619"/>
    <n v="328.34884301253231"/>
    <n v="455.65649690485083"/>
    <n v="1554.8004913127547"/>
    <n v="69.555528290513578"/>
    <n v="243.65340294049011"/>
    <n v="1868.0094225437585"/>
    <n v="1868"/>
    <n v="243.65217391304327"/>
    <n v="69.555528290513578"/>
    <n v="1554.7922977964431"/>
    <n v="8.6201871901870781"/>
    <n v="9.4225437585464533E-3"/>
    <n v="5.0441883075730474E-6"/>
  </r>
  <r>
    <x v="2"/>
    <x v="422"/>
    <n v="442"/>
    <n v="1.71715"/>
    <n v="76.161765483274749"/>
    <n v="0"/>
    <n v="8.4624183870305281"/>
    <n v="16.924836774061056"/>
    <n v="25.387255161091584"/>
    <n v="33.849673548122112"/>
    <n v="42.312091935152637"/>
    <n v="50.774510322183161"/>
    <n v="59.236928709213686"/>
    <n v="67.69934709624421"/>
    <n v="76.161765483274735"/>
    <n v="0"/>
    <n v="8.4624183870305281"/>
    <n v="16.924836774061056"/>
    <n v="25.387255161091584"/>
    <n v="33.849673548122112"/>
    <n v="42.312091935152637"/>
    <n v="50.774510322183161"/>
    <n v="59.236928709213686"/>
    <n v="67.69934709624421"/>
    <n v="76.161765483274735"/>
    <n v="0"/>
    <n v="43.862671536255824"/>
    <n v="175.4506861450233"/>
    <n v="394.76404382630238"/>
    <n v="701.80274458009319"/>
    <n v="1096.5667884063955"/>
    <n v="1579.0561753052093"/>
    <n v="2149.2709052765344"/>
    <n v="2807.2109783203714"/>
    <n v="3552.8763944367206"/>
    <n v="0"/>
    <n v="2.5532303362010688E-2"/>
    <n v="5.1064606724021376E-2"/>
    <n v="7.6596910086032061E-2"/>
    <n v="0.10212921344804275"/>
    <n v="0.12766151681005342"/>
    <n v="0.15319382017206409"/>
    <n v="0.17872612353407477"/>
    <n v="0.20425842689608545"/>
    <n v="0.22979073025809613"/>
    <n v="9.6"/>
    <n v="1.21546"/>
    <n v="1"/>
    <n v="1.0005999999999999"/>
    <n v="1.0066999999999999"/>
    <n v="1"/>
    <n v="0.96925478632459228"/>
    <n v="0.93957762320807447"/>
    <n v="0.91096851065044648"/>
    <n v="0.88342744865170852"/>
    <n v="0.85695443721186038"/>
    <n v="0.83154947633090226"/>
    <n v="0.80721256600883384"/>
    <n v="0.78394370624565535"/>
    <n v="0.76174289704136688"/>
    <n v="375000"/>
    <n v="750000"/>
    <n v="726941.08974344423"/>
    <n v="704683.21740605589"/>
    <n v="683226.38298783486"/>
    <n v="662570.58648878138"/>
    <n v="642715.82790889533"/>
    <n v="623662.1072481767"/>
    <n v="605409.42450662539"/>
    <n v="587957.77968424151"/>
    <n v="571307.17278102518"/>
    <n v="750000"/>
    <n v="726941.08974344423"/>
    <n v="704683.21740605589"/>
    <n v="683226.38298783486"/>
    <n v="662570.58648878138"/>
    <n v="642715.82790889533"/>
    <n v="623662.1072481767"/>
    <n v="605409.42450662539"/>
    <n v="587957.77968424151"/>
    <n v="571307.17278102518"/>
    <n v="2228564.6212500003"/>
    <n v="64.75"/>
    <n v="9.4854355203619907"/>
    <n v="1.2999999999999999E-2"/>
    <n v="0.78300000000000003"/>
    <n v="4.2157979022656243E-2"/>
    <n v="0.12430719074247272"/>
    <n v="7.4999999999999997E-2"/>
    <n v="0.19930719074247272"/>
    <n v="3.1041967330032998"/>
    <n v="2.9886538478686595"/>
    <n v="2.8484888159291106"/>
    <n v="2.683701637184654"/>
    <n v="2.4942923116352902"/>
    <n v="2.2802608392810186"/>
    <n v="2.0416072201218398"/>
    <n v="1.7783314541577526"/>
    <n v="1.4904335413887577"/>
    <n v="1.1779134818148556"/>
    <n v="3.1041967330032998"/>
    <n v="3.0464252904359794"/>
    <n v="2.9185713318988853"/>
    <n v="2.7660952265568826"/>
    <n v="2.5889969744099721"/>
    <n v="2.3872765754581544"/>
    <n v="2.160934029701429"/>
    <n v="1.9099693371397963"/>
    <n v="1.6343824977732551"/>
    <n v="1.3341735116018065"/>
    <n v="0"/>
    <n v="4.231209193515264"/>
    <n v="12.693627580545792"/>
    <n v="21.156045967576318"/>
    <n v="29.61846435460685"/>
    <n v="38.080882741637375"/>
    <n v="46.543301128667899"/>
    <n v="55.005719515698424"/>
    <n v="63.468137902728948"/>
    <n v="71.930556289759465"/>
    <n v="8.4624183870305281"/>
    <n v="0"/>
    <n v="11.75353375347402"/>
    <n v="36.805263678732693"/>
    <n v="64.723481199789148"/>
    <n v="96.811174299326709"/>
    <n v="134.98911924159427"/>
    <n v="182.2678905745021"/>
    <n v="243.71145817374992"/>
    <n v="328.62193391718267"/>
    <n v="456.2423529192863"/>
    <n v="1555.9262077576379"/>
    <n v="69.555528290513578"/>
    <n v="243.82226040722259"/>
    <n v="1869.3039964553741"/>
    <n v="1869.3"/>
    <n v="243.82173913043471"/>
    <n v="69.555528290513578"/>
    <n v="1555.9227325790516"/>
    <n v="8.6155948192494005"/>
    <n v="3.9964553741356212E-3"/>
    <n v="2.1379422105256626E-6"/>
  </r>
  <r>
    <x v="2"/>
    <x v="423"/>
    <n v="442"/>
    <n v="1.7208600000000001"/>
    <n v="76.121459131515905"/>
    <n v="0"/>
    <n v="8.4579399035017673"/>
    <n v="16.915879807003535"/>
    <n v="25.373819710505302"/>
    <n v="33.831759614007069"/>
    <n v="42.289699517508836"/>
    <n v="50.747639421010604"/>
    <n v="59.205579324512371"/>
    <n v="67.663519228014138"/>
    <n v="76.121459131515905"/>
    <n v="0"/>
    <n v="8.4579399035017673"/>
    <n v="16.915879807003535"/>
    <n v="25.373819710505302"/>
    <n v="33.831759614007069"/>
    <n v="42.289699517508836"/>
    <n v="50.747639421010604"/>
    <n v="59.205579324512371"/>
    <n v="67.663519228014138"/>
    <n v="76.121459131515905"/>
    <n v="0"/>
    <n v="43.816257789389091"/>
    <n v="175.26503115755636"/>
    <n v="394.34632010450179"/>
    <n v="701.06012463022546"/>
    <n v="1095.4064447347273"/>
    <n v="1577.3852804180071"/>
    <n v="2146.9966316800651"/>
    <n v="2804.2404985209018"/>
    <n v="3549.1168809405158"/>
    <n v="0"/>
    <n v="2.551879114897318E-2"/>
    <n v="5.103758229794636E-2"/>
    <n v="7.655637344691954E-2"/>
    <n v="0.10207516459589272"/>
    <n v="0.1275939557448659"/>
    <n v="0.15311274689383908"/>
    <n v="0.17863153804281226"/>
    <n v="0.20415032919178544"/>
    <n v="0.22966912034075862"/>
    <n v="9.6"/>
    <n v="1.21546"/>
    <n v="1"/>
    <n v="1.0005999999999999"/>
    <n v="1.0066999999999999"/>
    <n v="1"/>
    <n v="0.96927077484809976"/>
    <n v="0.93960847008616566"/>
    <n v="0.91101308571419792"/>
    <n v="0.88348462173219622"/>
    <n v="0.85702307814016065"/>
    <n v="0.83162845493809145"/>
    <n v="0.8073007521259884"/>
    <n v="0.78403996970385148"/>
    <n v="0.76184610767168071"/>
    <n v="375000"/>
    <n v="750000"/>
    <n v="726953.08113607485"/>
    <n v="704706.35256462428"/>
    <n v="683259.8142856484"/>
    <n v="662613.46629914711"/>
    <n v="642767.30860512052"/>
    <n v="623721.34120356862"/>
    <n v="605475.5640944913"/>
    <n v="588029.97727788857"/>
    <n v="571384.58075376053"/>
    <n v="750000"/>
    <n v="726953.08113607485"/>
    <n v="704706.35256462428"/>
    <n v="683259.81428564852"/>
    <n v="662613.46629914711"/>
    <n v="642767.30860512052"/>
    <n v="623721.34120356862"/>
    <n v="605475.5640944913"/>
    <n v="588029.97727788857"/>
    <n v="571384.58075376053"/>
    <n v="2231016.2875000001"/>
    <n v="64.75"/>
    <n v="9.4854355203619907"/>
    <n v="1.2999999999999999E-2"/>
    <n v="0.78300000000000003"/>
    <n v="4.2157979022656243E-2"/>
    <n v="0.12484491648580816"/>
    <n v="7.4999999999999997E-2"/>
    <n v="0.19984491648580816"/>
    <n v="3.1005699967032974"/>
    <n v="2.9851822075247032"/>
    <n v="2.8451464356826559"/>
    <n v="2.6804626811771568"/>
    <n v="2.4911309440082046"/>
    <n v="2.2771512241758001"/>
    <n v="2.0385235216799429"/>
    <n v="1.7752478365206334"/>
    <n v="1.4873241686978711"/>
    <n v="1.1747525182116565"/>
    <n v="3.1005699967032974"/>
    <n v="3.0428761021140005"/>
    <n v="2.9151643216036796"/>
    <n v="2.7628045584299064"/>
    <n v="2.5857968125926805"/>
    <n v="2.3841410840920023"/>
    <n v="2.1578373729278715"/>
    <n v="1.9068856791002882"/>
    <n v="1.6312860026092522"/>
    <n v="1.3310383434547637"/>
    <n v="0"/>
    <n v="4.2289699517508836"/>
    <n v="12.686909855252651"/>
    <n v="21.144849758754418"/>
    <n v="29.602789662256185"/>
    <n v="38.060729565757953"/>
    <n v="46.51866946925972"/>
    <n v="54.976609372761487"/>
    <n v="63.434549276263255"/>
    <n v="71.892489179765022"/>
    <n v="8.4579399035017673"/>
    <n v="0"/>
    <n v="11.754791357023741"/>
    <n v="36.809287326156941"/>
    <n v="64.732001394175356"/>
    <n v="96.828418505288923"/>
    <n v="135.02362150401632"/>
    <n v="182.33631305959071"/>
    <n v="243.84726534445471"/>
    <n v="328.89732684898917"/>
    <n v="456.83308522679619"/>
    <n v="1557.062110566492"/>
    <n v="69.555528290513578"/>
    <n v="243.99264582855071"/>
    <n v="1870.6102846855563"/>
    <n v="1870.6"/>
    <n v="243.99130434782592"/>
    <n v="69.555528290513578"/>
    <n v="1557.0531673616604"/>
    <n v="8.6109771029487536"/>
    <n v="1.0284685556371187E-2"/>
    <n v="5.4980677624137642E-6"/>
  </r>
  <r>
    <x v="2"/>
    <x v="424"/>
    <n v="442"/>
    <n v="1.72461"/>
    <n v="76.080422676152224"/>
    <n v="0"/>
    <n v="8.4533802973502468"/>
    <n v="16.906760594700494"/>
    <n v="25.36014089205074"/>
    <n v="33.813521189400987"/>
    <n v="42.266901486751237"/>
    <n v="50.720281784101488"/>
    <n v="59.173662081451738"/>
    <n v="67.627042378801988"/>
    <n v="76.080422676152239"/>
    <n v="0"/>
    <n v="8.4533802973502468"/>
    <n v="16.906760594700494"/>
    <n v="25.36014089205074"/>
    <n v="33.813521189400987"/>
    <n v="42.266901486751237"/>
    <n v="50.720281784101488"/>
    <n v="59.173662081451738"/>
    <n v="67.627042378801988"/>
    <n v="76.080422676152239"/>
    <n v="0"/>
    <n v="43.769028551622981"/>
    <n v="175.07611420649192"/>
    <n v="393.92125696460675"/>
    <n v="700.30445682596769"/>
    <n v="1094.2257137905747"/>
    <n v="1575.6850278584277"/>
    <n v="2144.6823990295266"/>
    <n v="2801.2178273038717"/>
    <n v="3545.2913126814628"/>
    <n v="0"/>
    <n v="2.5505034177603112E-2"/>
    <n v="5.1010068355206224E-2"/>
    <n v="7.651510253280934E-2"/>
    <n v="0.10202013671041245"/>
    <n v="0.12752517088801557"/>
    <n v="0.15303020506561868"/>
    <n v="0.17853523924322182"/>
    <n v="0.20404027342082492"/>
    <n v="0.22954530759842806"/>
    <n v="9.6"/>
    <n v="1.21546"/>
    <n v="1"/>
    <n v="1.0005999999999999"/>
    <n v="1.0066999999999999"/>
    <n v="1"/>
    <n v="0.96928705329279052"/>
    <n v="0.93963987694952233"/>
    <n v="0.91105847097019532"/>
    <n v="0.88354283535480949"/>
    <n v="0.85709297010336494"/>
    <n v="0.83170887521586145"/>
    <n v="0.80739055069229926"/>
    <n v="0.78413799653267824"/>
    <n v="0.76195121273699851"/>
    <n v="375000"/>
    <n v="750000"/>
    <n v="726965.28996959294"/>
    <n v="704729.90771214175"/>
    <n v="683293.85322764644"/>
    <n v="662657.12651610712"/>
    <n v="642819.72757752368"/>
    <n v="623781.65641189611"/>
    <n v="605542.91301922442"/>
    <n v="588103.49739950872"/>
    <n v="571463.4095527489"/>
    <n v="750000"/>
    <n v="726965.28996959294"/>
    <n v="704729.90771214175"/>
    <n v="683293.85322764656"/>
    <n v="662657.12651610712"/>
    <n v="642819.72757752368"/>
    <n v="623781.65641189611"/>
    <n v="605542.91301922442"/>
    <n v="588103.49739950872"/>
    <n v="571463.4095527489"/>
    <n v="2233467.9537500003"/>
    <n v="64.75"/>
    <n v="9.4854355203619907"/>
    <n v="1.2999999999999999E-2"/>
    <n v="0.78300000000000003"/>
    <n v="4.2157979022656243E-2"/>
    <n v="0.12538961918074509"/>
    <n v="7.4999999999999997E-2"/>
    <n v="0.2003896191807451"/>
    <n v="3.096951222502744"/>
    <n v="2.9817189648784357"/>
    <n v="2.8418125227794748"/>
    <n v="2.6772318962058614"/>
    <n v="2.4879770851575937"/>
    <n v="2.2740480896346735"/>
    <n v="2.0354449096371003"/>
    <n v="1.7721675451648737"/>
    <n v="1.4842159962179942"/>
    <n v="1.1715902627964618"/>
    <n v="3.096951222502744"/>
    <n v="3.0393350936905899"/>
    <n v="2.9117657438289553"/>
    <n v="2.7595222094926681"/>
    <n v="2.5826044906817276"/>
    <n v="2.3810125873961336"/>
    <n v="2.1547464996358867"/>
    <n v="1.903806227400987"/>
    <n v="1.6281917706914339"/>
    <n v="1.3279031295072281"/>
    <n v="0"/>
    <n v="4.2266901486751234"/>
    <n v="12.68007044602537"/>
    <n v="21.133450743375619"/>
    <n v="29.586831040725862"/>
    <n v="38.040211338076112"/>
    <n v="46.493591635426363"/>
    <n v="54.946971932776613"/>
    <n v="63.400352230126863"/>
    <n v="71.853732527477121"/>
    <n v="8.4533802973502468"/>
    <n v="0"/>
    <n v="11.755801227704982"/>
    <n v="36.812527898102992"/>
    <n v="64.739140534736848"/>
    <n v="96.843607096292843"/>
    <n v="135.05530156982414"/>
    <n v="182.40104418333019"/>
    <n v="243.97842766261664"/>
    <n v="329.16717676298219"/>
    <n v="457.41810026779012"/>
    <n v="1558.1711272033808"/>
    <n v="69.555528290513578"/>
    <n v="244.15899832408402"/>
    <n v="1871.8856538179784"/>
    <n v="1871.9"/>
    <n v="244.16086956521735"/>
    <n v="69.555528290513578"/>
    <n v="1558.1836021442691"/>
    <n v="8.6062841331339435"/>
    <n v="1.4346182021654386E-2"/>
    <n v="7.6639681722604762E-6"/>
  </r>
  <r>
    <x v="2"/>
    <x v="425"/>
    <n v="442"/>
    <n v="1.72834"/>
    <n v="76.039982246811064"/>
    <n v="0"/>
    <n v="8.4488869163123397"/>
    <n v="16.897773832624679"/>
    <n v="25.346660748937019"/>
    <n v="33.795547665249359"/>
    <n v="42.244434581561698"/>
    <n v="50.693321497874038"/>
    <n v="59.142208414186378"/>
    <n v="67.591095330498717"/>
    <n v="76.039982246811064"/>
    <n v="0"/>
    <n v="8.4488869163123397"/>
    <n v="16.897773832624679"/>
    <n v="25.346660748937019"/>
    <n v="33.795547665249359"/>
    <n v="42.244434581561698"/>
    <n v="50.693321497874038"/>
    <n v="59.142208414186378"/>
    <n v="67.591095330498717"/>
    <n v="76.039982246811064"/>
    <n v="0"/>
    <n v="43.722510201338224"/>
    <n v="174.8900408053529"/>
    <n v="393.50259181204405"/>
    <n v="699.56016322141159"/>
    <n v="1093.0627550334557"/>
    <n v="1574.0103672481762"/>
    <n v="2142.4029998655733"/>
    <n v="2798.2406528856463"/>
    <n v="3541.5233263083969"/>
    <n v="0"/>
    <n v="2.549147701669072E-2"/>
    <n v="5.098295403338144E-2"/>
    <n v="7.6474431050072164E-2"/>
    <n v="0.10196590806676288"/>
    <n v="0.12745738508345361"/>
    <n v="0.15294886210014433"/>
    <n v="0.17844033911683505"/>
    <n v="0.20393181613352576"/>
    <n v="0.22942329315021651"/>
    <n v="9.6"/>
    <n v="1.21546"/>
    <n v="1"/>
    <n v="1.0005999999999999"/>
    <n v="1.0066999999999999"/>
    <n v="1"/>
    <n v="0.9693030956077201"/>
    <n v="0.93967082886337772"/>
    <n v="0.91110319976697263"/>
    <n v="0.88360020831850483"/>
    <n v="0.85716185451797444"/>
    <n v="0.83178813836538157"/>
    <n v="0.80747905986072588"/>
    <n v="0.78423461900400759"/>
    <n v="0.76205481579522671"/>
    <n v="375000"/>
    <n v="750000"/>
    <n v="726977.32170579012"/>
    <n v="704753.12164753326"/>
    <n v="683327.39982522943"/>
    <n v="662700.15623887861"/>
    <n v="642871.39088848082"/>
    <n v="623841.10377403616"/>
    <n v="605609.29489554442"/>
    <n v="588175.96425300569"/>
    <n v="571541.11184641998"/>
    <n v="750000"/>
    <n v="726977.32170579012"/>
    <n v="704753.12164753338"/>
    <n v="683327.39982522954"/>
    <n v="662700.15623887861"/>
    <n v="642871.39088848082"/>
    <n v="623841.10377403616"/>
    <n v="605609.29489554442"/>
    <n v="588175.96425300569"/>
    <n v="571541.11184641998"/>
    <n v="2235919.62"/>
    <n v="64.75"/>
    <n v="9.4854355203619907"/>
    <n v="1.2999999999999999E-2"/>
    <n v="0.78300000000000003"/>
    <n v="4.2157979022656243E-2"/>
    <n v="0.12593259301912035"/>
    <n v="7.4999999999999997E-2"/>
    <n v="0.20093259301912036"/>
    <n v="3.093340384210526"/>
    <n v="2.9782625096901536"/>
    <n v="2.8384843020254085"/>
    <n v="2.6740057612162902"/>
    <n v="2.4848268872627979"/>
    <n v="2.2709476801649333"/>
    <n v="2.0323681399226965"/>
    <n v="1.7690882665360852"/>
    <n v="1.4811080600051019"/>
    <n v="1.1684275203297447"/>
    <n v="3.093340384210526"/>
    <n v="3.03580144695034"/>
    <n v="2.9083734058577813"/>
    <n v="2.7562450316208493"/>
    <n v="2.5794163242395438"/>
    <n v="2.3778872837138656"/>
    <n v="2.1516579100438147"/>
    <n v="1.9007282032293908"/>
    <n v="1.6250981632705934"/>
    <n v="1.3247677901674233"/>
    <n v="0"/>
    <n v="4.2244434581561698"/>
    <n v="12.67333037446851"/>
    <n v="21.122217290780849"/>
    <n v="29.571104207093189"/>
    <n v="38.019991123405532"/>
    <n v="46.468878039717865"/>
    <n v="54.917764956030211"/>
    <n v="63.366651872342544"/>
    <n v="71.815538788654891"/>
    <n v="8.4488869163123397"/>
    <n v="0"/>
    <n v="11.756976102034503"/>
    <n v="36.816295655602183"/>
    <n v="64.747227936639248"/>
    <n v="96.860252099814247"/>
    <n v="135.08908002533644"/>
    <n v="182.46873438979492"/>
    <n v="244.1138007116331"/>
    <n v="329.44328412585162"/>
    <n v="458.01337454219475"/>
    <n v="1559.3090255889008"/>
    <n v="69.555528290513578"/>
    <n v="244.32968308191201"/>
    <n v="1873.1942369613264"/>
    <n v="1873.2"/>
    <n v="244.33043478260856"/>
    <n v="69.555528290513578"/>
    <n v="1559.3140369268779"/>
    <n v="8.6015910810225513"/>
    <n v="5.7630386736491346E-3"/>
    <n v="3.076574137117838E-6"/>
  </r>
  <r>
    <x v="2"/>
    <x v="426"/>
    <n v="442"/>
    <n v="1.7321800000000001"/>
    <n v="75.997281441003466"/>
    <n v="0"/>
    <n v="8.4441423823337178"/>
    <n v="16.888284764667436"/>
    <n v="25.332427147001155"/>
    <n v="33.776569529334871"/>
    <n v="42.220711911668587"/>
    <n v="50.664854294002303"/>
    <n v="59.10899667633602"/>
    <n v="67.553139058669743"/>
    <n v="75.997281441003466"/>
    <n v="0"/>
    <n v="8.4441423823337178"/>
    <n v="16.888284764667436"/>
    <n v="25.332427147001155"/>
    <n v="33.776569529334871"/>
    <n v="42.220711911668587"/>
    <n v="50.664854294002303"/>
    <n v="59.10899667633602"/>
    <n v="67.553139058669743"/>
    <n v="75.997281441003466"/>
    <n v="0"/>
    <n v="43.67341860103879"/>
    <n v="174.69367440415516"/>
    <n v="393.06076740934918"/>
    <n v="698.77469761662064"/>
    <n v="1091.8354650259696"/>
    <n v="1572.2430696373965"/>
    <n v="2139.9975114509007"/>
    <n v="2795.0987904664826"/>
    <n v="3537.5469066841424"/>
    <n v="0"/>
    <n v="2.5477162092125041E-2"/>
    <n v="5.0954324184250083E-2"/>
    <n v="7.6431486276375138E-2"/>
    <n v="0.10190864836850017"/>
    <n v="0.12738581046062522"/>
    <n v="0.15286297255275025"/>
    <n v="0.17834013464487528"/>
    <n v="0.20381729673700033"/>
    <n v="0.22929445882912541"/>
    <n v="9.6"/>
    <n v="1.21546"/>
    <n v="1"/>
    <n v="1.0005999999999999"/>
    <n v="1.0066999999999999"/>
    <n v="1"/>
    <n v="0.96932003491829088"/>
    <n v="0.93970351211019953"/>
    <n v="0.91115043157572628"/>
    <n v="0.8836607933148708"/>
    <n v="0.8572345973276333"/>
    <n v="0.83187184361401378"/>
    <n v="0.80757253217401215"/>
    <n v="0.78433666300762839"/>
    <n v="0.76216423611486261"/>
    <n v="375000"/>
    <n v="750000"/>
    <n v="726990.02618871816"/>
    <n v="704777.6340826496"/>
    <n v="683362.82368179469"/>
    <n v="662745.59498615307"/>
    <n v="642925.94799572497"/>
    <n v="623903.88271051028"/>
    <n v="605679.39913050912"/>
    <n v="588252.49725572125"/>
    <n v="571623.17708614701"/>
    <n v="750000"/>
    <n v="726990.02618871804"/>
    <n v="704777.6340826496"/>
    <n v="683362.82368179469"/>
    <n v="662745.59498615307"/>
    <n v="642925.94799572497"/>
    <n v="623903.88271051028"/>
    <n v="605679.39913050912"/>
    <n v="588252.49725572125"/>
    <n v="571623.17708614701"/>
    <n v="2238371.2862500004"/>
    <n v="64.75"/>
    <n v="9.4854355203619907"/>
    <n v="1.2999999999999999E-2"/>
    <n v="0.78300000000000003"/>
    <n v="4.2157979022656243E-2"/>
    <n v="0.12649280497265947"/>
    <n v="7.4999999999999997E-2"/>
    <n v="0.20149280497265948"/>
    <n v="3.0897374557502735"/>
    <n v="2.9748162174706878"/>
    <n v="2.8351676365980967"/>
    <n v="2.6707917131325001"/>
    <n v="2.4816884470738971"/>
    <n v="2.2678578384222896"/>
    <n v="2.0292998871776757"/>
    <n v="1.7660145933400564"/>
    <n v="1.4780019569094309"/>
    <n v="1.1652619778858004"/>
    <n v="3.0897374557502735"/>
    <n v="3.0322768366104809"/>
    <n v="2.9049919270343922"/>
    <n v="2.7529796748652986"/>
    <n v="2.5762400801031986"/>
    <n v="2.3747731427480936"/>
    <n v="2.1485788627999827"/>
    <n v="1.8976572402588661"/>
    <n v="1.6220082751247435"/>
    <n v="1.3216319673976158"/>
    <n v="0"/>
    <n v="4.2220711911668589"/>
    <n v="12.666213573500578"/>
    <n v="21.110355955834294"/>
    <n v="29.554498338168013"/>
    <n v="37.998640720501726"/>
    <n v="46.442783102835449"/>
    <n v="54.886925485169158"/>
    <n v="63.331067867502881"/>
    <n v="71.775210249836604"/>
    <n v="8.4441423823337178"/>
    <n v="0"/>
    <n v="11.757425923687856"/>
    <n v="36.817765262733069"/>
    <n v="64.751241376866858"/>
    <n v="96.87078232085382"/>
    <n v="135.11435126293941"/>
    <n v="182.52505409139047"/>
    <n v="244.23431370677119"/>
    <n v="329.70026263109304"/>
    <n v="458.584621000786"/>
    <n v="1560.3558175771218"/>
    <n v="69.555528290513578"/>
    <n v="244.48670188014518"/>
    <n v="1874.3980477477805"/>
    <n v="1874.4"/>
    <n v="244.4869565217391"/>
    <n v="69.555528290513578"/>
    <n v="1560.3575151877474"/>
    <n v="8.5967337654316704"/>
    <n v="1.9522522195529746E-3"/>
    <n v="1.0415344747935204E-6"/>
  </r>
  <r>
    <x v="2"/>
    <x v="427"/>
    <n v="442"/>
    <n v="1.7359500000000001"/>
    <n v="75.956277067369655"/>
    <n v="0"/>
    <n v="8.4395863408188507"/>
    <n v="16.879172681637701"/>
    <n v="25.318759022456554"/>
    <n v="33.758345363275403"/>
    <n v="42.197931704094252"/>
    <n v="50.637518044913101"/>
    <n v="59.07710438573195"/>
    <n v="67.516690726550806"/>
    <n v="75.956277067369655"/>
    <n v="0"/>
    <n v="8.4395863408188507"/>
    <n v="16.879172681637701"/>
    <n v="25.318759022456554"/>
    <n v="33.758345363275403"/>
    <n v="42.197931704094252"/>
    <n v="50.637518044913101"/>
    <n v="59.07710438573195"/>
    <n v="67.516690726550806"/>
    <n v="75.956277067369655"/>
    <n v="0"/>
    <n v="43.626303282533378"/>
    <n v="174.50521313013351"/>
    <n v="392.63672954280048"/>
    <n v="698.02085252053405"/>
    <n v="1090.6575820633343"/>
    <n v="1570.5469181712012"/>
    <n v="2137.688860844135"/>
    <n v="2792.0834100821362"/>
    <n v="3533.7305658852033"/>
    <n v="0"/>
    <n v="2.5463415875763798E-2"/>
    <n v="5.0926831751527596E-2"/>
    <n v="7.6390247627291394E-2"/>
    <n v="0.10185366350305519"/>
    <n v="0.12731707937881898"/>
    <n v="0.15278049525458279"/>
    <n v="0.17824391113034657"/>
    <n v="0.20370732700611038"/>
    <n v="0.22917074288187417"/>
    <n v="9.6"/>
    <n v="1.21546"/>
    <n v="1"/>
    <n v="1.0005999999999999"/>
    <n v="1.0066999999999999"/>
    <n v="1"/>
    <n v="0.96933630157414274"/>
    <n v="0.93973489816979816"/>
    <n v="0.91119578978696614"/>
    <n v="0.8837189764256469"/>
    <n v="0.85730445808584033"/>
    <n v="0.83195223476754643"/>
    <n v="0.8076623064707652"/>
    <n v="0.78443467319549653"/>
    <n v="0.76226933494174065"/>
    <n v="375000"/>
    <n v="750000"/>
    <n v="727002.2261806071"/>
    <n v="704801.17362734862"/>
    <n v="683396.84234022466"/>
    <n v="662789.23231923522"/>
    <n v="642978.34356438019"/>
    <n v="623964.17607565981"/>
    <n v="605746.72985307395"/>
    <n v="588326.00489662238"/>
    <n v="571702.00120630546"/>
    <n v="750000"/>
    <n v="727002.2261806071"/>
    <n v="704801.1736273485"/>
    <n v="683396.84234022466"/>
    <n v="662789.23231923522"/>
    <n v="642978.34356438019"/>
    <n v="623964.17607565981"/>
    <n v="605746.72985307395"/>
    <n v="588326.00489662238"/>
    <n v="571702.00120630546"/>
    <n v="2240822.9525000001"/>
    <n v="64.75"/>
    <n v="9.4854355203619907"/>
    <n v="1.2999999999999999E-2"/>
    <n v="0.78300000000000003"/>
    <n v="4.2157979022656243E-2"/>
    <n v="0.12704401422889966"/>
    <n v="7.4999999999999997E-2"/>
    <n v="0.20204401422889967"/>
    <n v="3.086142411159738"/>
    <n v="2.9713753522418829"/>
    <n v="2.8318543457505521"/>
    <n v="2.6675793916857469"/>
    <n v="2.4785504900474638"/>
    <n v="2.2647676408357067"/>
    <n v="2.0262308440504735"/>
    <n v="1.7629400996917646"/>
    <n v="1.4748954077595795"/>
    <n v="1.1620967682539189"/>
    <n v="3.086142411159738"/>
    <n v="3.0287588817008104"/>
    <n v="2.9016148489962177"/>
    <n v="2.7497168687181492"/>
    <n v="2.5730649408666055"/>
    <n v="2.3716590654415852"/>
    <n v="2.1454992424430901"/>
    <n v="1.894585471871119"/>
    <n v="1.618917753725672"/>
    <n v="1.3184960880067491"/>
    <n v="0"/>
    <n v="4.2197931704094254"/>
    <n v="12.659379511228277"/>
    <n v="21.098965852047129"/>
    <n v="29.538552192865978"/>
    <n v="37.978138533684827"/>
    <n v="46.417724874503676"/>
    <n v="54.857311215322525"/>
    <n v="63.296897556141374"/>
    <n v="71.736483896960237"/>
    <n v="8.4395863408188507"/>
    <n v="0"/>
    <n v="11.758383612917143"/>
    <n v="36.820850445800659"/>
    <n v="64.758137841788269"/>
    <n v="96.885685881878572"/>
    <n v="135.14580737553615"/>
    <n v="182.5898555790983"/>
    <n v="244.36639111860504"/>
    <n v="329.97329901512819"/>
    <n v="459.17940534083561"/>
    <n v="1561.4778162115881"/>
    <n v="69.555528290513578"/>
    <n v="244.65500167531511"/>
    <n v="1875.6883461774169"/>
    <n v="1875.7"/>
    <n v="244.65652173913031"/>
    <n v="69.555528290513578"/>
    <n v="1561.4879499703561"/>
    <n v="8.5919397643392088"/>
    <n v="1.1653822583184592E-2"/>
    <n v="6.2130525047633371E-6"/>
  </r>
  <r>
    <x v="2"/>
    <x v="428"/>
    <n v="442"/>
    <n v="1.73973"/>
    <n v="75.915210221993576"/>
    <n v="0"/>
    <n v="8.4350233579992864"/>
    <n v="16.870046715998573"/>
    <n v="25.305070073997861"/>
    <n v="33.740093431997146"/>
    <n v="42.17511678999643"/>
    <n v="50.610140147995715"/>
    <n v="59.045163505994999"/>
    <n v="67.480186863994291"/>
    <n v="75.915210221993576"/>
    <n v="0"/>
    <n v="8.4350233579992864"/>
    <n v="16.870046715998573"/>
    <n v="25.305070073997861"/>
    <n v="33.740093431997146"/>
    <n v="42.17511678999643"/>
    <n v="50.610140147995715"/>
    <n v="59.045163505994999"/>
    <n v="67.480186863994291"/>
    <n v="75.915210221993576"/>
    <n v="0"/>
    <n v="43.579141668121061"/>
    <n v="174.31656667248424"/>
    <n v="392.21227501308954"/>
    <n v="697.26626668993697"/>
    <n v="1089.4785417030264"/>
    <n v="1568.8491000523579"/>
    <n v="2135.3779417379315"/>
    <n v="2789.0650667597479"/>
    <n v="3529.9104751178056"/>
    <n v="0"/>
    <n v="2.544964871651257E-2"/>
    <n v="5.089929743302514E-2"/>
    <n v="7.6348946149537716E-2"/>
    <n v="0.10179859486605028"/>
    <n v="0.12724824358256284"/>
    <n v="0.15269789229907541"/>
    <n v="0.17814754101558797"/>
    <n v="0.20359718973210056"/>
    <n v="0.22904683844861312"/>
    <n v="9.6"/>
    <n v="1.21546"/>
    <n v="1"/>
    <n v="1.0005999999999999"/>
    <n v="1.0066999999999999"/>
    <n v="1"/>
    <n v="0.96935259332316293"/>
    <n v="0.93976633328843362"/>
    <n v="0.9112412198958123"/>
    <n v="0.88377725314529865"/>
    <n v="0.85737443303689309"/>
    <n v="0.83203275957059541"/>
    <n v="0.80775223274640551"/>
    <n v="0.78453285256432359"/>
    <n v="0.76237461902434944"/>
    <n v="375000"/>
    <n v="750000"/>
    <n v="727014.44499237218"/>
    <n v="704824.74996632524"/>
    <n v="683430.91492185928"/>
    <n v="662832.93985897396"/>
    <n v="643030.82477766986"/>
    <n v="624024.56967794651"/>
    <n v="605814.17455980415"/>
    <n v="588399.63942324265"/>
    <n v="571780.96426826203"/>
    <n v="750000"/>
    <n v="727014.4449923723"/>
    <n v="704824.74996632512"/>
    <n v="683430.91492185916"/>
    <n v="662832.93985897396"/>
    <n v="643030.82477766986"/>
    <n v="624024.56967794651"/>
    <n v="605814.17455980415"/>
    <n v="588399.63942324265"/>
    <n v="571780.96426826203"/>
    <n v="2243274.6187500004"/>
    <n v="64.75"/>
    <n v="9.4854355203619907"/>
    <n v="1.2999999999999999E-2"/>
    <n v="0.78300000000000003"/>
    <n v="4.2157979022656243E-2"/>
    <n v="0.12759788872522104"/>
    <n v="7.4999999999999997E-2"/>
    <n v="0.20259788872522105"/>
    <n v="3.0825552245901635"/>
    <n v="2.967941984360333"/>
    <n v="2.8285480341488132"/>
    <n v="2.6643733739556072"/>
    <n v="2.4754180037807121"/>
    <n v="2.2616819236241303"/>
    <n v="2.0231651334858602"/>
    <n v="1.7598676333659022"/>
    <n v="1.4717894232642565"/>
    <n v="1.1589305031809227"/>
    <n v="3.0825552245901635"/>
    <n v="3.025248604475248"/>
    <n v="2.8982450092545733"/>
    <n v="2.7464607040522102"/>
    <n v="2.5698956888681597"/>
    <n v="2.3685499637024212"/>
    <n v="2.1424235285549953"/>
    <n v="1.8915163834258812"/>
    <n v="1.6158285283150793"/>
    <n v="1.3153599632225896"/>
    <n v="0"/>
    <n v="4.2175116789996432"/>
    <n v="12.65253503699893"/>
    <n v="21.087558394998219"/>
    <n v="29.522581752997503"/>
    <n v="37.957605110996788"/>
    <n v="46.392628468996072"/>
    <n v="54.827651826995357"/>
    <n v="63.262675184994649"/>
    <n v="71.697698542993933"/>
    <n v="8.4350233579992864"/>
    <n v="0"/>
    <n v="11.759301193419606"/>
    <n v="36.823811732342044"/>
    <n v="64.764825275869867"/>
    <n v="96.900301344391579"/>
    <n v="135.17691863442437"/>
    <n v="182.65431627279639"/>
    <n v="244.49829135888106"/>
    <n v="330.24676413616197"/>
    <n v="459.77662300384594"/>
    <n v="1562.6011529521329"/>
    <n v="69.555528290513578"/>
    <n v="244.82350218639684"/>
    <n v="1876.9801834290433"/>
    <n v="1877"/>
    <n v="244.82608695652152"/>
    <n v="69.555528290513578"/>
    <n v="1562.6183847529649"/>
    <n v="8.5871082415846711"/>
    <n v="1.9816570956663782E-2"/>
    <n v="1.055757642869674E-5"/>
  </r>
  <r>
    <x v="2"/>
    <x v="429"/>
    <n v="442"/>
    <n v="1.7435099999999999"/>
    <n v="75.874299362769847"/>
    <n v="0"/>
    <n v="8.4304777069744272"/>
    <n v="16.860955413948854"/>
    <n v="25.29143312092328"/>
    <n v="33.721910827897709"/>
    <n v="42.152388534872138"/>
    <n v="50.582866241846567"/>
    <n v="59.013343948820996"/>
    <n v="67.443821655795418"/>
    <n v="75.874299362769847"/>
    <n v="0"/>
    <n v="8.4304777069744272"/>
    <n v="16.860955413948854"/>
    <n v="25.29143312092328"/>
    <n v="33.721910827897709"/>
    <n v="42.152388534872138"/>
    <n v="50.582866241846567"/>
    <n v="59.013343948820996"/>
    <n v="67.443821655795418"/>
    <n v="75.874299362769847"/>
    <n v="0"/>
    <n v="43.532184550273087"/>
    <n v="174.12873820109235"/>
    <n v="391.78966095245778"/>
    <n v="696.51495280436939"/>
    <n v="1088.3046137568274"/>
    <n v="1567.1586438098316"/>
    <n v="2133.0770429633822"/>
    <n v="2786.0598112174775"/>
    <n v="3526.1069485721209"/>
    <n v="0"/>
    <n v="2.5435933849717235E-2"/>
    <n v="5.087186769943447E-2"/>
    <n v="7.6307801549151691E-2"/>
    <n v="0.10174373539886894"/>
    <n v="0.12717966924858617"/>
    <n v="0.15261560309830341"/>
    <n v="0.17805153694802064"/>
    <n v="0.20348747079773788"/>
    <n v="0.22892340464745511"/>
    <n v="9.6"/>
    <n v="1.21546"/>
    <n v="1"/>
    <n v="1.0005999999999999"/>
    <n v="1.0066999999999999"/>
    <n v="1"/>
    <n v="0.96936882349921849"/>
    <n v="0.9397976502406058"/>
    <n v="0.91128648022416192"/>
    <n v="0.88383531344988697"/>
    <n v="0.85744414991778073"/>
    <n v="0.83211298962784341"/>
    <n v="0.80784183258007491"/>
    <n v="0.78463067877447501"/>
    <n v="0.76247952821104414"/>
    <n v="375000"/>
    <n v="750000"/>
    <n v="727026.61762441392"/>
    <n v="704848.23768045439"/>
    <n v="683464.86016812141"/>
    <n v="662876.4850874152"/>
    <n v="643083.11243833555"/>
    <n v="624084.74222088256"/>
    <n v="605881.37443505623"/>
    <n v="588473.00908085622"/>
    <n v="571859.64615828311"/>
    <n v="750000"/>
    <n v="727026.61762441392"/>
    <n v="704848.23768045439"/>
    <n v="683464.86016812141"/>
    <n v="662876.4850874152"/>
    <n v="643083.11243833555"/>
    <n v="624084.74222088256"/>
    <n v="605881.37443505623"/>
    <n v="588473.00908085622"/>
    <n v="571859.64615828311"/>
    <n v="2245726.2850000001"/>
    <n v="64.75"/>
    <n v="9.4854355203619907"/>
    <n v="1.2999999999999999E-2"/>
    <n v="0.78300000000000003"/>
    <n v="4.2157979022656243E-2"/>
    <n v="0.12815296796167733"/>
    <n v="7.4999999999999997E-2"/>
    <n v="0.20315296796167731"/>
    <n v="3.0789758703056767"/>
    <n v="2.9645158306825934"/>
    <n v="2.8252482322622456"/>
    <n v="2.6611730750446339"/>
    <n v="2.4722903590297589"/>
    <n v="2.2586000842176195"/>
    <n v="2.0201022506082165"/>
    <n v="1.7567968582015496"/>
    <n v="1.4686839069976179"/>
    <n v="1.1557633969964234"/>
    <n v="3.0789758703056767"/>
    <n v="3.0217458504941348"/>
    <n v="2.8948820314724193"/>
    <n v="2.7432106536534397"/>
    <n v="2.5667317170371966"/>
    <n v="2.3654452216236894"/>
    <n v="2.1393511674129178"/>
    <n v="1.8884495544048829"/>
    <n v="1.6127403825995836"/>
    <n v="1.3122236519970207"/>
    <n v="0"/>
    <n v="4.2152388534872136"/>
    <n v="12.64571656046164"/>
    <n v="21.076194267436065"/>
    <n v="29.506671974410494"/>
    <n v="37.937149681384923"/>
    <n v="46.367627388359352"/>
    <n v="54.798105095333781"/>
    <n v="63.22858280230821"/>
    <n v="71.659060509282625"/>
    <n v="8.4304777069744272"/>
    <n v="0"/>
    <n v="11.760246871220241"/>
    <n v="36.826865617548016"/>
    <n v="64.771688489486763"/>
    <n v="96.915208798843807"/>
    <n v="135.2084976356083"/>
    <n v="182.71953430421189"/>
    <n v="244.63147681815497"/>
    <n v="330.52260829435227"/>
    <n v="460.37892336939092"/>
    <n v="1563.7350501988171"/>
    <n v="69.555528290513578"/>
    <n v="244.99358677339947"/>
    <n v="1878.2841652627303"/>
    <n v="1878.3"/>
    <n v="244.99565217391296"/>
    <n v="69.555528290513578"/>
    <n v="1563.7488195355734"/>
    <n v="8.5822521693549412"/>
    <n v="1.5834737269642574E-2"/>
    <n v="8.4303557842956784E-6"/>
  </r>
  <r>
    <x v="2"/>
    <x v="430"/>
    <n v="442"/>
    <n v="1.74729"/>
    <n v="75.833543584918573"/>
    <n v="0"/>
    <n v="8.4259492872131752"/>
    <n v="16.85189857442635"/>
    <n v="25.277847861639525"/>
    <n v="33.703797148852701"/>
    <n v="42.129746436065872"/>
    <n v="50.555695723279044"/>
    <n v="58.981645010492215"/>
    <n v="67.407594297705387"/>
    <n v="75.833543584918559"/>
    <n v="0"/>
    <n v="8.4259492872131752"/>
    <n v="16.85189857442635"/>
    <n v="25.277847861639525"/>
    <n v="33.703797148852701"/>
    <n v="42.129746436065872"/>
    <n v="50.555695723279044"/>
    <n v="58.981645010492215"/>
    <n v="67.407594297705387"/>
    <n v="75.833543584918559"/>
    <n v="0"/>
    <n v="43.485430601796537"/>
    <n v="173.94172240718615"/>
    <n v="391.36887541616886"/>
    <n v="695.76688962874459"/>
    <n v="1087.1357650449133"/>
    <n v="1565.4755016646748"/>
    <n v="2130.7860994880293"/>
    <n v="2783.0675585149775"/>
    <n v="3522.3198787455176"/>
    <n v="0"/>
    <n v="2.5422270972061359E-2"/>
    <n v="5.0844541944122718E-2"/>
    <n v="7.6266812916184076E-2"/>
    <n v="0.10168908388824544"/>
    <n v="0.12711135486030678"/>
    <n v="0.15253362583236812"/>
    <n v="0.1779558968044295"/>
    <n v="0.20337816777649084"/>
    <n v="0.22880043874855219"/>
    <n v="9.6"/>
    <n v="1.21546"/>
    <n v="1"/>
    <n v="1.0005999999999999"/>
    <n v="1.0066999999999999"/>
    <n v="1"/>
    <n v="0.96938499245773957"/>
    <n v="0.93982884970485747"/>
    <n v="0.91133157174135415"/>
    <n v="0.88389315856722916"/>
    <n v="0.85751361018248273"/>
    <n v="0.83219292658711497"/>
    <n v="0.80793110778112553"/>
    <n v="0.78472815376451477"/>
    <n v="0.76258406453728245"/>
    <n v="375000"/>
    <n v="750000"/>
    <n v="727038.74434330466"/>
    <n v="704871.63727864309"/>
    <n v="683498.67880601564"/>
    <n v="662919.86892542185"/>
    <n v="643135.20763686206"/>
    <n v="624144.69494033628"/>
    <n v="605948.33083584416"/>
    <n v="588546.11532338604"/>
    <n v="571938.04840296181"/>
    <n v="750000"/>
    <n v="727038.74434330466"/>
    <n v="704871.63727864309"/>
    <n v="683498.67880601576"/>
    <n v="662919.86892542185"/>
    <n v="643135.20763686206"/>
    <n v="624144.69494033628"/>
    <n v="605948.33083584416"/>
    <n v="588546.11532338604"/>
    <n v="571938.04840296181"/>
    <n v="2248177.9512499999"/>
    <n v="64.75"/>
    <n v="9.4854355203619907"/>
    <n v="1.2999999999999999E-2"/>
    <n v="0.78300000000000003"/>
    <n v="4.2157979022656243E-2"/>
    <n v="0.1287092519382686"/>
    <n v="7.4999999999999997E-2"/>
    <n v="0.20370925193826861"/>
    <n v="3.0754043226826613"/>
    <n v="2.9610968689618424"/>
    <n v="2.8219549217816065"/>
    <n v="2.6579784811419565"/>
    <n v="2.4691675470428884"/>
    <n v="2.2555221194844051"/>
    <n v="2.0170421984665068"/>
    <n v="1.7537277839891914"/>
    <n v="1.4655788760524611"/>
    <n v="1.1525954746563147"/>
    <n v="3.0754043226826613"/>
    <n v="3.0182505958222521"/>
    <n v="2.8915258953717244"/>
    <n v="2.7399667014617815"/>
    <n v="2.5635730140924222"/>
    <n v="2.3623448332636467"/>
    <n v="2.1362821589754559"/>
    <n v="1.8853849912278491"/>
    <n v="1.6096533300208262"/>
    <n v="1.3090871753543878"/>
    <n v="0"/>
    <n v="4.2129746436065876"/>
    <n v="12.638923930819763"/>
    <n v="21.064873218032936"/>
    <n v="29.490822505246115"/>
    <n v="37.916771792459286"/>
    <n v="46.342721079672458"/>
    <n v="54.76867036688563"/>
    <n v="63.194619654098801"/>
    <n v="71.620568941311973"/>
    <n v="8.4259492872131752"/>
    <n v="0"/>
    <n v="11.76122047138151"/>
    <n v="36.830011536985289"/>
    <n v="64.778726464824615"/>
    <n v="96.930406702451833"/>
    <n v="135.24054226102103"/>
    <n v="182.78550705870094"/>
    <n v="244.76594498555846"/>
    <n v="330.80083176870897"/>
    <n v="460.98632175315731"/>
    <n v="1564.8795130027902"/>
    <n v="69.555528290513578"/>
    <n v="245.16525619399542"/>
    <n v="1879.6002974872993"/>
    <n v="1879.6"/>
    <n v="245.16521739130417"/>
    <n v="69.555528290513578"/>
    <n v="1564.8792543181821"/>
    <n v="8.5773718344883676"/>
    <n v="2.9748729934908624E-4"/>
    <n v="1.5827159999419357E-7"/>
  </r>
  <r>
    <x v="2"/>
    <x v="431"/>
    <n v="442"/>
    <n v="1.75112"/>
    <n v="75.79185991923832"/>
    <n v="0"/>
    <n v="8.4213177688042578"/>
    <n v="16.842635537608516"/>
    <n v="25.263953306412773"/>
    <n v="33.685271075217031"/>
    <n v="42.106588844021289"/>
    <n v="50.527906612825547"/>
    <n v="58.949224381629804"/>
    <n v="67.370542150434062"/>
    <n v="75.79185991923832"/>
    <n v="0"/>
    <n v="8.4213177688042578"/>
    <n v="16.842635537608516"/>
    <n v="25.263953306412773"/>
    <n v="33.685271075217031"/>
    <n v="42.106588844021289"/>
    <n v="50.527906612825547"/>
    <n v="58.949224381629804"/>
    <n v="67.370542150434062"/>
    <n v="75.79185991923832"/>
    <n v="0"/>
    <n v="43.437638189946725"/>
    <n v="173.7505527597869"/>
    <n v="390.93874370952051"/>
    <n v="695.0022110391476"/>
    <n v="1085.9409547486682"/>
    <n v="1563.754974838082"/>
    <n v="2128.4442713073895"/>
    <n v="2780.0088441565904"/>
    <n v="3518.4486933856847"/>
    <n v="0"/>
    <n v="2.5408297031323041E-2"/>
    <n v="5.0816594062646082E-2"/>
    <n v="7.6224891093969127E-2"/>
    <n v="0.10163318812529216"/>
    <n v="0.1270414851566152"/>
    <n v="0.15244978218793825"/>
    <n v="0.17785807921926131"/>
    <n v="0.20326637625058433"/>
    <n v="0.22867467328190738"/>
    <n v="9.6"/>
    <n v="1.21546"/>
    <n v="1"/>
    <n v="1.0005999999999999"/>
    <n v="1.0066999999999999"/>
    <n v="1"/>
    <n v="0.9694015298517149"/>
    <n v="0.93986076075356495"/>
    <n v="0.91137769270555014"/>
    <n v="0.88395232570767024"/>
    <n v="0.8575846597599257"/>
    <n v="0.8322746948623162"/>
    <n v="0.80802243101484184"/>
    <n v="0.78482786821750272"/>
    <n v="0.76269100647029853"/>
    <n v="375000"/>
    <n v="750000"/>
    <n v="727051.14738878619"/>
    <n v="704895.57056517375"/>
    <n v="683533.26952916256"/>
    <n v="662964.24428075273"/>
    <n v="643188.49481994426"/>
    <n v="624206.02114673716"/>
    <n v="606016.82326113142"/>
    <n v="588620.90116312704"/>
    <n v="572018.25485272391"/>
    <n v="750000"/>
    <n v="727051.14738878619"/>
    <n v="704895.57056517375"/>
    <n v="683533.26952916244"/>
    <n v="662964.24428075273"/>
    <n v="643188.49481994426"/>
    <n v="624206.02114673716"/>
    <n v="606016.82326113142"/>
    <n v="588620.90116312704"/>
    <n v="572018.25485272391"/>
    <n v="2250629.6175000002"/>
    <n v="64.75"/>
    <n v="9.4854355203619907"/>
    <n v="1.2999999999999999E-2"/>
    <n v="0.78300000000000003"/>
    <n v="4.2157979022656243E-2"/>
    <n v="0.12927412291762244"/>
    <n v="7.4999999999999997E-2"/>
    <n v="0.20427412291762242"/>
    <n v="3.0718405562091498"/>
    <n v="2.95768635034077"/>
    <n v="2.8186702730843405"/>
    <n v="2.6547923244398599"/>
    <n v="2.4660525044073305"/>
    <n v="2.2524508129867509"/>
    <n v="2.013987250178122"/>
    <n v="1.7506618159814429"/>
    <n v="1.4624745103967141"/>
    <n v="1.1494253334239348"/>
    <n v="3.0718405562091498"/>
    <n v="3.0147634532749601"/>
    <n v="2.8881783117125552"/>
    <n v="2.7367312987621002"/>
    <n v="2.560422414423595"/>
    <n v="2.3592516586970405"/>
    <n v="2.1332190315824366"/>
    <n v="1.8823245330797824"/>
    <n v="1.6065681631890785"/>
    <n v="1.3059499219103246"/>
    <n v="0"/>
    <n v="4.2106588844021289"/>
    <n v="12.631976653206387"/>
    <n v="21.053294422010644"/>
    <n v="29.474612190814902"/>
    <n v="37.89592995961916"/>
    <n v="46.317247728423418"/>
    <n v="54.738565497227675"/>
    <n v="63.159883266031933"/>
    <n v="71.581201034836198"/>
    <n v="8.4213177688042578"/>
    <n v="0"/>
    <n v="11.761883488095712"/>
    <n v="36.832175151156214"/>
    <n v="64.784029944094968"/>
    <n v="96.943017672731386"/>
    <n v="135.26902361512063"/>
    <n v="182.84679422165914"/>
    <n v="244.89446222455459"/>
    <n v="331.07182092294386"/>
    <n v="461.58587712554623"/>
    <n v="1565.9890843659027"/>
    <n v="69.555528290513578"/>
    <n v="245.33169189846231"/>
    <n v="1880.8763045548787"/>
    <n v="1880.9"/>
    <n v="245.3347826086956"/>
    <n v="69.555528290513578"/>
    <n v="1566.0096891007909"/>
    <n v="8.5724024902859277"/>
    <n v="2.3695445121347802E-2"/>
    <n v="1.259792924735382E-5"/>
  </r>
  <r>
    <x v="2"/>
    <x v="432"/>
    <n v="442"/>
    <n v="1.7549300000000001"/>
    <n v="75.750767048514717"/>
    <n v="0"/>
    <n v="8.4167518942794128"/>
    <n v="16.833503788558826"/>
    <n v="25.250255682838237"/>
    <n v="33.667007577117651"/>
    <n v="42.083759471397066"/>
    <n v="50.500511365676481"/>
    <n v="58.917263259955895"/>
    <n v="67.334015154235303"/>
    <n v="75.750767048514717"/>
    <n v="0"/>
    <n v="8.4167518942794128"/>
    <n v="16.833503788558826"/>
    <n v="25.250255682838237"/>
    <n v="33.667007577117651"/>
    <n v="42.083759471397066"/>
    <n v="50.500511365676481"/>
    <n v="58.917263259955895"/>
    <n v="67.334015154235303"/>
    <n v="75.750767048514717"/>
    <n v="0"/>
    <n v="43.390548875536858"/>
    <n v="173.56219550214743"/>
    <n v="390.51493987983167"/>
    <n v="694.24878200858973"/>
    <n v="1084.7637218884213"/>
    <n v="1562.0597595193269"/>
    <n v="2126.1368949013063"/>
    <n v="2776.9951280343589"/>
    <n v="3514.6344589184855"/>
    <n v="0"/>
    <n v="2.5394521147391342E-2"/>
    <n v="5.0789042294782684E-2"/>
    <n v="7.6183563442174015E-2"/>
    <n v="0.10157808458956537"/>
    <n v="0.12697260573695671"/>
    <n v="0.15236712688434806"/>
    <n v="0.17776164803173941"/>
    <n v="0.20315616917913074"/>
    <n v="0.22855069032652209"/>
    <n v="9.6"/>
    <n v="1.21546"/>
    <n v="1"/>
    <n v="1.0005999999999999"/>
    <n v="1.0066999999999999"/>
    <n v="1"/>
    <n v="0.96941783316945729"/>
    <n v="0.93989222077014067"/>
    <n v="0.91142316280205071"/>
    <n v="0.88401065926518685"/>
    <n v="0.85765471015954942"/>
    <n v="0.83235531548513841"/>
    <n v="0.80811247524195362"/>
    <n v="0.78492618942999526"/>
    <n v="0.76279645804926322"/>
    <n v="375000"/>
    <n v="750000"/>
    <n v="727063.37487709301"/>
    <n v="704919.16557760548"/>
    <n v="683567.372101538"/>
    <n v="663007.99444889009"/>
    <n v="643241.03261966212"/>
    <n v="624266.48661385383"/>
    <n v="606084.35643146525"/>
    <n v="588694.64207249647"/>
    <n v="572097.34353694739"/>
    <n v="750000"/>
    <n v="727063.37487709301"/>
    <n v="704919.16557760548"/>
    <n v="683567.372101538"/>
    <n v="663007.99444889009"/>
    <n v="643241.03261966212"/>
    <n v="624266.48661385383"/>
    <n v="606084.35643146525"/>
    <n v="588694.64207249647"/>
    <n v="572097.34353694739"/>
    <n v="2253081.2837499999"/>
    <n v="64.75"/>
    <n v="9.4854355203619907"/>
    <n v="1.2999999999999999E-2"/>
    <n v="0.78300000000000003"/>
    <n v="4.2157979022656243E-2"/>
    <n v="0.12983727133038503"/>
    <n v="7.4999999999999997E-2"/>
    <n v="0.20483727133038504"/>
    <n v="3.068284545484222"/>
    <n v="2.9542824604287925"/>
    <n v="2.8153911827129217"/>
    <n v="2.6516107123366113"/>
    <n v="2.4629410492998605"/>
    <n v="2.2493821936026692"/>
    <n v="2.0109341452450384"/>
    <n v="1.7475969042269666"/>
    <n v="1.4593704705484547"/>
    <n v="1.1462548442095024"/>
    <n v="3.068284545484222"/>
    <n v="3.0112835029565073"/>
    <n v="2.8848368215708571"/>
    <n v="2.7335009475247665"/>
    <n v="2.5572758808182359"/>
    <n v="2.3561616214512648"/>
    <n v="2.1301581694238538"/>
    <n v="1.8792655247360024"/>
    <n v="1.6034836873877105"/>
    <n v="1.3028126573789787"/>
    <n v="0"/>
    <n v="4.2083759471397064"/>
    <n v="12.625127841419118"/>
    <n v="21.041879735698529"/>
    <n v="29.458631629977944"/>
    <n v="37.875383524257359"/>
    <n v="46.292135418536773"/>
    <n v="54.708887312816188"/>
    <n v="63.125639207095603"/>
    <n v="71.542391101375017"/>
    <n v="8.4167518942794128"/>
    <n v="0"/>
    <n v="11.762710548558946"/>
    <n v="36.834862852631581"/>
    <n v="64.790276105450502"/>
    <n v="96.957076643276565"/>
    <n v="135.29959198129916"/>
    <n v="182.91102701523425"/>
    <n v="245.02717942891607"/>
    <n v="331.34907922855172"/>
    <n v="462.19581335293589"/>
    <n v="1567.1276171568545"/>
    <n v="69.555528290513578"/>
    <n v="245.50247181710506"/>
    <n v="1882.1856172644732"/>
    <n v="1882.2"/>
    <n v="245.50434782608681"/>
    <n v="69.555528290513578"/>
    <n v="1567.1401238833996"/>
    <n v="8.5674349624070505"/>
    <n v="1.438273552685132E-2"/>
    <n v="7.6414491163804704E-6"/>
  </r>
  <r>
    <x v="2"/>
    <x v="433"/>
    <n v="442"/>
    <n v="1.75874"/>
    <n v="75.709830059556182"/>
    <n v="0"/>
    <n v="8.4122033399506861"/>
    <n v="16.824406679901372"/>
    <n v="25.236610019852058"/>
    <n v="33.648813359802745"/>
    <n v="42.061016699753431"/>
    <n v="50.473220039704117"/>
    <n v="58.885423379654803"/>
    <n v="67.297626719605489"/>
    <n v="75.709830059556168"/>
    <n v="0"/>
    <n v="8.4122033399506861"/>
    <n v="16.824406679901372"/>
    <n v="25.236610019852058"/>
    <n v="33.648813359802745"/>
    <n v="42.061016699753431"/>
    <n v="50.473220039704117"/>
    <n v="58.885423379654803"/>
    <n v="67.297626719605489"/>
    <n v="75.709830059556168"/>
    <n v="0"/>
    <n v="43.343663582514957"/>
    <n v="173.37465433005983"/>
    <n v="390.09297224263463"/>
    <n v="693.4986173202393"/>
    <n v="1083.5915895628739"/>
    <n v="1560.3718889705385"/>
    <n v="2123.8395155432331"/>
    <n v="2773.9944692809572"/>
    <n v="3510.836750183711"/>
    <n v="0"/>
    <n v="2.5380797520920966E-2"/>
    <n v="5.0761595041841932E-2"/>
    <n v="7.6142392562762909E-2"/>
    <n v="0.10152319008368386"/>
    <n v="0.12690398760460483"/>
    <n v="0.15228478512552582"/>
    <n v="0.17766558264644677"/>
    <n v="0.20304638016736773"/>
    <n v="0.22842717768828869"/>
    <n v="9.6"/>
    <n v="1.21546"/>
    <n v="1"/>
    <n v="1.0005999999999999"/>
    <n v="1.0066999999999999"/>
    <n v="1"/>
    <n v="0.96943407495132106"/>
    <n v="0.93992356268285504"/>
    <n v="0.91146846319460162"/>
    <n v="0.88406877648656113"/>
    <n v="0.85772450255873356"/>
    <n v="0.8324356414111187"/>
    <n v="0.80820219304371665"/>
    <n v="0.78502415745652743"/>
    <n v="0.76290153464955091"/>
    <n v="375000"/>
    <n v="750000"/>
    <n v="727075.55621349078"/>
    <n v="704942.67201214132"/>
    <n v="683601.34739595116"/>
    <n v="663051.58236492088"/>
    <n v="643293.37691905012"/>
    <n v="624326.73105833901"/>
    <n v="606151.64478278754"/>
    <n v="588768.1180923956"/>
    <n v="572176.15098716319"/>
    <n v="750000"/>
    <n v="727075.55621349078"/>
    <n v="704942.67201214132"/>
    <n v="683601.34739595116"/>
    <n v="663051.58236492088"/>
    <n v="643293.37691905012"/>
    <n v="624326.73105833901"/>
    <n v="606151.64478278754"/>
    <n v="588768.1180923956"/>
    <n v="572176.15098716319"/>
    <n v="2255532.9500000002"/>
    <n v="64.75"/>
    <n v="9.4854355203619907"/>
    <n v="1.2999999999999999E-2"/>
    <n v="0.78300000000000003"/>
    <n v="4.2157979022656243E-2"/>
    <n v="0.13040164368202617"/>
    <n v="7.4999999999999997E-2"/>
    <n v="0.20540164368202618"/>
    <n v="3.0647362652173911"/>
    <n v="2.9508856890586204"/>
    <n v="2.8121185134439526"/>
    <n v="2.6484347383733851"/>
    <n v="2.4598343638469209"/>
    <n v="2.2463173898645592"/>
    <n v="2.0078838164262991"/>
    <n v="1.7445336435321417"/>
    <n v="1.4562668711820859"/>
    <n v="1.1430834993761321"/>
    <n v="3.0647362652173911"/>
    <n v="3.0078109771380057"/>
    <n v="2.8815021012512867"/>
    <n v="2.7302766259086688"/>
    <n v="2.554134551110153"/>
    <n v="2.35307587685574"/>
    <n v="2.1271006031454291"/>
    <n v="1.8762087299792203"/>
    <n v="1.6004002573571139"/>
    <n v="1.2996751852791091"/>
    <n v="0"/>
    <n v="4.2061016699753431"/>
    <n v="12.618305009926029"/>
    <n v="21.030508349876715"/>
    <n v="29.442711689827401"/>
    <n v="37.854915029778084"/>
    <n v="46.267118369728777"/>
    <n v="54.679321709679456"/>
    <n v="63.09152504963015"/>
    <n v="71.503728389580829"/>
    <n v="8.4122033399506861"/>
    <n v="0"/>
    <n v="11.76356585745491"/>
    <n v="36.837643638337717"/>
    <n v="64.796698950903902"/>
    <n v="96.971429131138791"/>
    <n v="135.33063076255888"/>
    <n v="182.97602243363011"/>
    <n v="245.161194147891"/>
    <n v="331.6287505611491"/>
    <n v="462.81094660477322"/>
    <n v="1568.2768820878377"/>
    <n v="69.555528290513578"/>
    <n v="245.67486155675255"/>
    <n v="1883.507271935104"/>
    <n v="1883.5"/>
    <n v="245.67391304347802"/>
    <n v="69.555528290513578"/>
    <n v="1568.2705586660084"/>
    <n v="8.5624436517296463"/>
    <n v="7.2719351039722824E-3"/>
    <n v="3.8608628107099984E-6"/>
  </r>
  <r>
    <x v="2"/>
    <x v="434"/>
    <n v="442"/>
    <n v="1.76136"/>
    <n v="75.694605278629169"/>
    <n v="0"/>
    <n v="8.4105116976254628"/>
    <n v="16.821023395250926"/>
    <n v="25.231535092876388"/>
    <n v="33.642046790501851"/>
    <n v="42.052558488127318"/>
    <n v="50.463070185752784"/>
    <n v="58.87358188337825"/>
    <n v="67.284093581003717"/>
    <n v="75.694605278629183"/>
    <n v="0"/>
    <n v="8.4105116976254628"/>
    <n v="16.821023395250926"/>
    <n v="25.231535092876388"/>
    <n v="33.642046790501851"/>
    <n v="42.052558488127318"/>
    <n v="50.463070185752784"/>
    <n v="58.87358188337825"/>
    <n v="67.284093581003717"/>
    <n v="75.694605278629183"/>
    <n v="0"/>
    <n v="43.32623304723554"/>
    <n v="173.30493218894216"/>
    <n v="389.93609742511978"/>
    <n v="693.21972875576864"/>
    <n v="1083.1558261808884"/>
    <n v="1559.7443897004798"/>
    <n v="2122.985419314542"/>
    <n v="2772.8789150230755"/>
    <n v="3509.42487682608"/>
    <n v="0"/>
    <n v="2.5375693598726122E-2"/>
    <n v="5.0751387197452244E-2"/>
    <n v="7.6127080796178373E-2"/>
    <n v="0.10150277439490449"/>
    <n v="0.12687846799363062"/>
    <n v="0.15225416159235677"/>
    <n v="0.1776298551910829"/>
    <n v="0.20300554878980903"/>
    <n v="0.22838124238853516"/>
    <n v="9.6"/>
    <n v="1.21546"/>
    <n v="1"/>
    <n v="1.0005999999999999"/>
    <n v="1.0066999999999999"/>
    <n v="1"/>
    <n v="0.96944011547358588"/>
    <n v="0.93993521929603363"/>
    <n v="0.9114853114673428"/>
    <n v="0.8840903919875136"/>
    <n v="0.85775046085654605"/>
    <n v="0.83246551807444014"/>
    <n v="0.80823556364119586"/>
    <n v="0.78506059755681312"/>
    <n v="0.76294061982129202"/>
    <n v="375000"/>
    <n v="750000"/>
    <n v="727080.08660518937"/>
    <n v="704951.41447202524"/>
    <n v="683613.98360050714"/>
    <n v="663067.7939906352"/>
    <n v="643312.84564240952"/>
    <n v="624349.13855583011"/>
    <n v="606176.67273089685"/>
    <n v="588795.44816760987"/>
    <n v="572205.46486596903"/>
    <n v="750000"/>
    <n v="727080.08660518948"/>
    <n v="704951.41447202524"/>
    <n v="683613.98360050702"/>
    <n v="663067.7939906352"/>
    <n v="643312.84564240952"/>
    <n v="624349.13855583011"/>
    <n v="606176.67273089685"/>
    <n v="588795.44816760987"/>
    <n v="572205.46486596903"/>
    <n v="2257984.61625"/>
    <n v="64.75"/>
    <n v="9.4854355203619907"/>
    <n v="1.2999999999999999E-2"/>
    <n v="0.78300000000000003"/>
    <n v="4.2157979022656243E-2"/>
    <n v="0.13079045247315524"/>
    <n v="7.4999999999999997E-2"/>
    <n v="0.20579045247315525"/>
    <n v="3.0611956902280135"/>
    <n v="2.9474661226246308"/>
    <n v="2.8088010595594008"/>
    <n v="2.6452005010323232"/>
    <n v="2.4566644470433978"/>
    <n v="2.2431928975926252"/>
    <n v="2.0047858526800049"/>
    <n v="1.7414433123055366"/>
    <n v="1.4531652764692213"/>
    <n v="1.1399517451710581"/>
    <n v="3.0611956902280135"/>
    <n v="3.0043309064263219"/>
    <n v="2.8781335910920158"/>
    <n v="2.727000780295862"/>
    <n v="2.5509324740378605"/>
    <n v="2.3499286723180113"/>
    <n v="2.1239893751363148"/>
    <n v="1.8731145824927706"/>
    <n v="1.597304294387379"/>
    <n v="1.2965585108201396"/>
    <n v="0"/>
    <n v="4.2052558488127314"/>
    <n v="12.615767546438194"/>
    <n v="21.026279244063659"/>
    <n v="29.436790941689118"/>
    <n v="37.847302639314584"/>
    <n v="46.257814336940051"/>
    <n v="54.668326034565517"/>
    <n v="63.078837732190983"/>
    <n v="71.489349429816457"/>
    <n v="8.4105116976254628"/>
    <n v="0"/>
    <n v="11.772456034151825"/>
    <n v="36.865926186415805"/>
    <n v="64.848447722318099"/>
    <n v="97.054107498087021"/>
    <n v="135.45738018402687"/>
    <n v="183.17035534250368"/>
    <n v="245.46741555523099"/>
    <n v="332.13790539684572"/>
    <n v="463.73688855335695"/>
    <n v="1570.5108824729371"/>
    <n v="69.555528290513578"/>
    <n v="246.00996161451747"/>
    <n v="1886.0763723779683"/>
    <n v="1886.1"/>
    <n v="246.01304347826067"/>
    <n v="69.555528290513578"/>
    <n v="1570.5314282312256"/>
    <n v="8.5589976543239494"/>
    <n v="2.3627622031654028E-2"/>
    <n v="1.252723717281906E-5"/>
  </r>
  <r>
    <x v="2"/>
    <x v="435"/>
    <n v="442"/>
    <n v="1.7664500000000001"/>
    <n v="75.626493476317165"/>
    <n v="0"/>
    <n v="8.4029437195907963"/>
    <n v="16.805887439181593"/>
    <n v="25.208831158772391"/>
    <n v="33.611774878363185"/>
    <n v="42.01471859795398"/>
    <n v="50.417662317544774"/>
    <n v="58.820606037135569"/>
    <n v="67.223549756726371"/>
    <n v="75.626493476317165"/>
    <n v="0"/>
    <n v="8.4029437195907963"/>
    <n v="16.805887439181593"/>
    <n v="25.208831158772391"/>
    <n v="33.611774878363185"/>
    <n v="42.01471859795398"/>
    <n v="50.417662317544774"/>
    <n v="58.820606037135569"/>
    <n v="67.223549756726371"/>
    <n v="75.626493476317165"/>
    <n v="0"/>
    <n v="43.248296182198878"/>
    <n v="172.99318472879551"/>
    <n v="389.23466563978997"/>
    <n v="691.97273891518205"/>
    <n v="1081.2074045549718"/>
    <n v="1556.9386625591594"/>
    <n v="2119.1665129277449"/>
    <n v="2767.8909556607282"/>
    <n v="3503.1119907581092"/>
    <n v="0"/>
    <n v="2.5352859947377203E-2"/>
    <n v="5.0705719894754406E-2"/>
    <n v="7.6058579842131616E-2"/>
    <n v="0.10141143978950881"/>
    <n v="0.12676429973688602"/>
    <n v="0.1521171596842632"/>
    <n v="0.17747001963164041"/>
    <n v="0.20282287957901762"/>
    <n v="0.22817573952639483"/>
    <n v="9.6"/>
    <n v="1.21546"/>
    <n v="1"/>
    <n v="1.0005999999999999"/>
    <n v="1.0066999999999999"/>
    <n v="1"/>
    <n v="0.96946713975829524"/>
    <n v="0.93998737011254851"/>
    <n v="0.91156069106276005"/>
    <n v="0.88418710260892974"/>
    <n v="0.85786660475105758"/>
    <n v="0.83259919748914368"/>
    <n v="0.80838488082318793"/>
    <n v="0.78522365475319045"/>
    <n v="0.76311551927915089"/>
    <n v="375000"/>
    <n v="750000"/>
    <n v="727100.35481872142"/>
    <n v="704990.52758441144"/>
    <n v="683670.51829707006"/>
    <n v="663140.32695669727"/>
    <n v="643399.95356329321"/>
    <n v="624449.39811685774"/>
    <n v="606288.660617391"/>
    <n v="588917.74106489285"/>
    <n v="572336.63945936318"/>
    <n v="750000"/>
    <n v="727100.35481872142"/>
    <n v="704990.52758441155"/>
    <n v="683670.51829707017"/>
    <n v="663140.32695669727"/>
    <n v="643399.95356329321"/>
    <n v="624449.39811685774"/>
    <n v="606288.660617391"/>
    <n v="588917.74106489285"/>
    <n v="572336.63945936318"/>
    <n v="2260436.2825000002"/>
    <n v="64.75"/>
    <n v="9.4854355203619907"/>
    <n v="1.2999999999999999E-2"/>
    <n v="0.78300000000000003"/>
    <n v="4.2157979022656243E-2"/>
    <n v="0.13154746445363269"/>
    <n v="7.4999999999999997E-2"/>
    <n v="0.2065474644536327"/>
    <n v="3.0576627954446853"/>
    <n v="2.944115663060622"/>
    <n v="2.8055962108521455"/>
    <n v="2.6421044388192549"/>
    <n v="2.4536403469619499"/>
    <n v="2.2402039352802325"/>
    <n v="2.0017952037741011"/>
    <n v="1.7384141524435568"/>
    <n v="1.4500607812885984"/>
    <n v="1.1367350903092257"/>
    <n v="3.0576627954446853"/>
    <n v="3.0008892292526537"/>
    <n v="2.8748559369563838"/>
    <n v="2.7238503248357002"/>
    <n v="2.5478723928906026"/>
    <n v="2.346922141121091"/>
    <n v="2.1209995695271671"/>
    <n v="1.8701046781088291"/>
    <n v="1.5942374668660775"/>
    <n v="1.293397935798912"/>
    <n v="0"/>
    <n v="4.2014718597953982"/>
    <n v="12.604415579386195"/>
    <n v="21.007359298976994"/>
    <n v="29.410303018567788"/>
    <n v="37.813246738158583"/>
    <n v="46.216190457749377"/>
    <n v="54.619134177340172"/>
    <n v="63.022077896930966"/>
    <n v="71.425021616521775"/>
    <n v="8.4029437195907963"/>
    <n v="0"/>
    <n v="11.764756670507813"/>
    <n v="36.841565996537277"/>
    <n v="64.806665871838518"/>
    <n v="96.995878494825206"/>
    <n v="135.38693023875337"/>
    <n v="183.09859791104637"/>
    <n v="245.42022480212137"/>
    <n v="332.17822605850489"/>
    <n v="464.03386011549975"/>
    <n v="1570.5267061596344"/>
    <n v="69.555528290513578"/>
    <n v="246.01233516752205"/>
    <n v="1886.09456961767"/>
    <n v="1886.1"/>
    <n v="246.01304347826067"/>
    <n v="69.555528290513578"/>
    <n v="1570.5314282312256"/>
    <n v="8.5522715307722681"/>
    <n v="5.4303823299051146E-3"/>
    <n v="2.8791592863077857E-6"/>
  </r>
  <r>
    <x v="2"/>
    <x v="436"/>
    <n v="442"/>
    <n v="1.7703199999999999"/>
    <n v="75.584743019193525"/>
    <n v="0"/>
    <n v="8.3983047799103918"/>
    <n v="16.796609559820784"/>
    <n v="25.194914339731177"/>
    <n v="33.593219119641567"/>
    <n v="41.991523899551957"/>
    <n v="50.389828679462347"/>
    <n v="58.788133459372737"/>
    <n v="67.186438239283135"/>
    <n v="75.584743019193525"/>
    <n v="0"/>
    <n v="8.3983047799103918"/>
    <n v="16.796609559820784"/>
    <n v="25.194914339731177"/>
    <n v="33.593219119641567"/>
    <n v="41.991523899551957"/>
    <n v="50.389828679462347"/>
    <n v="58.788133459372737"/>
    <n v="67.186438239283135"/>
    <n v="75.584743019193525"/>
    <n v="0"/>
    <n v="43.200557945462769"/>
    <n v="172.80223178185108"/>
    <n v="388.80502150916499"/>
    <n v="691.20892712740431"/>
    <n v="1080.013948636569"/>
    <n v="1555.2200860366593"/>
    <n v="2116.827339327675"/>
    <n v="2764.8357085096172"/>
    <n v="3499.2451935824838"/>
    <n v="0"/>
    <n v="2.5338863615621772E-2"/>
    <n v="5.0677727231243544E-2"/>
    <n v="7.6016590846865323E-2"/>
    <n v="0.10135545446248709"/>
    <n v="0.12669431807810885"/>
    <n v="0.15203318169373062"/>
    <n v="0.17737204530935238"/>
    <n v="0.20271090892497418"/>
    <n v="0.22804977254059594"/>
    <n v="9.6"/>
    <n v="1.21546"/>
    <n v="1"/>
    <n v="1.0005999999999999"/>
    <n v="1.0066999999999999"/>
    <n v="1"/>
    <n v="0.96948370524274585"/>
    <n v="0.94001933866136367"/>
    <n v="0.91160690025585345"/>
    <n v="0.8842463900262153"/>
    <n v="0.85793780797244923"/>
    <n v="0.83268115409455512"/>
    <n v="0.80847642839253309"/>
    <n v="0.78532363086638302"/>
    <n v="0.76322276151610491"/>
    <n v="375000"/>
    <n v="750000"/>
    <n v="727112.77893205942"/>
    <n v="705014.50399602274"/>
    <n v="683705.1751918901"/>
    <n v="663184.79251966148"/>
    <n v="643453.35597933689"/>
    <n v="624510.86557091633"/>
    <n v="606357.32129439979"/>
    <n v="588992.72314978729"/>
    <n v="572417.07113707869"/>
    <n v="750000"/>
    <n v="727112.77893205942"/>
    <n v="705014.50399602274"/>
    <n v="683705.1751918901"/>
    <n v="663184.79251966148"/>
    <n v="643453.35597933689"/>
    <n v="624510.86557091633"/>
    <n v="606357.32129439979"/>
    <n v="588992.72314978729"/>
    <n v="572417.07113707869"/>
    <n v="2262887.94875"/>
    <n v="64.75"/>
    <n v="9.4854355203619907"/>
    <n v="1.2999999999999999E-2"/>
    <n v="0.78300000000000003"/>
    <n v="4.2157979022656243E-2"/>
    <n v="0.13212449335569365"/>
    <n v="7.4999999999999997E-2"/>
    <n v="0.20712449335569366"/>
    <n v="3.0541375559046591"/>
    <n v="2.9407415976059119"/>
    <n v="2.8023452211616107"/>
    <n v="2.6389484265717558"/>
    <n v="2.4505512138363463"/>
    <n v="2.2371535829553837"/>
    <n v="1.998755533928867"/>
    <n v="1.7353570667567966"/>
    <n v="1.4469581814391721"/>
    <n v="1.1335588779759935"/>
    <n v="3.0541375559046591"/>
    <n v="2.9974395767552853"/>
    <n v="2.8715434093837615"/>
    <n v="2.7206468238666832"/>
    <n v="2.5447498202040508"/>
    <n v="2.3438523983958648"/>
    <n v="2.1179545584421255"/>
    <n v="1.8670563003428318"/>
    <n v="1.5911576240979843"/>
    <n v="1.2902585297075828"/>
    <n v="0"/>
    <n v="4.1991523899551959"/>
    <n v="12.597457169865589"/>
    <n v="20.995761949775982"/>
    <n v="29.394066729686372"/>
    <n v="37.792371509596762"/>
    <n v="46.190676289507152"/>
    <n v="54.588981069417542"/>
    <n v="62.987285849327932"/>
    <n v="71.385590629238322"/>
    <n v="8.3983047799103918"/>
    <n v="0"/>
    <n v="11.765295241183109"/>
    <n v="36.843352051955542"/>
    <n v="64.811355297509493"/>
    <n v="97.007701565388288"/>
    <n v="135.41460823660191"/>
    <n v="183.15944311609826"/>
    <n v="245.54958549538387"/>
    <n v="332.45381589512323"/>
    <n v="464.64947388034722"/>
    <n v="1571.6546307795909"/>
    <n v="69.555528290513578"/>
    <n v="246.18152386051554"/>
    <n v="1887.3916829306199"/>
    <n v="1887.4"/>
    <n v="246.18260869565211"/>
    <n v="69.555528290513578"/>
    <n v="1571.6618630138344"/>
    <n v="8.5471301405181475"/>
    <n v="8.3170693801548623E-3"/>
    <n v="4.4066278373184602E-6"/>
  </r>
  <r>
    <x v="2"/>
    <x v="437"/>
    <n v="442"/>
    <n v="1.7741800000000001"/>
    <n v="75.543364672903422"/>
    <n v="0"/>
    <n v="8.3937071858781582"/>
    <n v="16.787414371756316"/>
    <n v="25.181121557634476"/>
    <n v="33.574828743512633"/>
    <n v="41.968535929390789"/>
    <n v="50.362243115268946"/>
    <n v="58.755950301147102"/>
    <n v="67.149657487025266"/>
    <n v="75.543364672903422"/>
    <n v="0"/>
    <n v="8.3937071858781582"/>
    <n v="16.787414371756316"/>
    <n v="25.181121557634476"/>
    <n v="33.574828743512633"/>
    <n v="41.968535929390789"/>
    <n v="50.362243115268946"/>
    <n v="58.755950301147102"/>
    <n v="67.149657487025266"/>
    <n v="75.543364672903422"/>
    <n v="0"/>
    <n v="43.153271197385862"/>
    <n v="172.61308478954345"/>
    <n v="388.37944077647279"/>
    <n v="690.4523391581738"/>
    <n v="1078.8317799346464"/>
    <n v="1553.5177631058909"/>
    <n v="2114.5102886719069"/>
    <n v="2761.8093566326952"/>
    <n v="3495.4149669882549"/>
    <n v="0"/>
    <n v="2.532499202948674E-2"/>
    <n v="5.0649984058973481E-2"/>
    <n v="7.5974976088460225E-2"/>
    <n v="0.10129996811794696"/>
    <n v="0.12662496014743371"/>
    <n v="0.15194995217692042"/>
    <n v="0.17727494420640716"/>
    <n v="0.20259993623589392"/>
    <n v="0.22792492826538066"/>
    <n v="9.6"/>
    <n v="1.21546"/>
    <n v="1"/>
    <n v="1.0005999999999999"/>
    <n v="1.0066999999999999"/>
    <n v="1"/>
    <n v="0.96950012340006841"/>
    <n v="0.94005102354961512"/>
    <n v="0.91165270044863989"/>
    <n v="0.88430515409714283"/>
    <n v="0.85800838449512395"/>
    <n v="0.83276239164258337"/>
    <n v="0.80856717553952073"/>
    <n v="0.78542273618593639"/>
    <n v="0.76332907358183022"/>
    <n v="375000"/>
    <n v="750000"/>
    <n v="727125.09255005128"/>
    <n v="705038.26766221132"/>
    <n v="683739.52533647988"/>
    <n v="663228.86557285709"/>
    <n v="643506.28837134293"/>
    <n v="624571.79373193753"/>
    <n v="606425.38165464054"/>
    <n v="589067.05213945231"/>
    <n v="572496.80518637272"/>
    <n v="750000"/>
    <n v="727125.09255005117"/>
    <n v="705038.26766221132"/>
    <n v="683739.52533647988"/>
    <n v="663228.86557285709"/>
    <n v="643506.28837134293"/>
    <n v="624571.79373193753"/>
    <n v="606425.38165464054"/>
    <n v="589067.05213945231"/>
    <n v="572496.80518637272"/>
    <n v="2265339.6150000002"/>
    <n v="64.75"/>
    <n v="9.4854355203619907"/>
    <n v="1.2999999999999999E-2"/>
    <n v="0.78300000000000003"/>
    <n v="4.2157979022656243E-2"/>
    <n v="0.13270128912834647"/>
    <n v="7.4999999999999997E-2"/>
    <n v="0.20770128912834646"/>
    <n v="3.0506199467532467"/>
    <n v="2.9373743022226342"/>
    <n v="2.7991001282065833"/>
    <n v="2.6357974247050913"/>
    <n v="2.4474661917181595"/>
    <n v="2.2341064292457875"/>
    <n v="1.995718137287976"/>
    <n v="1.7323013158447236"/>
    <n v="1.4438559649160319"/>
    <n v="1.1303820845018999"/>
    <n v="3.0506199467532467"/>
    <n v="2.9939971244879402"/>
    <n v="2.8682372152146085"/>
    <n v="2.7174487764558375"/>
    <n v="2.5416318082116254"/>
    <n v="2.3407863104819735"/>
    <n v="2.1149122832668819"/>
    <n v="1.8640097265663498"/>
    <n v="1.5880786403803777"/>
    <n v="1.2871190247089659"/>
    <n v="0"/>
    <n v="4.1968535929390791"/>
    <n v="12.590560778817238"/>
    <n v="20.984267964695398"/>
    <n v="29.377975150573555"/>
    <n v="37.771682336451711"/>
    <n v="46.165389522329868"/>
    <n v="54.559096708208024"/>
    <n v="62.952803894086188"/>
    <n v="71.346511079964344"/>
    <n v="8.3937071858781582"/>
    <n v="0"/>
    <n v="11.765929857783739"/>
    <n v="36.845446367826518"/>
    <n v="64.816603842438269"/>
    <n v="97.020394665830068"/>
    <n v="135.44356442553766"/>
    <n v="183.22214346113651"/>
    <n v="245.68170196101502"/>
    <n v="332.73377588556019"/>
    <n v="465.27299437178522"/>
    <n v="1572.8025548389132"/>
    <n v="69.555528290513578"/>
    <n v="246.35371246941389"/>
    <n v="1888.7117955988408"/>
    <n v="1888.7"/>
    <n v="246.35217391304332"/>
    <n v="69.555528290513578"/>
    <n v="1572.7922977964431"/>
    <n v="8.5419787592346985"/>
    <n v="1.1795598840762977E-2"/>
    <n v="6.2453533333843263E-6"/>
  </r>
  <r>
    <x v="2"/>
    <x v="438"/>
    <n v="442"/>
    <n v="1.7780800000000001"/>
    <n v="75.501294196474149"/>
    <n v="0"/>
    <n v="8.389032688497128"/>
    <n v="16.778065376994256"/>
    <n v="25.167098065491384"/>
    <n v="33.556130753988512"/>
    <n v="41.945163442485637"/>
    <n v="50.334196130982761"/>
    <n v="58.723228819479885"/>
    <n v="67.11226150797701"/>
    <n v="75.501294196474134"/>
    <n v="0"/>
    <n v="8.389032688497128"/>
    <n v="16.778065376994256"/>
    <n v="25.167098065491384"/>
    <n v="33.556130753988512"/>
    <n v="41.945163442485637"/>
    <n v="50.334196130982761"/>
    <n v="58.723228819479885"/>
    <n v="67.11226150797701"/>
    <n v="75.501294196474134"/>
    <n v="0"/>
    <n v="43.105220037312435"/>
    <n v="172.42088014924974"/>
    <n v="387.94698033581193"/>
    <n v="689.68352059699896"/>
    <n v="1077.6305009328105"/>
    <n v="1551.787921343247"/>
    <n v="2112.1557818283086"/>
    <n v="2758.7340823879945"/>
    <n v="3491.5228230223056"/>
    <n v="0"/>
    <n v="2.5310888415160569E-2"/>
    <n v="5.0621776830321139E-2"/>
    <n v="7.5932665245481701E-2"/>
    <n v="0.10124355366064228"/>
    <n v="0.12655444207580283"/>
    <n v="0.1518653304909634"/>
    <n v="0.17717621890612395"/>
    <n v="0.2024871073212845"/>
    <n v="0.22779799573644507"/>
    <n v="9.6"/>
    <n v="1.21546"/>
    <n v="1"/>
    <n v="1.0005999999999999"/>
    <n v="1.0066999999999999"/>
    <n v="1"/>
    <n v="0.96951681650495303"/>
    <n v="0.94008323971965391"/>
    <n v="0.91169926964410286"/>
    <n v="0.88436490627829967"/>
    <n v="0.85808014962224444"/>
    <n v="0.83284499967593706"/>
    <n v="0.80865945643937776"/>
    <n v="0.7855235199125663"/>
    <n v="0.7634371900955027"/>
    <n v="375000"/>
    <n v="750000"/>
    <n v="727137.61237871472"/>
    <n v="705062.42978974048"/>
    <n v="683774.45223307714"/>
    <n v="663273.67970872473"/>
    <n v="643560.11221668334"/>
    <n v="624633.74975695275"/>
    <n v="606494.59232953331"/>
    <n v="589142.63993442478"/>
    <n v="572577.89257162705"/>
    <n v="750000"/>
    <n v="727137.61237871472"/>
    <n v="705062.42978974048"/>
    <n v="683774.45223307714"/>
    <n v="663273.67970872473"/>
    <n v="643560.11221668334"/>
    <n v="624633.74975695275"/>
    <n v="606494.59232953331"/>
    <n v="589142.63993442478"/>
    <n v="572577.89257162705"/>
    <n v="2267791.28125"/>
    <n v="64.75"/>
    <n v="9.4854355203619907"/>
    <n v="1.2999999999999999E-2"/>
    <n v="0.78300000000000003"/>
    <n v="4.2157979022656243E-2"/>
    <n v="0.13328533792834227"/>
    <n v="7.4999999999999997E-2"/>
    <n v="0.20828533792834225"/>
    <n v="3.0471099432432434"/>
    <n v="2.9340149901987744"/>
    <n v="2.7958630187405311"/>
    <n v="2.632654028868513"/>
    <n v="2.44438802058272"/>
    <n v="2.2310649938831517"/>
    <n v="1.9926849487698091"/>
    <n v="1.7292478852426922"/>
    <n v="1.4407538033018004"/>
    <n v="1.1272027029471337"/>
    <n v="3.0471099432432434"/>
    <n v="2.9905624667210091"/>
    <n v="2.8649390044696528"/>
    <n v="2.714258523804522"/>
    <n v="2.5385210247256165"/>
    <n v="2.3377265072329356"/>
    <n v="2.1118749713264804"/>
    <n v="1.8609664170062508"/>
    <n v="1.5850008442722463"/>
    <n v="1.283978253124467"/>
    <n v="0"/>
    <n v="4.194516344248564"/>
    <n v="12.583549032745692"/>
    <n v="20.972581721242818"/>
    <n v="29.36161440973995"/>
    <n v="37.750647098237074"/>
    <n v="46.139679786734199"/>
    <n v="54.528712475231323"/>
    <n v="62.917745163728448"/>
    <n v="71.306777852225565"/>
    <n v="8.389032688497128"/>
    <n v="0"/>
    <n v="11.766326607756284"/>
    <n v="36.846789410984904"/>
    <n v="64.820529097969725"/>
    <n v="97.031121929344849"/>
    <n v="135.46982999901206"/>
    <n v="183.2813434616275"/>
    <n v="245.80946073829136"/>
    <n v="333.00866858995164"/>
    <n v="465.89176168526205"/>
    <n v="1573.9258315202003"/>
    <n v="69.555528290513578"/>
    <n v="246.52220397160693"/>
    <n v="1890.0035637823207"/>
    <n v="1890"/>
    <n v="246.52173913043475"/>
    <n v="69.555528290513578"/>
    <n v="1573.9227325790516"/>
    <n v="8.5367506790695202"/>
    <n v="3.563782320725295E-3"/>
    <n v="1.8855991114948651E-6"/>
  </r>
  <r>
    <x v="2"/>
    <x v="439"/>
    <n v="442"/>
    <n v="1.78207"/>
    <n v="75.457479078202567"/>
    <n v="0"/>
    <n v="8.3841643420225083"/>
    <n v="16.768328684045017"/>
    <n v="25.152493026067525"/>
    <n v="33.536657368090033"/>
    <n v="41.920821710112541"/>
    <n v="50.30498605213505"/>
    <n v="58.689150394157558"/>
    <n v="67.073314736180066"/>
    <n v="75.457479078202567"/>
    <n v="0"/>
    <n v="8.3841643420225083"/>
    <n v="16.768328684045017"/>
    <n v="25.152493026067525"/>
    <n v="33.536657368090033"/>
    <n v="41.920821710112541"/>
    <n v="50.30498605213505"/>
    <n v="58.689150394157558"/>
    <n v="67.073314736180066"/>
    <n v="75.457479078202567"/>
    <n v="0"/>
    <n v="43.055204674850557"/>
    <n v="172.22081869940223"/>
    <n v="387.49684207365499"/>
    <n v="688.88327479760892"/>
    <n v="1076.3801168712639"/>
    <n v="1549.98736829462"/>
    <n v="2109.7050290676771"/>
    <n v="2755.5330991904357"/>
    <n v="3487.4715786628944"/>
    <n v="0"/>
    <n v="2.5296199930926338E-2"/>
    <n v="5.0592399861852676E-2"/>
    <n v="7.588859979277901E-2"/>
    <n v="0.10118479972370535"/>
    <n v="0.12648099965463169"/>
    <n v="0.15177719958555802"/>
    <n v="0.17707339951648438"/>
    <n v="0.2023695994474107"/>
    <n v="0.227665799378337"/>
    <n v="9.6"/>
    <n v="1.21546"/>
    <n v="1"/>
    <n v="1.0005999999999999"/>
    <n v="1.0066999999999999"/>
    <n v="1"/>
    <n v="0.96953420221108111"/>
    <n v="0.94011679326409781"/>
    <n v="0.91174777315905009"/>
    <n v="0.88442714189593774"/>
    <n v="0.85815489947476098"/>
    <n v="0.83293104589551969"/>
    <n v="0.80875558115821389"/>
    <n v="0.78562850526284378"/>
    <n v="0.76354981820940904"/>
    <n v="375000"/>
    <n v="750000"/>
    <n v="727150.65165831079"/>
    <n v="705087.59494807338"/>
    <n v="683810.82986928755"/>
    <n v="663320.3564219533"/>
    <n v="643616.17460607074"/>
    <n v="624698.28442163975"/>
    <n v="606566.68586866045"/>
    <n v="589221.37894713285"/>
    <n v="572662.36365705682"/>
    <n v="750000"/>
    <n v="727150.65165831079"/>
    <n v="705087.59494807338"/>
    <n v="683810.82986928755"/>
    <n v="663320.3564219533"/>
    <n v="643616.17460607074"/>
    <n v="624698.28442163975"/>
    <n v="606566.68586866045"/>
    <n v="589221.37894713285"/>
    <n v="572662.36365705682"/>
    <n v="2270242.9475000002"/>
    <n v="64.75"/>
    <n v="9.4854355203619907"/>
    <n v="1.2999999999999999E-2"/>
    <n v="0.78300000000000003"/>
    <n v="4.2157979022656243E-2"/>
    <n v="0.13388419195712212"/>
    <n v="7.4999999999999997E-2"/>
    <n v="0.2088841919571221"/>
    <n v="3.0436075207343412"/>
    <n v="2.9306648509696314"/>
    <n v="2.7926359272687202"/>
    <n v="2.6295207496316078"/>
    <n v="2.4413193180582931"/>
    <n v="2.2280316325487775"/>
    <n v="1.9896576931030598"/>
    <n v="1.7261974997211411"/>
    <n v="1.4376510524030206"/>
    <n v="1.1240183511486987"/>
    <n v="3.0436075207343412"/>
    <n v="2.9871361858519863"/>
    <n v="2.861650389119176"/>
    <n v="2.711078338450164"/>
    <n v="2.5354200338449502"/>
    <n v="2.334675475303535"/>
    <n v="2.1088446628259185"/>
    <n v="1.8579275964121005"/>
    <n v="1.5819242760620809"/>
    <n v="1.2808347017758597"/>
    <n v="0"/>
    <n v="4.1920821710112541"/>
    <n v="12.576246513033762"/>
    <n v="20.960410855056271"/>
    <n v="29.344575197078779"/>
    <n v="37.728739539101284"/>
    <n v="46.112903881123799"/>
    <n v="54.4970682231463"/>
    <n v="62.881232565168816"/>
    <n v="71.265396907191317"/>
    <n v="8.3841643420225083"/>
    <n v="0"/>
    <n v="11.766154493889022"/>
    <n v="36.846331044484337"/>
    <n v="64.821265690746003"/>
    <n v="97.037073824033527"/>
    <n v="135.48947425854203"/>
    <n v="183.33174142335781"/>
    <n v="245.92582457122026"/>
    <n v="333.26916833699522"/>
    <n v="466.49329436571946"/>
    <n v="1574.9803280089877"/>
    <n v="69.555528290513578"/>
    <n v="246.68037844492505"/>
    <n v="1891.2162347444264"/>
    <n v="1891.2"/>
    <n v="246.67826086956507"/>
    <n v="69.555528290513578"/>
    <n v="1574.9662108399214"/>
    <n v="8.5313780009059172"/>
    <n v="1.6234744426355974E-2"/>
    <n v="8.584361477557093E-6"/>
  </r>
  <r>
    <x v="2"/>
    <x v="440"/>
    <n v="442"/>
    <n v="1.786"/>
    <n v="75.415101176089919"/>
    <n v="0"/>
    <n v="8.3794556862322125"/>
    <n v="16.758911372464425"/>
    <n v="25.138367058696637"/>
    <n v="33.51782274492885"/>
    <n v="41.897278431161062"/>
    <n v="50.276734117393275"/>
    <n v="58.656189803625487"/>
    <n v="67.0356454898577"/>
    <n v="75.415101176089905"/>
    <n v="0"/>
    <n v="8.3794556862322125"/>
    <n v="16.758911372464425"/>
    <n v="25.138367058696637"/>
    <n v="33.51782274492885"/>
    <n v="41.897278431161062"/>
    <n v="50.276734117393275"/>
    <n v="58.656189803625487"/>
    <n v="67.0356454898577"/>
    <n v="75.415101176089905"/>
    <n v="0"/>
    <n v="43.006857528486741"/>
    <n v="172.02743011394696"/>
    <n v="387.06171775638057"/>
    <n v="688.10972045578785"/>
    <n v="1075.1714382121684"/>
    <n v="1548.2468710255223"/>
    <n v="2107.33601889585"/>
    <n v="2752.4388818231514"/>
    <n v="3483.555459807425"/>
    <n v="0"/>
    <n v="2.5281993255887748E-2"/>
    <n v="5.0563986511775495E-2"/>
    <n v="7.5845979767663246E-2"/>
    <n v="0.10112797302355099"/>
    <n v="0.12640996627943873"/>
    <n v="0.15169195953532649"/>
    <n v="0.17697395279121425"/>
    <n v="0.20225594604710198"/>
    <n v="0.22753793930298971"/>
    <n v="9.6"/>
    <n v="1.21546"/>
    <n v="1"/>
    <n v="1.0005999999999999"/>
    <n v="1.0066999999999999"/>
    <n v="1"/>
    <n v="0.96955101797047227"/>
    <n v="0.94014924753592077"/>
    <n v="0.91179468869634539"/>
    <n v="0.88448734145174612"/>
    <n v="0.85822720580212319"/>
    <n v="0.83301428174747638"/>
    <n v="0.80884856928780569"/>
    <n v="0.78573006842311133"/>
    <n v="0.76365877915339297"/>
    <n v="375000"/>
    <n v="750000"/>
    <n v="727163.2634778542"/>
    <n v="705111.93565194053"/>
    <n v="683846.01652225899"/>
    <n v="663365.50608880958"/>
    <n v="643670.40435159241"/>
    <n v="624760.71131060726"/>
    <n v="606636.42696585425"/>
    <n v="589297.55131733348"/>
    <n v="572744.08436504472"/>
    <n v="750000"/>
    <n v="727163.26347785408"/>
    <n v="705111.93565194053"/>
    <n v="683846.01652225899"/>
    <n v="663365.50608880958"/>
    <n v="643670.40435159241"/>
    <n v="624760.71131060726"/>
    <n v="606636.42696585425"/>
    <n v="589297.55131733348"/>
    <n v="572744.08436504472"/>
    <n v="2272694.61375"/>
    <n v="64.75"/>
    <n v="9.4854355203619907"/>
    <n v="1.2999999999999999E-2"/>
    <n v="0.78300000000000003"/>
    <n v="4.2157979022656243E-2"/>
    <n v="0.13447535285455281"/>
    <n v="7.4999999999999997E-2"/>
    <n v="0.20947535285455282"/>
    <n v="3.0401126546925572"/>
    <n v="2.9273201739341186"/>
    <n v="2.7894125557818841"/>
    <n v="2.6263898002358528"/>
    <n v="2.4382519072960251"/>
    <n v="2.2249988769624012"/>
    <n v="1.9866307092349802"/>
    <n v="1.7231474041137629"/>
    <n v="1.434548961598749"/>
    <n v="1.1208353816899388"/>
    <n v="3.0401126546925572"/>
    <n v="2.9837164143133377"/>
    <n v="2.8583663648580013"/>
    <n v="2.7079011780088686"/>
    <n v="2.5323208537659392"/>
    <n v="2.3316253921292134"/>
    <n v="2.1058147930986908"/>
    <n v="1.8548890566743714"/>
    <n v="1.5788481828562559"/>
    <n v="1.2776921716443439"/>
    <n v="0"/>
    <n v="4.1897278431161062"/>
    <n v="12.569183529348319"/>
    <n v="20.948639215580531"/>
    <n v="29.328094901812744"/>
    <n v="37.707550588044953"/>
    <n v="46.087006274277172"/>
    <n v="54.466461960509378"/>
    <n v="62.845917646741597"/>
    <n v="71.225373332973803"/>
    <n v="8.3794556862322125"/>
    <n v="0"/>
    <n v="11.76641272955702"/>
    <n v="36.847241729114835"/>
    <n v="64.824446113243098"/>
    <n v="97.046735300497431"/>
    <n v="135.51437132889649"/>
    <n v="183.3893598107669"/>
    <n v="246.05207666825027"/>
    <n v="333.54352096652167"/>
    <n v="467.11553285240916"/>
    <n v="1576.0996974992568"/>
    <n v="69.555528290513578"/>
    <n v="246.84828386846542"/>
    <n v="1892.5035096582358"/>
    <n v="1892.5"/>
    <n v="246.8478260869565"/>
    <n v="69.555528290513578"/>
    <n v="1576.0966456225299"/>
    <n v="8.5260627356006502"/>
    <n v="3.5096582357709849E-3"/>
    <n v="1.8545089753083143E-6"/>
  </r>
  <r>
    <x v="2"/>
    <x v="441"/>
    <n v="442"/>
    <n v="1.78992"/>
    <n v="75.373096243153881"/>
    <n v="0"/>
    <n v="8.3747884714615424"/>
    <n v="16.749576942923085"/>
    <n v="25.124365414384627"/>
    <n v="33.499153885846169"/>
    <n v="41.873942357307712"/>
    <n v="50.248730828769254"/>
    <n v="58.623519300230797"/>
    <n v="66.998307771692339"/>
    <n v="75.373096243153881"/>
    <n v="0"/>
    <n v="8.3747884714615424"/>
    <n v="16.749576942923085"/>
    <n v="25.124365414384627"/>
    <n v="33.499153885846169"/>
    <n v="41.873942357307712"/>
    <n v="50.248730828769254"/>
    <n v="58.623519300230797"/>
    <n v="66.998307771692339"/>
    <n v="75.373096243153881"/>
    <n v="0"/>
    <n v="42.958962689306659"/>
    <n v="171.83585075722664"/>
    <n v="386.63066420375992"/>
    <n v="687.34340302890655"/>
    <n v="1073.9740672326666"/>
    <n v="1546.5226568150397"/>
    <n v="2104.9891717760265"/>
    <n v="2749.3736121156262"/>
    <n v="3479.6759778338396"/>
    <n v="0"/>
    <n v="2.5267911614218621E-2"/>
    <n v="5.0535823228437242E-2"/>
    <n v="7.5803734842655859E-2"/>
    <n v="0.10107164645687448"/>
    <n v="0.12633955807109309"/>
    <n v="0.15160746968531172"/>
    <n v="0.17687538129953034"/>
    <n v="0.20214329291374897"/>
    <n v="0.22741120452796759"/>
    <n v="9.6"/>
    <n v="1.21546"/>
    <n v="1"/>
    <n v="1.0005999999999999"/>
    <n v="1.0066999999999999"/>
    <n v="1"/>
    <n v="0.96956768606018384"/>
    <n v="0.9401814174820079"/>
    <n v="0.91184119426547205"/>
    <n v="0.8845470164105762"/>
    <n v="0.85829888391732057"/>
    <n v="0.83309679678570514"/>
    <n v="0.80894075501572971"/>
    <n v="0.78583075860739438"/>
    <n v="0.76376680756069926"/>
    <n v="375000"/>
    <n v="750000"/>
    <n v="727175.76454513788"/>
    <n v="705136.06311150594"/>
    <n v="683880.89569910406"/>
    <n v="663410.26230793213"/>
    <n v="643724.16293799039"/>
    <n v="624822.59758927883"/>
    <n v="606705.56626179733"/>
    <n v="589373.06895554578"/>
    <n v="572825.10567052441"/>
    <n v="750000"/>
    <n v="727175.76454513788"/>
    <n v="705136.06311150594"/>
    <n v="683880.89569910406"/>
    <n v="663410.26230793213"/>
    <n v="643724.16293799039"/>
    <n v="624822.59758927883"/>
    <n v="606705.56626179733"/>
    <n v="589373.06895554578"/>
    <n v="572825.10567052441"/>
    <n v="2275146.2800000003"/>
    <n v="64.75"/>
    <n v="9.4854355203619907"/>
    <n v="1.2999999999999999E-2"/>
    <n v="0.78300000000000003"/>
    <n v="4.2157979022656243E-2"/>
    <n v="0.13506630681111184"/>
    <n v="7.4999999999999997E-2"/>
    <n v="0.21006630681111182"/>
    <n v="3.0366253206896556"/>
    <n v="2.9239821726948367"/>
    <n v="2.7861949913438049"/>
    <n v="2.6232637766365592"/>
    <n v="2.4351885285730996"/>
    <n v="2.2219692471534267"/>
    <n v="1.9836059323775408"/>
    <n v="1.7200985842454408"/>
    <n v="1.431447202757127"/>
    <n v="1.1176517879125998"/>
    <n v="3.0366253206896556"/>
    <n v="2.980303746692246"/>
    <n v="2.855088582019321"/>
    <n v="2.7047293839901823"/>
    <n v="2.5292261526048296"/>
    <n v="2.3285788878632632"/>
    <n v="2.1027875897654837"/>
    <n v="1.8518522583114909"/>
    <n v="1.5757728935012838"/>
    <n v="1.2745494953348633"/>
    <n v="0"/>
    <n v="4.1873942357307712"/>
    <n v="12.562182707192314"/>
    <n v="20.936971178653856"/>
    <n v="29.311759650115398"/>
    <n v="37.686548121576941"/>
    <n v="46.061336593038483"/>
    <n v="54.436125064500025"/>
    <n v="62.810913535961568"/>
    <n v="71.185702007423117"/>
    <n v="8.3747884714615424"/>
    <n v="0"/>
    <n v="11.766767400733617"/>
    <n v="36.84846192694269"/>
    <n v="64.828187948191925"/>
    <n v="97.057270479043709"/>
    <n v="135.5405523870302"/>
    <n v="183.44884312471623"/>
    <n v="246.18110358160675"/>
    <n v="333.82228919684746"/>
    <n v="467.74581817870711"/>
    <n v="1577.2392942238196"/>
    <n v="69.555528290513578"/>
    <n v="247.01922337714984"/>
    <n v="1893.8140458914831"/>
    <n v="1893.8"/>
    <n v="247.01739130434771"/>
    <n v="69.555528290513578"/>
    <n v="1577.2270804051386"/>
    <n v="8.5207381763010037"/>
    <n v="1.4045891483192463E-2"/>
    <n v="7.4167765778817528E-6"/>
  </r>
  <r>
    <x v="2"/>
    <x v="442"/>
    <n v="442"/>
    <n v="1.7938700000000001"/>
    <n v="75.330621716309011"/>
    <n v="0"/>
    <n v="8.3700690795898893"/>
    <n v="16.740138159179779"/>
    <n v="25.110207238769668"/>
    <n v="33.480276318359557"/>
    <n v="41.850345397949447"/>
    <n v="50.220414477539336"/>
    <n v="58.590483557129225"/>
    <n v="66.960552636719115"/>
    <n v="75.330621716308997"/>
    <n v="0"/>
    <n v="8.3700690795898893"/>
    <n v="16.740138159179779"/>
    <n v="25.110207238769668"/>
    <n v="33.480276318359557"/>
    <n v="41.850345397949447"/>
    <n v="50.220414477539336"/>
    <n v="58.590483557129225"/>
    <n v="66.960552636719115"/>
    <n v="75.330621716308997"/>
    <n v="0"/>
    <n v="42.910559543227883"/>
    <n v="171.64223817291153"/>
    <n v="386.19503588905093"/>
    <n v="686.56895269164613"/>
    <n v="1072.7639885806971"/>
    <n v="1544.7801435562037"/>
    <n v="2102.6174176181662"/>
    <n v="2746.2758107665845"/>
    <n v="3475.7553230014578"/>
    <n v="0"/>
    <n v="2.5253672546916545E-2"/>
    <n v="5.0507345093833089E-2"/>
    <n v="7.5761017640749634E-2"/>
    <n v="0.10101469018766618"/>
    <n v="0.12626836273458272"/>
    <n v="0.15152203528149927"/>
    <n v="0.17677570782841581"/>
    <n v="0.20202938037533236"/>
    <n v="0.22728305292224887"/>
    <n v="9.6"/>
    <n v="1.21546"/>
    <n v="1"/>
    <n v="1.0005999999999999"/>
    <n v="1.0066999999999999"/>
    <n v="1"/>
    <n v="0.96958454082105439"/>
    <n v="0.94021394839320349"/>
    <n v="0.91188822271644743"/>
    <n v="0.88460736379078608"/>
    <n v="0.85837137161621935"/>
    <n v="0.83318024619274744"/>
    <n v="0.80903398752037037"/>
    <n v="0.7859325955990879"/>
    <n v="0.76387607042890004"/>
    <n v="375000"/>
    <n v="750000"/>
    <n v="727188.40561579075"/>
    <n v="705160.46129490261"/>
    <n v="683916.16703733557"/>
    <n v="663455.52284308954"/>
    <n v="643778.52871216449"/>
    <n v="624885.18464456056"/>
    <n v="606775.49064027774"/>
    <n v="589449.44669931591"/>
    <n v="572907.05282167508"/>
    <n v="750000"/>
    <n v="727188.40561579075"/>
    <n v="705160.46129490261"/>
    <n v="683916.16703733569"/>
    <n v="663455.52284308954"/>
    <n v="643778.52871216449"/>
    <n v="624885.18464456056"/>
    <n v="606775.49064027774"/>
    <n v="589449.44669931591"/>
    <n v="572907.05282167508"/>
    <n v="2277597.94625"/>
    <n v="64.75"/>
    <n v="9.4854355203619907"/>
    <n v="1.2999999999999999E-2"/>
    <n v="0.78300000000000003"/>
    <n v="4.2157979022656243E-2"/>
    <n v="0.13566309391849621"/>
    <n v="7.4999999999999997E-2"/>
    <n v="0.21066309391849619"/>
    <n v="3.0331454944025831"/>
    <n v="2.9206517956487099"/>
    <n v="2.7829848601265512"/>
    <n v="2.6201446878361065"/>
    <n v="2.4321312787773746"/>
    <n v="2.2189446329503566"/>
    <n v="1.9805847503550529"/>
    <n v="1.7170516309914632"/>
    <n v="1.4283452748595866"/>
    <n v="1.1144656819594241"/>
    <n v="3.0331454944025831"/>
    <n v="2.9768986450256465"/>
    <n v="2.8518183278876306"/>
    <n v="2.7015647739813291"/>
    <n v="2.5261379833067403"/>
    <n v="2.3255379558638656"/>
    <n v="2.0997646916527049"/>
    <n v="1.8488181906732581"/>
    <n v="1.572698452925525"/>
    <n v="1.2714054784095055"/>
    <n v="0"/>
    <n v="4.1850345397949447"/>
    <n v="12.555103619384834"/>
    <n v="20.925172698974723"/>
    <n v="29.295241778564613"/>
    <n v="37.665310858154498"/>
    <n v="46.035379937744395"/>
    <n v="54.405449017334277"/>
    <n v="62.775518096924174"/>
    <n v="71.145587176514056"/>
    <n v="8.3700690795898893"/>
    <n v="0"/>
    <n v="11.766953590135277"/>
    <n v="36.849151142632259"/>
    <n v="64.830998197630961"/>
    <n v="97.066430658273106"/>
    <n v="135.56487134172377"/>
    <n v="183.50594793591176"/>
    <n v="246.30727287217215"/>
    <n v="334.0980096984826"/>
    <n v="468.37416503848465"/>
    <n v="1578.3638004754466"/>
    <n v="69.555528290513578"/>
    <n v="247.18789931489388"/>
    <n v="1895.1072280808542"/>
    <n v="1895.1"/>
    <n v="247.18695652173892"/>
    <n v="69.555528290513578"/>
    <n v="1578.3575151877474"/>
    <n v="8.5153501101338307"/>
    <n v="7.2280808542473096E-3"/>
    <n v="3.8140894170478126E-6"/>
  </r>
  <r>
    <x v="2"/>
    <x v="443"/>
    <n v="442"/>
    <n v="1.79783"/>
    <n v="75.288100639932381"/>
    <n v="0"/>
    <n v="8.3653445155480419"/>
    <n v="16.730689031096084"/>
    <n v="25.096033546644126"/>
    <n v="33.461378062192168"/>
    <n v="41.826722577740213"/>
    <n v="50.192067093288259"/>
    <n v="58.557411608836304"/>
    <n v="66.92275612438435"/>
    <n v="75.288100639932395"/>
    <n v="0"/>
    <n v="8.3653445155480419"/>
    <n v="16.730689031096084"/>
    <n v="25.096033546644126"/>
    <n v="33.461378062192168"/>
    <n v="41.826722577740213"/>
    <n v="50.192067093288259"/>
    <n v="58.557411608836304"/>
    <n v="66.92275612438435"/>
    <n v="75.288100639932395"/>
    <n v="0"/>
    <n v="42.86213067908345"/>
    <n v="171.4485227163338"/>
    <n v="385.759176111751"/>
    <n v="685.79409086533519"/>
    <n v="1071.5532669770864"/>
    <n v="1543.0367044470045"/>
    <n v="2100.2444032750896"/>
    <n v="2743.1763634613417"/>
    <n v="3471.8325850057608"/>
    <n v="0"/>
    <n v="2.5239417874451452E-2"/>
    <n v="5.0478835748902905E-2"/>
    <n v="7.5718253623354353E-2"/>
    <n v="0.10095767149780581"/>
    <n v="0.12619708937225727"/>
    <n v="0.15143650724670873"/>
    <n v="0.1766759251211602"/>
    <n v="0.20191534299561165"/>
    <n v="0.22715476087006312"/>
    <n v="9.6"/>
    <n v="1.21546"/>
    <n v="1"/>
    <n v="1.0005999999999999"/>
    <n v="1.0066999999999999"/>
    <n v="1"/>
    <n v="0.96960141438645842"/>
    <n v="0.94024651628723455"/>
    <n v="0.9119353057023285"/>
    <n v="0.88466778263173995"/>
    <n v="0.858443947075469"/>
    <n v="0.83326379903351577"/>
    <n v="0.80912733850588026"/>
    <n v="0.78603456549256234"/>
    <n v="0.76398547999356214"/>
    <n v="375000"/>
    <n v="750000"/>
    <n v="727201.06078984379"/>
    <n v="705184.88721542596"/>
    <n v="683951.4792767464"/>
    <n v="663500.83697380498"/>
    <n v="643832.96030660172"/>
    <n v="624947.84927513683"/>
    <n v="606845.50387941021"/>
    <n v="589525.92411942175"/>
    <n v="572989.10999517166"/>
    <n v="750000"/>
    <n v="727201.06078984379"/>
    <n v="705184.88721542596"/>
    <n v="683951.4792767464"/>
    <n v="663500.83697380498"/>
    <n v="643832.96030660172"/>
    <n v="624947.84927513683"/>
    <n v="606845.50387941021"/>
    <n v="589525.92411942175"/>
    <n v="572989.10999517166"/>
    <n v="2280049.6125000003"/>
    <n v="64.75"/>
    <n v="9.4854355203619907"/>
    <n v="1.2999999999999999E-2"/>
    <n v="0.78300000000000003"/>
    <n v="4.2157979022656243E-2"/>
    <n v="0.13626271241898866"/>
    <n v="7.4999999999999997E-2"/>
    <n v="0.21126271241898864"/>
    <n v="3.029673151612903"/>
    <n v="2.9173285308091752"/>
    <n v="2.7797813094992874"/>
    <n v="2.6170314876832377"/>
    <n v="2.4290790653610261"/>
    <n v="2.2159240425326527"/>
    <n v="1.9775664191981184"/>
    <n v="1.7140061953574226"/>
    <n v="1.425243371010565"/>
    <n v="1.1112779461575462"/>
    <n v="3.029673151612903"/>
    <n v="2.9735008412110391"/>
    <n v="2.8485549201542311"/>
    <n v="2.6984063985912625"/>
    <n v="2.5230552765221317"/>
    <n v="2.3225015539468394"/>
    <n v="2.0967452308653858"/>
    <n v="1.8457863072777705"/>
    <n v="1.5696247831839938"/>
    <n v="1.2682606585840555"/>
    <n v="0"/>
    <n v="4.182672257774021"/>
    <n v="12.548016773322063"/>
    <n v="20.913361288870107"/>
    <n v="29.278705804418145"/>
    <n v="37.64405031996619"/>
    <n v="46.009394835514236"/>
    <n v="54.374739351062281"/>
    <n v="62.740083866610327"/>
    <n v="71.105428382158379"/>
    <n v="8.3653445155480419"/>
    <n v="0"/>
    <n v="11.767104265440338"/>
    <n v="36.849731263047296"/>
    <n v="64.833626339923384"/>
    <n v="97.075344841809894"/>
    <n v="135.58890815465591"/>
    <n v="183.56280633680075"/>
    <n v="246.43341746619168"/>
    <n v="334.37444547347599"/>
    <n v="469.00564274103453"/>
    <n v="1579.4910268823799"/>
    <n v="69.555528290513578"/>
    <n v="247.35698327593389"/>
    <n v="1896.4035384488275"/>
    <n v="1896.4"/>
    <n v="247.35652173913036"/>
    <n v="69.555528290513578"/>
    <n v="1579.4879499703561"/>
    <n v="8.5099257669021959"/>
    <n v="3.5384488273848547E-3"/>
    <n v="1.8658768336768902E-6"/>
  </r>
  <r>
    <x v="2"/>
    <x v="444"/>
    <n v="442"/>
    <n v="1.8017799999999999"/>
    <n v="75.245951409303274"/>
    <n v="0"/>
    <n v="8.3606612677003636"/>
    <n v="16.721322535400727"/>
    <n v="25.081983803101089"/>
    <n v="33.442645070801454"/>
    <n v="41.80330633850182"/>
    <n v="50.163967606202185"/>
    <n v="58.52462887390255"/>
    <n v="66.885290141602908"/>
    <n v="75.245951409303274"/>
    <n v="0"/>
    <n v="8.3606612677003636"/>
    <n v="16.721322535400727"/>
    <n v="25.081983803101089"/>
    <n v="33.442645070801454"/>
    <n v="41.80330633850182"/>
    <n v="50.163967606202185"/>
    <n v="58.52462887390255"/>
    <n v="66.885290141602908"/>
    <n v="75.245951409303274"/>
    <n v="0"/>
    <n v="42.814152310350352"/>
    <n v="171.25660924140141"/>
    <n v="385.32737079315308"/>
    <n v="685.02643696560563"/>
    <n v="1070.3538077587589"/>
    <n v="1541.3094831726125"/>
    <n v="2097.8934632071673"/>
    <n v="2740.1057478624225"/>
    <n v="3467.9463371383781"/>
    <n v="0"/>
    <n v="2.5225287858739908E-2"/>
    <n v="5.0450575717479816E-2"/>
    <n v="7.5675863576219721E-2"/>
    <n v="0.10090115143495963"/>
    <n v="0.12612643929369954"/>
    <n v="0.15135172715243944"/>
    <n v="0.17657701501117937"/>
    <n v="0.20180230286991926"/>
    <n v="0.22702759072865916"/>
    <n v="9.6"/>
    <n v="1.21546"/>
    <n v="1"/>
    <n v="1.0005999999999999"/>
    <n v="1.0066999999999999"/>
    <n v="1"/>
    <n v="0.9696181407215112"/>
    <n v="0.94027880069006997"/>
    <n v="0.91198197990567598"/>
    <n v="0.88472767836832966"/>
    <n v="0.85851589607803069"/>
    <n v="0.83334663303477907"/>
    <n v="0.80921988923857502"/>
    <n v="0.78613566468941842"/>
    <n v="0.76409395938730928"/>
    <n v="375000"/>
    <n v="750000"/>
    <n v="727213.60554113344"/>
    <n v="705209.10051755246"/>
    <n v="683986.48492925696"/>
    <n v="663545.75877624727"/>
    <n v="643886.92205852305"/>
    <n v="625009.9747760843"/>
    <n v="606914.91692893126"/>
    <n v="589601.7485170638"/>
    <n v="573070.46954048192"/>
    <n v="750000"/>
    <n v="727213.60554113344"/>
    <n v="705209.10051755246"/>
    <n v="683986.48492925684"/>
    <n v="663545.75877624727"/>
    <n v="643886.92205852305"/>
    <n v="625009.9747760843"/>
    <n v="606914.91692893126"/>
    <n v="589601.7485170638"/>
    <n v="573070.46954048192"/>
    <n v="2282501.2787500001"/>
    <n v="64.75"/>
    <n v="9.4854355203619907"/>
    <n v="1.2999999999999999E-2"/>
    <n v="0.78300000000000003"/>
    <n v="4.2157979022656243E-2"/>
    <n v="0.13686213393632413"/>
    <n v="7.4999999999999997E-2"/>
    <n v="0.21186213393632414"/>
    <n v="3.0262082682062301"/>
    <n v="2.9140118757306075"/>
    <n v="2.7765835075540881"/>
    <n v="2.6139231636766711"/>
    <n v="2.4260308440983596"/>
    <n v="2.2129065488191499"/>
    <n v="1.9745502778390436"/>
    <n v="1.7109620311580409"/>
    <n v="1.4221418087761415"/>
    <n v="1.108089610693346"/>
    <n v="3.0262082682062301"/>
    <n v="2.9701100719684188"/>
    <n v="2.8452976916423478"/>
    <n v="2.6952533356153796"/>
    <n v="2.5199770038875151"/>
    <n v="2.3194686964587548"/>
    <n v="2.0937284133290968"/>
    <n v="1.8427561544985422"/>
    <n v="1.5665519199670912"/>
    <n v="1.2651157097347436"/>
    <n v="0"/>
    <n v="4.1803306338501818"/>
    <n v="12.540991901550544"/>
    <n v="20.901653169250906"/>
    <n v="29.262314436951272"/>
    <n v="37.622975704651637"/>
    <n v="45.983636972352002"/>
    <n v="54.344298240052368"/>
    <n v="62.704959507752733"/>
    <n v="71.065620775453084"/>
    <n v="8.3606612677003636"/>
    <n v="0"/>
    <n v="11.767351232693358"/>
    <n v="36.850620431676525"/>
    <n v="64.836815068132864"/>
    <n v="97.085131546386236"/>
    <n v="135.61422761590012"/>
    <n v="183.62152900788308"/>
    <n v="246.56233995300559"/>
    <n v="334.65531500558313"/>
    <n v="469.64524945073146"/>
    <n v="1580.6385793119923"/>
    <n v="69.555528290513578"/>
    <n v="247.52911614037575"/>
    <n v="1897.7232237428816"/>
    <n v="1897.7"/>
    <n v="247.52608695652157"/>
    <n v="69.555528290513578"/>
    <n v="1580.6183847529649"/>
    <n v="8.504492834673"/>
    <n v="2.3223742881555154E-2"/>
    <n v="1.2237836792725486E-5"/>
  </r>
  <r>
    <x v="2"/>
    <x v="445"/>
    <n v="442"/>
    <n v="1.80579"/>
    <n v="75.202713720642336"/>
    <n v="0"/>
    <n v="8.3558570800713703"/>
    <n v="16.711714160142741"/>
    <n v="25.067571240214111"/>
    <n v="33.423428320285481"/>
    <n v="41.779285400356855"/>
    <n v="50.135142480428229"/>
    <n v="58.490999560499603"/>
    <n v="66.846856640570977"/>
    <n v="75.20271372064235"/>
    <n v="0"/>
    <n v="8.3558570800713703"/>
    <n v="16.711714160142741"/>
    <n v="25.067571240214111"/>
    <n v="33.423428320285481"/>
    <n v="41.779285400356855"/>
    <n v="50.135142480428229"/>
    <n v="58.490999560499603"/>
    <n v="66.846856640570977"/>
    <n v="75.20271372064235"/>
    <n v="0"/>
    <n v="42.764962869829546"/>
    <n v="171.05985147931818"/>
    <n v="384.88466582846587"/>
    <n v="684.23940591727273"/>
    <n v="1069.1240717457388"/>
    <n v="1539.5386633138642"/>
    <n v="2095.4831806216484"/>
    <n v="2736.9576236690918"/>
    <n v="3463.9619924561953"/>
    <n v="0"/>
    <n v="2.5210792950742984E-2"/>
    <n v="5.0421585901485967E-2"/>
    <n v="7.5632378852228954E-2"/>
    <n v="0.10084317180297193"/>
    <n v="0.12605396475371494"/>
    <n v="0.15126475770445794"/>
    <n v="0.17647555065520093"/>
    <n v="0.20168634360594392"/>
    <n v="0.22689713655668692"/>
    <n v="9.6"/>
    <n v="1.21546"/>
    <n v="1"/>
    <n v="1.0005999999999999"/>
    <n v="1.0066999999999999"/>
    <n v="1"/>
    <n v="0.96963529933586468"/>
    <n v="0.94031192016206022"/>
    <n v="0.91202986247858664"/>
    <n v="0.88478912628544382"/>
    <n v="0.85858971158263198"/>
    <n v="0.83343161837015101"/>
    <n v="0.8093148466480008"/>
    <n v="0.78623939641618157"/>
    <n v="0.76420526767469321"/>
    <n v="375000"/>
    <n v="750000"/>
    <n v="727226.47450189851"/>
    <n v="705233.94012154522"/>
    <n v="684022.39685894002"/>
    <n v="663591.84471408289"/>
    <n v="643942.28368697397"/>
    <n v="625073.71377761324"/>
    <n v="606986.1349860006"/>
    <n v="589679.54731213616"/>
    <n v="573153.95075601991"/>
    <n v="750000"/>
    <n v="727226.47450189863"/>
    <n v="705233.94012154522"/>
    <n v="684022.39685894002"/>
    <n v="663591.84471408289"/>
    <n v="643942.28368697397"/>
    <n v="625073.71377761324"/>
    <n v="606986.1349860006"/>
    <n v="589679.54731213616"/>
    <n v="573153.95075601991"/>
    <n v="2284952.9450000003"/>
    <n v="64.75"/>
    <n v="9.4854355203619907"/>
    <n v="1.2999999999999999E-2"/>
    <n v="0.78300000000000003"/>
    <n v="4.2157979022656243E-2"/>
    <n v="0.13747200625645903"/>
    <n v="7.4999999999999997E-2"/>
    <n v="0.21247200625645901"/>
    <n v="3.0227508201716735"/>
    <n v="2.9107034787948853"/>
    <n v="2.773394253436841"/>
    <n v="2.6108231440975427"/>
    <n v="2.4229901507769882"/>
    <n v="2.2098952734751793"/>
    <n v="1.9715385121921147"/>
    <n v="1.7079198669277951"/>
    <n v="1.4190393376822215"/>
    <n v="1.1048969244553912"/>
    <n v="3.0227508201716735"/>
    <n v="2.9667271494832796"/>
    <n v="2.8420488661158632"/>
    <n v="2.6921086987671918"/>
    <n v="2.5169066474372652"/>
    <n v="2.3164427121260838"/>
    <n v="2.090716892833647"/>
    <n v="1.839729189559955"/>
    <n v="1.5634796023050082"/>
    <n v="1.2619681310688065"/>
    <n v="0"/>
    <n v="4.1779285400356851"/>
    <n v="12.533785620107055"/>
    <n v="20.889642700178428"/>
    <n v="29.245499780249794"/>
    <n v="37.601356860321168"/>
    <n v="45.957213940392542"/>
    <n v="54.313071020463916"/>
    <n v="62.66892810053529"/>
    <n v="71.024785180606671"/>
    <n v="8.3558570800713703"/>
    <n v="0"/>
    <n v="11.767234400834534"/>
    <n v="36.850359106245804"/>
    <n v="64.83797215780325"/>
    <n v="97.091887236996527"/>
    <n v="135.63536982670843"/>
    <n v="183.67475424360984"/>
    <n v="246.68427375189648"/>
    <n v="334.92768680661413"/>
    <n v="470.275706256771"/>
    <n v="1581.7452437874799"/>
    <n v="69.555528290513578"/>
    <n v="247.69511581169888"/>
    <n v="1898.9958878896923"/>
    <n v="1899"/>
    <n v="247.695652173913"/>
    <n v="69.555528290513578"/>
    <n v="1581.7488195355734"/>
    <n v="8.4989549061835774"/>
    <n v="4.1121103076875443E-3"/>
    <n v="2.1654082715574219E-6"/>
  </r>
  <r>
    <x v="2"/>
    <x v="446"/>
    <n v="442"/>
    <n v="1.80979"/>
    <n v="75.159850575259767"/>
    <n v="0"/>
    <n v="8.3510945083621966"/>
    <n v="16.702189016724393"/>
    <n v="25.053283525086592"/>
    <n v="33.404378033448786"/>
    <n v="41.755472541810981"/>
    <n v="50.106567050173176"/>
    <n v="58.457661558535371"/>
    <n v="66.808756066897573"/>
    <n v="75.159850575259767"/>
    <n v="0"/>
    <n v="8.3510945083621966"/>
    <n v="16.702189016724393"/>
    <n v="25.053283525086592"/>
    <n v="33.404378033448786"/>
    <n v="41.755472541810981"/>
    <n v="50.106567050173176"/>
    <n v="58.457661558535371"/>
    <n v="66.808756066897573"/>
    <n v="75.159850575259767"/>
    <n v="0"/>
    <n v="42.716227436153311"/>
    <n v="170.86490974461324"/>
    <n v="384.4460469253799"/>
    <n v="683.45963897845297"/>
    <n v="1067.9056859038326"/>
    <n v="1537.7841877015189"/>
    <n v="2093.0951443715117"/>
    <n v="2733.8385559138119"/>
    <n v="3460.0144223284183"/>
    <n v="0"/>
    <n v="2.5196423603813942E-2"/>
    <n v="5.0392847207627885E-2"/>
    <n v="7.558927081144183E-2"/>
    <n v="0.10078569441525577"/>
    <n v="0.12598211801906969"/>
    <n v="0.15117854162288363"/>
    <n v="0.17637496522669757"/>
    <n v="0.20157138883051154"/>
    <n v="0.22676781243432548"/>
    <n v="9.6"/>
    <n v="1.21546"/>
    <n v="1"/>
    <n v="1.0005999999999999"/>
    <n v="1.0066999999999999"/>
    <n v="1"/>
    <n v="0.96965230965475646"/>
    <n v="0.940344754098137"/>
    <n v="0.91207733333014163"/>
    <n v="0.88485004735077044"/>
    <n v="0.85866289616002334"/>
    <n v="0.8335158797579002"/>
    <n v="0.80940899814440137"/>
    <n v="0.7863422513195264"/>
    <n v="0.76431563928327562"/>
    <n v="375000"/>
    <n v="750000"/>
    <n v="727239.23224106734"/>
    <n v="705258.5655736028"/>
    <n v="684057.99999760627"/>
    <n v="663637.53551307786"/>
    <n v="643997.17212001747"/>
    <n v="625136.90981842519"/>
    <n v="607056.74860830104"/>
    <n v="589756.68848964479"/>
    <n v="573236.72946245666"/>
    <n v="750000"/>
    <n v="727239.23224106734"/>
    <n v="705258.5655736028"/>
    <n v="684057.99999760627"/>
    <n v="663637.53551307786"/>
    <n v="643997.17212001747"/>
    <n v="625136.90981842519"/>
    <n v="607056.74860830104"/>
    <n v="589756.68848964479"/>
    <n v="573236.72946245666"/>
    <n v="2287404.6112500001"/>
    <n v="64.75"/>
    <n v="9.4854355203619907"/>
    <n v="1.2999999999999999E-2"/>
    <n v="0.78300000000000003"/>
    <n v="4.2157979022656243E-2"/>
    <n v="0.13808170843963796"/>
    <n v="7.4999999999999997E-2"/>
    <n v="0.21308170843963797"/>
    <n v="3.0193007836012864"/>
    <n v="2.9074016411267198"/>
    <n v="2.7702106943432505"/>
    <n v="2.6077279432508771"/>
    <n v="2.4199533878496005"/>
    <n v="2.2068870281394202"/>
    <n v="1.9685288641203365"/>
    <n v="1.7048788957923497"/>
    <n v="1.4159371231554581"/>
    <n v="1.1017035462096634"/>
    <n v="3.0193007836012864"/>
    <n v="2.9633512123640031"/>
    <n v="2.838806167734985"/>
    <n v="2.6889693187970636"/>
    <n v="2.513840665550239"/>
    <n v="2.3134202079945103"/>
    <n v="2.0877079461298784"/>
    <n v="1.8367038799563431"/>
    <n v="1.5604080094739039"/>
    <n v="1.2588203346825608"/>
    <n v="0"/>
    <n v="4.1755472541810983"/>
    <n v="12.526641762543296"/>
    <n v="20.877736270905494"/>
    <n v="29.228830779267689"/>
    <n v="37.579925287629884"/>
    <n v="45.931019795992079"/>
    <n v="54.282114304354273"/>
    <n v="62.633208812716475"/>
    <n v="70.98430332107867"/>
    <n v="8.3510945083621966"/>
    <n v="0"/>
    <n v="11.767214631296062"/>
    <n v="36.850409309510056"/>
    <n v="64.839694339462071"/>
    <n v="97.099522476362836"/>
    <n v="135.65780510158504"/>
    <n v="183.72985929034837"/>
    <n v="246.80901021462259"/>
    <n v="335.20453816007335"/>
    <n v="470.91440240680822"/>
    <n v="1582.8724559300686"/>
    <n v="69.555528290513578"/>
    <n v="247.86419763308717"/>
    <n v="1900.2921818536693"/>
    <n v="1900.3"/>
    <n v="247.86521739130421"/>
    <n v="69.555528290513578"/>
    <n v="1582.8792543181821"/>
    <n v="8.4934085297738235"/>
    <n v="7.8181463306918886E-3"/>
    <n v="4.1141642533767765E-6"/>
  </r>
  <r>
    <x v="2"/>
    <x v="447"/>
    <n v="442"/>
    <n v="1.81379"/>
    <n v="75.11715218750912"/>
    <n v="0"/>
    <n v="8.3463502430565697"/>
    <n v="16.692700486113139"/>
    <n v="25.039050729169709"/>
    <n v="33.385400972226279"/>
    <n v="41.731751215282848"/>
    <n v="50.078101458339418"/>
    <n v="58.424451701395988"/>
    <n v="66.770801944452558"/>
    <n v="75.117152187509134"/>
    <n v="0"/>
    <n v="8.3463502430565697"/>
    <n v="16.692700486113139"/>
    <n v="25.039050729169709"/>
    <n v="33.385400972226279"/>
    <n v="41.731751215282848"/>
    <n v="50.078101458339418"/>
    <n v="58.424451701395988"/>
    <n v="66.770801944452558"/>
    <n v="75.117152187509134"/>
    <n v="0"/>
    <n v="42.667706957609411"/>
    <n v="170.67082783043764"/>
    <n v="384.00936261848466"/>
    <n v="682.68331132175058"/>
    <n v="1066.6926739402352"/>
    <n v="1536.0374504739386"/>
    <n v="2090.7176409228609"/>
    <n v="2730.7332452870023"/>
    <n v="3456.084263566363"/>
    <n v="0"/>
    <n v="2.518210948987238E-2"/>
    <n v="5.036421897974476E-2"/>
    <n v="7.5546328469617133E-2"/>
    <n v="0.10072843795948952"/>
    <n v="0.12591054744936189"/>
    <n v="0.15109265693923427"/>
    <n v="0.17627476642910667"/>
    <n v="0.20145687591897904"/>
    <n v="0.22663898540885144"/>
    <n v="9.6"/>
    <n v="1.21546"/>
    <n v="1"/>
    <n v="1.0005999999999999"/>
    <n v="1.0066999999999999"/>
    <n v="1"/>
    <n v="0.9696692549256154"/>
    <n v="0.94037746317227855"/>
    <n v="0.91212462473998968"/>
    <n v="0.88491073962874867"/>
    <n v="0.85873580783855563"/>
    <n v="0.83359982936941035"/>
    <n v="0.80950280422131304"/>
    <n v="0.78644473239426349"/>
    <n v="0.76442561388826202"/>
    <n v="375000"/>
    <n v="750000"/>
    <n v="727251.9411942116"/>
    <n v="705283.09737920889"/>
    <n v="684093.46855499223"/>
    <n v="663683.05472156149"/>
    <n v="644051.85587891669"/>
    <n v="625199.87202705781"/>
    <n v="607127.10316598474"/>
    <n v="589833.54929569759"/>
    <n v="573319.2104161965"/>
    <n v="750000"/>
    <n v="727251.9411942116"/>
    <n v="705283.09737920901"/>
    <n v="684093.46855499223"/>
    <n v="663683.05472156149"/>
    <n v="644051.85587891669"/>
    <n v="625199.87202705781"/>
    <n v="607127.10316598474"/>
    <n v="589833.54929569759"/>
    <n v="573319.2104161965"/>
    <n v="2289856.2775000003"/>
    <n v="64.75"/>
    <n v="9.4854355203619907"/>
    <n v="1.2999999999999999E-2"/>
    <n v="0.78300000000000003"/>
    <n v="4.2157979022656243E-2"/>
    <n v="0.13869275967814565"/>
    <n v="7.4999999999999997E-2"/>
    <n v="0.21369275967814566"/>
    <n v="3.0158581346895073"/>
    <n v="2.9041065814252023"/>
    <n v="2.7670332175738825"/>
    <n v="2.6046380431355485"/>
    <n v="2.4169210581102005"/>
    <n v="2.2038822624978387"/>
    <n v="1.9655216562984634"/>
    <n v="1.7018392395120734"/>
    <n v="1.412835012138669"/>
    <n v="1.098508974178251"/>
    <n v="3.0158581346895073"/>
    <n v="2.9599823580573545"/>
    <n v="2.8355698994995424"/>
    <n v="2.6858356303547155"/>
    <n v="2.5107795506228747"/>
    <n v="2.3104016603040196"/>
    <n v="2.0847019593981511"/>
    <n v="1.8336804479052684"/>
    <n v="1.5573371258253712"/>
    <n v="1.2556719931584599"/>
    <n v="0"/>
    <n v="4.1731751215282848"/>
    <n v="12.519525364584855"/>
    <n v="20.865875607641424"/>
    <n v="29.212225850697994"/>
    <n v="37.558576093754567"/>
    <n v="45.90492633681113"/>
    <n v="54.251276579867707"/>
    <n v="62.597626822924269"/>
    <n v="70.943977065980846"/>
    <n v="8.3463502430565697"/>
    <n v="0"/>
    <n v="11.767225941422428"/>
    <n v="36.850561711808915"/>
    <n v="64.841609807084822"/>
    <n v="97.107477344520674"/>
    <n v="135.68075027600071"/>
    <n v="183.78578835285825"/>
    <n v="246.93514946171285"/>
    <n v="335.48401896049296"/>
    <n v="471.55888118412918"/>
    <n v="1584.0114630400308"/>
    <n v="69.555528290513578"/>
    <n v="248.03504869958152"/>
    <n v="1901.6020400301259"/>
    <n v="1901.6"/>
    <n v="248.03478260869542"/>
    <n v="69.555528290513578"/>
    <n v="1584.0096891007909"/>
    <n v="8.4878402185073938"/>
    <n v="2.0400301259542175E-3"/>
    <n v="1.0727966585792057E-6"/>
  </r>
  <r>
    <x v="2"/>
    <x v="448"/>
    <n v="442"/>
    <n v="1.81782"/>
    <n v="75.073998097274924"/>
    <n v="0"/>
    <n v="8.3415553441416588"/>
    <n v="16.683110688283318"/>
    <n v="25.024666032424975"/>
    <n v="33.366221376566635"/>
    <n v="41.707776720708296"/>
    <n v="50.049332064849956"/>
    <n v="58.390887408991617"/>
    <n v="66.73244275313327"/>
    <n v="75.073998097274924"/>
    <n v="0"/>
    <n v="8.3415553441416588"/>
    <n v="16.683110688283318"/>
    <n v="25.024666032424975"/>
    <n v="33.366221376566635"/>
    <n v="41.707776720708296"/>
    <n v="50.049332064849956"/>
    <n v="58.390887408991617"/>
    <n v="66.73244275313327"/>
    <n v="75.073998097274924"/>
    <n v="0"/>
    <n v="42.618696655119194"/>
    <n v="170.47478662047678"/>
    <n v="383.56826989607265"/>
    <n v="681.89914648190711"/>
    <n v="1065.4674163779798"/>
    <n v="1534.2730795842913"/>
    <n v="2088.3161361008406"/>
    <n v="2727.5965859276284"/>
    <n v="3452.1144290646539"/>
    <n v="0"/>
    <n v="2.5167642607228841E-2"/>
    <n v="5.0335285214457681E-2"/>
    <n v="7.5502927821686522E-2"/>
    <n v="0.10067057042891536"/>
    <n v="0.1258382130361442"/>
    <n v="0.15100585564337307"/>
    <n v="0.17617349825060191"/>
    <n v="0.20134114085783072"/>
    <n v="0.22650878346505957"/>
    <n v="9.6"/>
    <n v="1.21546"/>
    <n v="1"/>
    <n v="1.0005999999999999"/>
    <n v="1.0066999999999999"/>
    <n v="1"/>
    <n v="0.96968638138752616"/>
    <n v="0.94041052270137249"/>
    <n v="0.91217242394153841"/>
    <n v="0.88497208510802439"/>
    <n v="0.8588095062008303"/>
    <n v="0.83368468721995614"/>
    <n v="0.80959762816540182"/>
    <n v="0.78654832903716732"/>
    <n v="0.76453678983525297"/>
    <n v="375000"/>
    <n v="750000"/>
    <n v="727264.78604064463"/>
    <n v="705307.89202602941"/>
    <n v="684129.31795615377"/>
    <n v="663729.06383101828"/>
    <n v="644107.12965062272"/>
    <n v="625263.51541496709"/>
    <n v="607198.22112405137"/>
    <n v="589911.24677787547"/>
    <n v="573402.59237643972"/>
    <n v="750000"/>
    <n v="727264.78604064463"/>
    <n v="705307.89202602941"/>
    <n v="684129.31795615377"/>
    <n v="663729.06383101828"/>
    <n v="644107.12965062272"/>
    <n v="625263.51541496709"/>
    <n v="607198.22112405137"/>
    <n v="589911.24677787547"/>
    <n v="573402.59237643972"/>
    <n v="2292307.9437500001"/>
    <n v="64.75"/>
    <n v="9.4854355203619907"/>
    <n v="1.2999999999999999E-2"/>
    <n v="0.78300000000000003"/>
    <n v="4.2157979022656243E-2"/>
    <n v="0.13930975807108548"/>
    <n v="7.4999999999999997E-2"/>
    <n v="0.21430975807108549"/>
    <n v="3.0124228497326206"/>
    <n v="2.900818982687742"/>
    <n v="2.7638629873860512"/>
    <n v="2.6015548638275456"/>
    <n v="2.4138946120122284"/>
    <n v="2.2008822319400974"/>
    <n v="1.9625177236111535"/>
    <n v="1.6988010870253967"/>
    <n v="1.409732322182826"/>
    <n v="1.0953114290834436"/>
    <n v="3.0124228497326206"/>
    <n v="2.9566209162101815"/>
    <n v="2.8323409850368968"/>
    <n v="2.6827089256067982"/>
    <n v="2.507724737919887"/>
    <n v="2.3073884219761629"/>
    <n v="2.0816999777756253"/>
    <n v="1.8306594053182752"/>
    <n v="1.5542667046041112"/>
    <n v="1.2525218756331347"/>
    <n v="0"/>
    <n v="4.1707776720708294"/>
    <n v="12.512333016212487"/>
    <n v="20.853888360354148"/>
    <n v="29.195443704495805"/>
    <n v="37.536999048637469"/>
    <n v="45.878554392779122"/>
    <n v="54.22010973692079"/>
    <n v="62.561665081062444"/>
    <n v="70.903220425204097"/>
    <n v="8.3415553441416588"/>
    <n v="0"/>
    <n v="11.767072535049303"/>
    <n v="36.850195259137465"/>
    <n v="64.842615700135752"/>
    <n v="97.114091421306554"/>
    <n v="135.70188358188659"/>
    <n v="183.83941233717462"/>
    <n v="247.05854339809659"/>
    <n v="335.76064529302317"/>
    <n v="472.20184234766191"/>
    <n v="1585.1363018734719"/>
    <n v="69.555528290513578"/>
    <n v="248.20377452459769"/>
    <n v="1902.8956046885833"/>
    <n v="1902.9"/>
    <n v="248.20434782608686"/>
    <n v="69.555528290513578"/>
    <n v="1585.1401238833996"/>
    <n v="8.4822082594906298"/>
    <n v="4.3953114168289176E-3"/>
    <n v="2.3097963197377252E-6"/>
  </r>
  <r>
    <x v="2"/>
    <x v="449"/>
    <n v="442"/>
    <n v="1.82186"/>
    <n v="75.030804349352891"/>
    <n v="0"/>
    <n v="8.3367560388169881"/>
    <n v="16.673512077633976"/>
    <n v="25.010268116450966"/>
    <n v="33.347024155267952"/>
    <n v="41.683780194084939"/>
    <n v="50.020536232901925"/>
    <n v="58.357292271718912"/>
    <n v="66.694048310535905"/>
    <n v="75.030804349352891"/>
    <n v="0"/>
    <n v="8.3367560388169881"/>
    <n v="16.673512077633976"/>
    <n v="25.010268116450966"/>
    <n v="33.347024155267952"/>
    <n v="41.683780194084939"/>
    <n v="50.020536232901925"/>
    <n v="58.357292271718912"/>
    <n v="66.694048310535905"/>
    <n v="75.030804349352891"/>
    <n v="0"/>
    <n v="42.569669516085305"/>
    <n v="170.27867806434122"/>
    <n v="383.12702564476785"/>
    <n v="681.11471225736489"/>
    <n v="1064.2417379021326"/>
    <n v="1532.5081025790707"/>
    <n v="2085.9138062881798"/>
    <n v="2724.4588490294595"/>
    <n v="3448.1432308029098"/>
    <n v="0"/>
    <n v="2.515316242982894E-2"/>
    <n v="5.0306324859657879E-2"/>
    <n v="7.5459487289486829E-2"/>
    <n v="0.10061264971931576"/>
    <n v="0.1257658121491447"/>
    <n v="0.15091897457897363"/>
    <n v="0.17607213700880256"/>
    <n v="0.20122529943863152"/>
    <n v="0.22637846186846045"/>
    <n v="9.6"/>
    <n v="1.21546"/>
    <n v="1"/>
    <n v="1.0005999999999999"/>
    <n v="1.0066999999999999"/>
    <n v="1"/>
    <n v="0.96970352393165837"/>
    <n v="0.94044361398494092"/>
    <n v="0.91222027015984763"/>
    <n v="0.88503349245637863"/>
    <n v="0.85888328087453381"/>
    <n v="0.83376963541431315"/>
    <n v="0.80969255607571677"/>
    <n v="0.78665204285874457"/>
    <n v="0.76464809576339665"/>
    <n v="375000"/>
    <n v="750000"/>
    <n v="727277.64294874377"/>
    <n v="705332.71048870566"/>
    <n v="684165.20261988568"/>
    <n v="663775.11934228393"/>
    <n v="644162.4606559003"/>
    <n v="625327.22656073491"/>
    <n v="607269.41705678753"/>
    <n v="589989.03214405838"/>
    <n v="573486.07182254747"/>
    <n v="750000"/>
    <n v="727277.64294874365"/>
    <n v="705332.71048870566"/>
    <n v="684165.20261988568"/>
    <n v="663775.11934228393"/>
    <n v="644162.4606559003"/>
    <n v="625327.22656073491"/>
    <n v="607269.41705678753"/>
    <n v="589989.03214405838"/>
    <n v="573486.07182254747"/>
    <n v="2294759.6100000003"/>
    <n v="64.75"/>
    <n v="9.4854355203619907"/>
    <n v="1.2999999999999999E-2"/>
    <n v="0.78300000000000003"/>
    <n v="4.2157979022656243E-2"/>
    <n v="0.13992966194556578"/>
    <n v="7.4999999999999997E-2"/>
    <n v="0.21492966194556579"/>
    <n v="3.0089949051282048"/>
    <n v="2.897538347723982"/>
    <n v="2.7606991827494807"/>
    <n v="2.5984774102047004"/>
    <n v="2.4108730300896406"/>
    <n v="2.1978860424043019"/>
    <n v="1.9595164471486839"/>
    <n v="1.6957642443227863"/>
    <n v="1.4066294339266097"/>
    <n v="1.0921120159601541"/>
    <n v="3.0089949051282048"/>
    <n v="2.9532666264260934"/>
    <n v="2.8291187652367311"/>
    <n v="2.6795882964770907"/>
    <n v="2.5046752201471705"/>
    <n v="2.3043795362469712"/>
    <n v="2.078701244776493"/>
    <n v="1.8276403457357351"/>
    <n v="1.551196839124698"/>
    <n v="1.2493707249433819"/>
    <n v="0"/>
    <n v="4.1683780194084941"/>
    <n v="12.505134058225483"/>
    <n v="20.841890097042473"/>
    <n v="29.178646135859459"/>
    <n v="37.515402174676446"/>
    <n v="45.852158213493432"/>
    <n v="54.188914252310418"/>
    <n v="62.525670291127412"/>
    <n v="70.862426329944398"/>
    <n v="8.3367560388169881"/>
    <n v="0"/>
    <n v="11.766885629093878"/>
    <n v="36.849726196419972"/>
    <n v="64.843451270225515"/>
    <n v="97.120477905050322"/>
    <n v="135.72276211832417"/>
    <n v="183.8928310836869"/>
    <n v="247.18197931225052"/>
    <n v="336.03811343167206"/>
    <n v="472.84824979243825"/>
    <n v="1586.2644767391616"/>
    <n v="69.555528290513578"/>
    <n v="248.37300075445114"/>
    <n v="1904.1930057841264"/>
    <n v="1904.2"/>
    <n v="248.37391304347807"/>
    <n v="69.555528290513578"/>
    <n v="1586.2705586660084"/>
    <n v="8.4765405738246304"/>
    <n v="6.9942158736466808E-3"/>
    <n v="3.6730468824948433E-6"/>
  </r>
  <r>
    <x v="2"/>
    <x v="450"/>
    <n v="442"/>
    <n v="1.82589"/>
    <n v="74.987982373449441"/>
    <n v="0"/>
    <n v="8.3319980414943817"/>
    <n v="16.663996082988763"/>
    <n v="24.995994124483147"/>
    <n v="33.327992165977527"/>
    <n v="41.659990207471907"/>
    <n v="49.991988248966287"/>
    <n v="58.323986290460667"/>
    <n v="66.655984331955054"/>
    <n v="74.987982373449441"/>
    <n v="0"/>
    <n v="8.3319980414943817"/>
    <n v="16.663996082988763"/>
    <n v="24.995994124483147"/>
    <n v="33.327992165977527"/>
    <n v="41.659990207471907"/>
    <n v="49.991988248966287"/>
    <n v="58.323986290460667"/>
    <n v="66.655984331955054"/>
    <n v="74.987982373449441"/>
    <n v="0"/>
    <n v="42.521092210123058"/>
    <n v="170.08436884049223"/>
    <n v="382.68982989110759"/>
    <n v="680.33747536196893"/>
    <n v="1063.0273052530763"/>
    <n v="1530.7593195644299"/>
    <n v="2083.5335182960298"/>
    <n v="2721.3499014478757"/>
    <n v="3444.2084690199681"/>
    <n v="0"/>
    <n v="2.5138806884465854E-2"/>
    <n v="5.0277613768931709E-2"/>
    <n v="7.541642065339757E-2"/>
    <n v="0.10055522753786342"/>
    <n v="0.12569403442232926"/>
    <n v="0.15083284130679511"/>
    <n v="0.17597164819126096"/>
    <n v="0.20111045507572683"/>
    <n v="0.22624926196019271"/>
    <n v="9.6"/>
    <n v="1.21546"/>
    <n v="1"/>
    <n v="1.0005999999999999"/>
    <n v="1.0066999999999999"/>
    <n v="1"/>
    <n v="0.96972051926765523"/>
    <n v="0.94047642180561808"/>
    <n v="0.9122677076138882"/>
    <n v="0.88509437669246604"/>
    <n v="0.85895642904135117"/>
    <n v="0.8338538646605439"/>
    <n v="0.80978668355004391"/>
    <n v="0.78675488570985153"/>
    <n v="0.76475847113996664"/>
    <n v="375000"/>
    <n v="750000"/>
    <n v="727290.38945074147"/>
    <n v="705357.31635421352"/>
    <n v="684200.78071041615"/>
    <n v="663820.78251934948"/>
    <n v="644217.32178101339"/>
    <n v="625390.39849540789"/>
    <n v="607340.01266253297"/>
    <n v="590066.16428238864"/>
    <n v="573568.853354975"/>
    <n v="750000"/>
    <n v="727290.38945074147"/>
    <n v="705357.31635421352"/>
    <n v="684200.78071041615"/>
    <n v="663820.78251934948"/>
    <n v="644217.32178101339"/>
    <n v="625390.39849540789"/>
    <n v="607340.01266253297"/>
    <n v="590066.16428238864"/>
    <n v="573568.853354975"/>
    <n v="2297211.2762500001"/>
    <n v="64.75"/>
    <n v="9.4854355203619907"/>
    <n v="1.2999999999999999E-2"/>
    <n v="0.78300000000000003"/>
    <n v="4.2157979022656243E-2"/>
    <n v="0.14054940247052472"/>
    <n v="7.4999999999999997E-2"/>
    <n v="0.21554940247052473"/>
    <n v="3.0055742773745995"/>
    <n v="2.8942641887096263"/>
    <n v="2.7575410029761689"/>
    <n v="2.5954047201742276"/>
    <n v="2.4078553403038025"/>
    <n v="2.1948928633648945"/>
    <n v="1.956517289357502"/>
    <n v="1.6927286182816255"/>
    <n v="1.4035268501372651"/>
    <n v="1.0889119849244209"/>
    <n v="3.0055742773745995"/>
    <n v="2.9499192330421131"/>
    <n v="2.8259025958428978"/>
    <n v="2.6764728615751983"/>
    <n v="2.5016300302390153"/>
    <n v="2.3013741018343485"/>
    <n v="2.0757050763611984"/>
    <n v="1.8246229538195637"/>
    <n v="1.5481277342094453"/>
    <n v="1.246219417530843"/>
    <n v="0"/>
    <n v="4.1659990207471909"/>
    <n v="12.497997062241573"/>
    <n v="20.829995103735953"/>
    <n v="29.161993145230337"/>
    <n v="37.493991186724713"/>
    <n v="45.8259892282191"/>
    <n v="54.157987269713473"/>
    <n v="62.48998531120786"/>
    <n v="70.821983352702247"/>
    <n v="8.3319980414943817"/>
    <n v="0"/>
    <n v="11.76679527118347"/>
    <n v="36.849567001490691"/>
    <n v="64.844848942918858"/>
    <n v="97.127739447913783"/>
    <n v="135.74492773104313"/>
    <n v="183.94812290405673"/>
    <n v="247.30821396164112"/>
    <n v="336.32007470745043"/>
    <n v="473.50299496906899"/>
    <n v="1587.4132849367672"/>
    <n v="69.555528290513578"/>
    <n v="248.54532198409197"/>
    <n v="1905.5141352113728"/>
    <n v="1905.5"/>
    <n v="248.54347826086951"/>
    <n v="69.555528290513578"/>
    <n v="1587.4009934486169"/>
    <n v="8.4708655142279099"/>
    <n v="1.4135211372831691E-2"/>
    <n v="7.4181114525487747E-6"/>
  </r>
  <r>
    <x v="2"/>
    <x v="451"/>
    <n v="442"/>
    <n v="1.8287500000000001"/>
    <n v="74.969295177854676"/>
    <n v="0"/>
    <n v="8.3299216864282979"/>
    <n v="16.659843372856596"/>
    <n v="24.989765059284892"/>
    <n v="33.319686745713192"/>
    <n v="41.649608432141491"/>
    <n v="49.979530118569791"/>
    <n v="58.309451804998091"/>
    <n v="66.639373491426383"/>
    <n v="74.969295177854676"/>
    <n v="0"/>
    <n v="8.3299216864282979"/>
    <n v="16.659843372856596"/>
    <n v="24.989765059284892"/>
    <n v="33.319686745713192"/>
    <n v="41.649608432141491"/>
    <n v="49.979530118569791"/>
    <n v="58.309451804998091"/>
    <n v="66.639373491426383"/>
    <n v="74.969295177854676"/>
    <n v="0"/>
    <n v="42.499902122492436"/>
    <n v="169.99960848996975"/>
    <n v="382.49911910243185"/>
    <n v="679.99843395987898"/>
    <n v="1062.497553062311"/>
    <n v="1529.9964764097278"/>
    <n v="2082.4952040021294"/>
    <n v="2719.9937358395159"/>
    <n v="3442.4920719218867"/>
    <n v="0"/>
    <n v="2.5132542229965228E-2"/>
    <n v="5.0265084459930456E-2"/>
    <n v="7.5397626689895678E-2"/>
    <n v="0.10053016891986091"/>
    <n v="0.12566271114982613"/>
    <n v="0.15079525337979138"/>
    <n v="0.1759277956097566"/>
    <n v="0.20106033783972183"/>
    <n v="0.22619288006968702"/>
    <n v="9.6"/>
    <n v="1.21546"/>
    <n v="1"/>
    <n v="1.0005999999999999"/>
    <n v="1.0066999999999999"/>
    <n v="1"/>
    <n v="0.96972793601321028"/>
    <n v="0.94049073932074789"/>
    <n v="0.91228840992261284"/>
    <n v="0.88512094781880524"/>
    <n v="0.85898835300932486"/>
    <n v="0.83389062549417181"/>
    <n v="0.80982776527334621"/>
    <n v="0.78679977234684784"/>
    <n v="0.76480664671467702"/>
    <n v="375000"/>
    <n v="750000"/>
    <n v="727295.95200990769"/>
    <n v="705368.0544905609"/>
    <n v="684216.30744195962"/>
    <n v="663840.71086410398"/>
    <n v="644241.26475699362"/>
    <n v="625417.9691206289"/>
    <n v="607370.82395500969"/>
    <n v="590099.82926013588"/>
    <n v="573604.98503600771"/>
    <n v="750000"/>
    <n v="727295.95200990769"/>
    <n v="705368.0544905609"/>
    <n v="684216.30744195962"/>
    <n v="663840.71086410398"/>
    <n v="644241.26475699362"/>
    <n v="625417.9691206289"/>
    <n v="607370.82395500969"/>
    <n v="590099.82926013588"/>
    <n v="573604.98503600771"/>
    <n v="2299662.9425000004"/>
    <n v="64.75"/>
    <n v="9.4854355203619907"/>
    <n v="1.2999999999999999E-2"/>
    <n v="0.78300000000000003"/>
    <n v="4.2157979022656243E-2"/>
    <n v="0.14099004906678708"/>
    <n v="7.4999999999999997E-2"/>
    <n v="0.21599004906678709"/>
    <n v="3.0021609430703622"/>
    <n v="2.8909696768657422"/>
    <n v="2.7543436243112849"/>
    <n v="2.5922827854069905"/>
    <n v="2.4047871601528592"/>
    <n v="2.1918567485488896"/>
    <n v="1.9534915505950841"/>
    <n v="1.6896915662914411"/>
    <n v="1.4004567956379605"/>
    <n v="1.0857872386346437"/>
    <n v="3.0021609430703622"/>
    <n v="2.9465653099680522"/>
    <n v="2.8226566505885136"/>
    <n v="2.6733132048591379"/>
    <n v="2.4985349727799249"/>
    <n v="2.2983219543508744"/>
    <n v="2.0726741495719869"/>
    <n v="1.8215915584432625"/>
    <n v="1.5450741809647008"/>
    <n v="1.2431220171363022"/>
    <n v="0"/>
    <n v="4.1649608432141489"/>
    <n v="12.494882529642446"/>
    <n v="20.824804216070746"/>
    <n v="29.154725902499042"/>
    <n v="37.484647588927345"/>
    <n v="45.814569275355638"/>
    <n v="54.144490961783944"/>
    <n v="62.474412648212237"/>
    <n v="70.804334334640529"/>
    <n v="8.3299216864282979"/>
    <n v="0"/>
    <n v="11.774318232026696"/>
    <n v="36.873557728440723"/>
    <n v="64.889137546534357"/>
    <n v="97.199593442909475"/>
    <n v="135.85745820685798"/>
    <n v="184.12531185375403"/>
    <n v="247.596321674123"/>
    <n v="336.81681512552751"/>
    <n v="474.44623451036"/>
    <n v="1589.5787483205338"/>
    <n v="69.555528290513578"/>
    <n v="248.87014149165697"/>
    <n v="1908.0044181027044"/>
    <n v="1908"/>
    <n v="248.86956521739125"/>
    <n v="69.555528290513578"/>
    <n v="1589.5749064920951"/>
    <n v="8.4668252445024699"/>
    <n v="4.4181027044487564E-3"/>
    <n v="2.3155674551618219E-6"/>
  </r>
  <r>
    <x v="2"/>
    <x v="452"/>
    <n v="442"/>
    <n v="1.8328199999999999"/>
    <n v="74.925916973313818"/>
    <n v="0"/>
    <n v="8.3251018859237575"/>
    <n v="16.650203771847515"/>
    <n v="24.975305657771273"/>
    <n v="33.30040754369503"/>
    <n v="41.625509429618788"/>
    <n v="49.950611315542545"/>
    <n v="58.275713201466303"/>
    <n v="66.60081508739006"/>
    <n v="74.925916973313818"/>
    <n v="0"/>
    <n v="8.3251018859237575"/>
    <n v="16.650203771847515"/>
    <n v="24.975305657771273"/>
    <n v="33.30040754369503"/>
    <n v="41.625509429618788"/>
    <n v="49.950611315542545"/>
    <n v="58.275713201466303"/>
    <n v="66.60081508739006"/>
    <n v="74.925916973313818"/>
    <n v="0"/>
    <n v="42.450734364244425"/>
    <n v="169.8029374569777"/>
    <n v="382.05660927819986"/>
    <n v="679.21174982791081"/>
    <n v="1061.2683591061107"/>
    <n v="1528.2264371127994"/>
    <n v="2080.0859838479769"/>
    <n v="2716.8469993116432"/>
    <n v="3438.5094835037985"/>
    <n v="0"/>
    <n v="2.5118000215732642E-2"/>
    <n v="5.0236000431465283E-2"/>
    <n v="7.5354000647197925E-2"/>
    <n v="0.10047200086293057"/>
    <n v="0.12559000107866319"/>
    <n v="0.15070800129439585"/>
    <n v="0.17582600151012848"/>
    <n v="0.20094400172586113"/>
    <n v="0.22606200194159376"/>
    <n v="9.6"/>
    <n v="1.21546"/>
    <n v="1"/>
    <n v="1.0005999999999999"/>
    <n v="1.0066999999999999"/>
    <n v="1"/>
    <n v="0.96974515260068128"/>
    <n v="0.9405239752669341"/>
    <n v="0.91233646799875823"/>
    <n v="0.88518263079615389"/>
    <n v="0.85906246365912076"/>
    <n v="0.83397596658765905"/>
    <n v="0.80992313958176887"/>
    <n v="0.78690398264145001"/>
    <n v="0.76491849576670257"/>
    <n v="375000"/>
    <n v="750000"/>
    <n v="727308.86445051094"/>
    <n v="705392.98145020055"/>
    <n v="684252.3509990687"/>
    <n v="663886.97309711541"/>
    <n v="644296.84774434054"/>
    <n v="625481.97494074423"/>
    <n v="607442.3546863267"/>
    <n v="590177.98698108748"/>
    <n v="573688.87182502693"/>
    <n v="750000"/>
    <n v="727308.86445051094"/>
    <n v="705392.98145020055"/>
    <n v="684252.35099906882"/>
    <n v="663886.97309711541"/>
    <n v="644296.84774434054"/>
    <n v="625481.97494074423"/>
    <n v="607442.3546863267"/>
    <n v="590177.98698108748"/>
    <n v="573688.87182502693"/>
    <n v="2302114.6087500001"/>
    <n v="64.75"/>
    <n v="9.4854355203619907"/>
    <n v="1.2999999999999999E-2"/>
    <n v="0.78300000000000003"/>
    <n v="4.2157979022656243E-2"/>
    <n v="0.1416183121391745"/>
    <n v="7.4999999999999997E-2"/>
    <n v="0.21661831213917448"/>
    <n v="2.9987548789137382"/>
    <n v="2.8877099318448498"/>
    <n v="2.7511992595334211"/>
    <n v="2.5892228619794517"/>
    <n v="2.4017807391829411"/>
    <n v="2.1888728911438893"/>
    <n v="1.9504993178622967"/>
    <n v="1.6866600193381645"/>
    <n v="1.3973549955714906"/>
    <n v="1.0825842465622759"/>
    <n v="2.9987548789137382"/>
    <n v="2.9432324053792938"/>
    <n v="2.8194545956891357"/>
    <n v="2.6702110607564364"/>
    <n v="2.4955018005811964"/>
    <n v="2.2953268151634152"/>
    <n v="2.0696861045030932"/>
    <n v="1.8185796686002305"/>
    <n v="1.5420075074548274"/>
    <n v="1.2399696210668831"/>
    <n v="0"/>
    <n v="4.1625509429618788"/>
    <n v="12.487652828885636"/>
    <n v="20.812754714809394"/>
    <n v="29.137856600733151"/>
    <n v="37.462958486656909"/>
    <n v="45.788060372580667"/>
    <n v="54.113162258504424"/>
    <n v="62.438264144428182"/>
    <n v="70.763366030351932"/>
    <n v="8.3251018859237575"/>
    <n v="0"/>
    <n v="11.774014393892161"/>
    <n v="36.872727894065143"/>
    <n v="64.889366265468013"/>
    <n v="97.205149233730978"/>
    <n v="135.87735928896316"/>
    <n v="184.1778165931502"/>
    <n v="247.71946863253103"/>
    <n v="337.09622558229489"/>
    <n v="475.10214926613895"/>
    <n v="1590.7142771502345"/>
    <n v="69.555528290513578"/>
    <n v="249.04047081611208"/>
    <n v="1909.3102762568601"/>
    <n v="1909.3"/>
    <n v="249.03913043478246"/>
    <n v="69.555528290513578"/>
    <n v="1590.7053412747039"/>
    <n v="8.4610575251017401"/>
    <n v="1.0276256860151989E-2"/>
    <n v="5.3822117321279991E-6"/>
  </r>
  <r>
    <x v="2"/>
    <x v="453"/>
    <n v="442"/>
    <n v="1.83691"/>
    <n v="74.88229837672182"/>
    <n v="0"/>
    <n v="8.320255375191314"/>
    <n v="16.640510750382628"/>
    <n v="24.96076612557394"/>
    <n v="33.281021500765256"/>
    <n v="41.601276875956572"/>
    <n v="49.921532251147887"/>
    <n v="58.241787626339203"/>
    <n v="66.562043001530512"/>
    <n v="74.88229837672182"/>
    <n v="0"/>
    <n v="8.320255375191314"/>
    <n v="16.640510750382628"/>
    <n v="24.96076612557394"/>
    <n v="33.281021500765256"/>
    <n v="41.601276875956572"/>
    <n v="49.921532251147887"/>
    <n v="58.241787626339203"/>
    <n v="66.562043001530512"/>
    <n v="74.88229837672182"/>
    <n v="0"/>
    <n v="42.401322823894979"/>
    <n v="169.60529129557992"/>
    <n v="381.61190541505476"/>
    <n v="678.42116518231967"/>
    <n v="1060.0330705973745"/>
    <n v="1526.4476216602193"/>
    <n v="2077.6648183708544"/>
    <n v="2713.6846607292787"/>
    <n v="3434.5071487354926"/>
    <n v="0"/>
    <n v="2.5103377612995623E-2"/>
    <n v="5.0206755225991245E-2"/>
    <n v="7.5310132838986854E-2"/>
    <n v="0.10041351045198249"/>
    <n v="0.12551688806497813"/>
    <n v="0.15062026567797374"/>
    <n v="0.17572364329096937"/>
    <n v="0.20082702090396498"/>
    <n v="0.22593039851696059"/>
    <n v="9.6"/>
    <n v="1.21546"/>
    <n v="1"/>
    <n v="1.0005999999999999"/>
    <n v="1.0066999999999999"/>
    <n v="1"/>
    <n v="0.96976246494787943"/>
    <n v="0.94055739679651063"/>
    <n v="0.91238479554589369"/>
    <n v="0.88524466119602851"/>
    <n v="0.85913699374691499"/>
    <n v="0.83406179319855345"/>
    <n v="0.81001905955094367"/>
    <n v="0.78700879280408564"/>
    <n v="0.76503099295797949"/>
    <n v="375000"/>
    <n v="750000"/>
    <n v="727321.8487109096"/>
    <n v="705418.04759738292"/>
    <n v="684288.59665942029"/>
    <n v="663933.49589702138"/>
    <n v="644352.74531018629"/>
    <n v="625546.34489891503"/>
    <n v="607514.29466320772"/>
    <n v="590256.59460306424"/>
    <n v="573773.24471848458"/>
    <n v="750000"/>
    <n v="727321.8487109096"/>
    <n v="705418.04759738292"/>
    <n v="684288.59665942029"/>
    <n v="663933.49589702138"/>
    <n v="644352.74531018629"/>
    <n v="625546.34489891503"/>
    <n v="607514.29466320772"/>
    <n v="590256.59460306424"/>
    <n v="573773.24471848458"/>
    <n v="2304566.2750000004"/>
    <n v="64.75"/>
    <n v="9.4854355203619907"/>
    <n v="1.2999999999999999E-2"/>
    <n v="0.78300000000000003"/>
    <n v="4.2157979022656243E-2"/>
    <n v="0.14225106949664204"/>
    <n v="7.4999999999999997E-2"/>
    <n v="0.21725106949664202"/>
    <n v="2.9953560617021271"/>
    <n v="2.884457285457485"/>
    <n v="2.7480616067394932"/>
    <n v="2.5861690255481529"/>
    <n v="2.3987795418834623"/>
    <n v="2.1858931557454224"/>
    <n v="1.9475098671340332"/>
    <n v="1.6836296760492946"/>
    <n v="1.3942525824912071"/>
    <n v="1.07937858645977"/>
    <n v="2.9953560617021271"/>
    <n v="2.9399066735798058"/>
    <n v="2.8162594460984893"/>
    <n v="2.667115316143823"/>
    <n v="2.4924742837158078"/>
    <n v="2.2923363488144424"/>
    <n v="2.066701511439728"/>
    <n v="1.8155697715916639"/>
    <n v="1.5389411292702508"/>
    <n v="1.2368155844754884"/>
    <n v="0"/>
    <n v="4.160127687595657"/>
    <n v="12.48038306278697"/>
    <n v="20.800638437978286"/>
    <n v="29.120893813169598"/>
    <n v="37.44114918836091"/>
    <n v="45.761404563552233"/>
    <n v="54.081659938743542"/>
    <n v="62.401915313934857"/>
    <n v="70.722170689126159"/>
    <n v="8.320255375191314"/>
    <n v="0"/>
    <n v="11.773613450134704"/>
    <n v="36.871593775372808"/>
    <n v="64.889066746924016"/>
    <n v="97.209939080368926"/>
    <n v="135.89625403310148"/>
    <n v="184.22910622974288"/>
    <n v="247.84132719400787"/>
    <n v="337.37474516598218"/>
    <n v="475.75930333295469"/>
    <n v="1591.8449490085895"/>
    <n v="69.555528290513578"/>
    <n v="249.21007159486533"/>
    <n v="1910.6105488939684"/>
    <n v="1910.6"/>
    <n v="249.20869565217367"/>
    <n v="69.555528290513578"/>
    <n v="1591.8357760573126"/>
    <n v="8.4552403090857631"/>
    <n v="1.0548893968461925E-2"/>
    <n v="5.5212467122694054E-6"/>
  </r>
  <r>
    <x v="2"/>
    <x v="454"/>
    <n v="442"/>
    <n v="1.8410200000000001"/>
    <n v="74.838441826084861"/>
    <n v="0"/>
    <n v="8.3153824251205393"/>
    <n v="16.630764850241079"/>
    <n v="24.946147275361618"/>
    <n v="33.261529700482157"/>
    <n v="41.576912125602696"/>
    <n v="49.892294550723236"/>
    <n v="58.207676975843775"/>
    <n v="66.523059400964314"/>
    <n v="74.838441826084846"/>
    <n v="0"/>
    <n v="8.3153824251205393"/>
    <n v="16.630764850241079"/>
    <n v="24.946147275361618"/>
    <n v="33.261529700482157"/>
    <n v="41.576912125602696"/>
    <n v="49.892294550723236"/>
    <n v="58.207676975843775"/>
    <n v="66.523059400964314"/>
    <n v="74.838441826084846"/>
    <n v="0"/>
    <n v="42.351670736552173"/>
    <n v="169.40668294620869"/>
    <n v="381.16503662896957"/>
    <n v="677.62673178483476"/>
    <n v="1058.7917684138042"/>
    <n v="1524.6601465158783"/>
    <n v="2075.2318660910564"/>
    <n v="2710.506927139339"/>
    <n v="3430.4853296607253"/>
    <n v="0"/>
    <n v="2.5088675239066011E-2"/>
    <n v="5.0177350478132023E-2"/>
    <n v="7.5266025717198023E-2"/>
    <n v="0.10035470095626405"/>
    <n v="0.12544337619533005"/>
    <n v="0.15053205143439605"/>
    <n v="0.17562072667346207"/>
    <n v="0.20070940191252809"/>
    <n v="0.22579807715159406"/>
    <n v="9.6"/>
    <n v="1.21546"/>
    <n v="1"/>
    <n v="1.0005999999999999"/>
    <n v="1.0066999999999999"/>
    <n v="1"/>
    <n v="0.96977987209291527"/>
    <n v="0.94059100206447355"/>
    <n v="0.91243338991467493"/>
    <n v="0.88530703564351931"/>
    <n v="0.8592119392510067"/>
    <n v="0.8341481007371373"/>
    <n v="0.81011552010191068"/>
    <n v="0.78711419734532728"/>
    <n v="0.76514413246738699"/>
    <n v="375000"/>
    <n v="750000"/>
    <n v="727334.90406968642"/>
    <n v="705443.25154835521"/>
    <n v="684325.04243600625"/>
    <n v="663980.27673263953"/>
    <n v="644408.95443825505"/>
    <n v="625611.07555285294"/>
    <n v="607586.64007643296"/>
    <n v="590335.64800899546"/>
    <n v="573858.0993505402"/>
    <n v="750000"/>
    <n v="727334.90406968642"/>
    <n v="705443.25154835521"/>
    <n v="684325.04243600625"/>
    <n v="663980.27673263953"/>
    <n v="644408.95443825505"/>
    <n v="625611.07555285294"/>
    <n v="607586.64007643296"/>
    <n v="590335.64800899546"/>
    <n v="573858.0993505402"/>
    <n v="2307017.9412500001"/>
    <n v="64.75"/>
    <n v="9.4854355203619907"/>
    <n v="1.2999999999999999E-2"/>
    <n v="0.78300000000000003"/>
    <n v="4.2157979022656243E-2"/>
    <n v="0.14288834183032581"/>
    <n v="7.4999999999999997E-2"/>
    <n v="0.21788834183032579"/>
    <n v="2.9919644683315623"/>
    <n v="2.8812117111562543"/>
    <n v="2.7449306352503489"/>
    <n v="2.583121240613846"/>
    <n v="2.3957835272467451"/>
    <n v="2.1829174951490473"/>
    <n v="1.9445231443207518"/>
    <n v="1.6806004747618586"/>
    <n v="1.3911494864723684"/>
    <n v="1.0761701794522813"/>
    <n v="2.9919644683315623"/>
    <n v="2.9365880897439083"/>
    <n v="2.8130711732033014"/>
    <n v="2.6640259379320974"/>
    <n v="2.4894523839302956"/>
    <n v="2.2893505111978962"/>
    <n v="2.0637203197348994"/>
    <n v="1.8125618095413052"/>
    <n v="1.5358749806171135"/>
    <n v="1.2336598329623247"/>
    <n v="0"/>
    <n v="4.1576912125602696"/>
    <n v="12.473073637680809"/>
    <n v="20.788456062801348"/>
    <n v="29.103838487921887"/>
    <n v="37.419220913042423"/>
    <n v="45.73460333816297"/>
    <n v="54.049985763283502"/>
    <n v="62.365368188404048"/>
    <n v="70.68075061352458"/>
    <n v="8.3153824251205393"/>
    <n v="0"/>
    <n v="11.773116072610907"/>
    <n v="36.870157535295874"/>
    <n v="64.888242914102946"/>
    <n v="97.213969075372617"/>
    <n v="135.91415138051747"/>
    <n v="184.27919383323803"/>
    <n v="247.96191739677104"/>
    <n v="337.6524086365784"/>
    <n v="476.41777396182704"/>
    <n v="1592.9709308063143"/>
    <n v="69.555528290513578"/>
    <n v="249.37896886452404"/>
    <n v="1911.905427961352"/>
    <n v="1911.9"/>
    <n v="249.37826086956511"/>
    <n v="69.555528290513578"/>
    <n v="1592.9662108399214"/>
    <n v="8.4493735852725926"/>
    <n v="5.4279613518701808E-3"/>
    <n v="2.8390404058110677E-6"/>
  </r>
  <r>
    <x v="2"/>
    <x v="455"/>
    <n v="442"/>
    <n v="1.8438399999999999"/>
    <n v="74.820914746367265"/>
    <n v="0"/>
    <n v="8.3134349718185856"/>
    <n v="16.626869943637171"/>
    <n v="24.940304915455755"/>
    <n v="33.253739887274342"/>
    <n v="41.56717485909293"/>
    <n v="49.880609830911517"/>
    <n v="58.194044802730104"/>
    <n v="66.507479774548685"/>
    <n v="74.820914746367265"/>
    <n v="0"/>
    <n v="8.3134349718185856"/>
    <n v="16.626869943637171"/>
    <n v="24.940304915455755"/>
    <n v="33.253739887274342"/>
    <n v="41.56717485909293"/>
    <n v="49.880609830911517"/>
    <n v="58.194044802730104"/>
    <n v="66.507479774548685"/>
    <n v="74.820914746367265"/>
    <n v="0"/>
    <n v="42.331835631276981"/>
    <n v="169.32734252510792"/>
    <n v="380.98652068149278"/>
    <n v="677.30937010043169"/>
    <n v="1058.2958907819245"/>
    <n v="1523.9460827259713"/>
    <n v="2074.2599459325725"/>
    <n v="2709.2374804017268"/>
    <n v="3428.8786861334347"/>
    <n v="0"/>
    <n v="2.5082799499269802E-2"/>
    <n v="5.0165598998539604E-2"/>
    <n v="7.5248398497809399E-2"/>
    <n v="0.10033119799707921"/>
    <n v="0.12541399749634902"/>
    <n v="0.15049679699561883"/>
    <n v="0.17557959649488863"/>
    <n v="0.20066239599415842"/>
    <n v="0.2257451954934282"/>
    <n v="9.6"/>
    <n v="1.21546"/>
    <n v="1"/>
    <n v="1.0005999999999999"/>
    <n v="1.0066999999999999"/>
    <n v="1"/>
    <n v="0.96978682888176926"/>
    <n v="0.94060443265985205"/>
    <n v="0.91245281133424838"/>
    <n v="0.88533196490495836"/>
    <n v="0.85924189337198198"/>
    <n v="0.83418259673531914"/>
    <n v="0.81015407499496983"/>
    <n v="0.78715632815093417"/>
    <n v="0.76518935620321216"/>
    <n v="375000"/>
    <n v="750000"/>
    <n v="727340.12166132696"/>
    <n v="705453.32449488901"/>
    <n v="684339.60850068624"/>
    <n v="663998.97367871879"/>
    <n v="644431.42002898653"/>
    <n v="625636.94755148934"/>
    <n v="607615.55624622735"/>
    <n v="590367.24611320067"/>
    <n v="573892.01715240907"/>
    <n v="750000"/>
    <n v="727340.12166132708"/>
    <n v="705453.32449488912"/>
    <n v="684339.60850068624"/>
    <n v="663998.97367871879"/>
    <n v="644431.42002898653"/>
    <n v="625636.94755148934"/>
    <n v="607615.55624622735"/>
    <n v="590367.24611320067"/>
    <n v="573892.01715240907"/>
    <n v="2309469.6074999999"/>
    <n v="64.75"/>
    <n v="9.4854355203619907"/>
    <n v="1.2999999999999999E-2"/>
    <n v="0.78300000000000003"/>
    <n v="4.2157979022656243E-2"/>
    <n v="0.1433264182569654"/>
    <n v="7.4999999999999997E-2"/>
    <n v="0.21832641825696542"/>
    <n v="2.9885800757961789"/>
    <n v="2.877943462155903"/>
    <n v="2.7417569242056947"/>
    <n v="2.5800204619455545"/>
    <n v="2.3927340753754844"/>
    <n v="2.179897764495482"/>
    <n v="1.941511529305548"/>
    <n v="1.6775753698056828"/>
    <n v="1.3880892859958864"/>
    <n v="1.0730532778761588"/>
    <n v="2.9885800757961789"/>
    <n v="2.933261768976041"/>
    <n v="2.8098501931807989"/>
    <n v="2.6608886930756244"/>
    <n v="2.4863772686605197"/>
    <n v="2.2863159199354834"/>
    <n v="2.0607046469005148"/>
    <n v="1.8095434495556155"/>
    <n v="1.5328323279007847"/>
    <n v="1.2305712819360226"/>
    <n v="0"/>
    <n v="4.1567174859092928"/>
    <n v="12.470152457727878"/>
    <n v="20.783587429546465"/>
    <n v="29.097022401365049"/>
    <n v="37.410457373183633"/>
    <n v="45.723892345002227"/>
    <n v="54.037327316820807"/>
    <n v="62.350762288639395"/>
    <n v="70.664197260457968"/>
    <n v="8.3134349718185856"/>
    <n v="0"/>
    <n v="11.780946685638408"/>
    <n v="36.895134764685949"/>
    <n v="64.934321764856364"/>
    <n v="97.288616114807539"/>
    <n v="136.03080918350491"/>
    <n v="184.46243921483278"/>
    <n v="248.25919864460198"/>
    <n v="338.16419336601649"/>
    <n v="477.38982485950828"/>
    <n v="1595.2054845984528"/>
    <n v="69.555528290513578"/>
    <n v="249.71415193334482"/>
    <n v="1914.4751648223112"/>
    <n v="1914.5"/>
    <n v="249.71739130434776"/>
    <n v="69.555528290513578"/>
    <n v="1595.2270804051386"/>
    <n v="8.4453361838686902"/>
    <n v="2.483517768882848E-2"/>
    <n v="1.297214817906946E-5"/>
  </r>
  <r>
    <x v="2"/>
    <x v="456"/>
    <n v="442"/>
    <n v="1.8479399999999999"/>
    <n v="74.777525828153287"/>
    <n v="0"/>
    <n v="8.3086139809059212"/>
    <n v="16.617227961811842"/>
    <n v="24.925841942717764"/>
    <n v="33.234455923623685"/>
    <n v="41.543069904529602"/>
    <n v="49.85168388543552"/>
    <n v="58.160297866341438"/>
    <n v="66.468911847247355"/>
    <n v="74.777525828153273"/>
    <n v="0"/>
    <n v="8.3086139809059212"/>
    <n v="16.617227961811842"/>
    <n v="24.925841942717764"/>
    <n v="33.234455923623685"/>
    <n v="41.543069904529602"/>
    <n v="49.85168388543552"/>
    <n v="58.160297866341438"/>
    <n v="66.468911847247355"/>
    <n v="74.777525828153273"/>
    <n v="0"/>
    <n v="42.282753098769525"/>
    <n v="169.1310123950781"/>
    <n v="380.54477788892569"/>
    <n v="676.52404958031241"/>
    <n v="1057.0688274692379"/>
    <n v="1522.1791115557023"/>
    <n v="2071.8549018397061"/>
    <n v="2706.0961983212483"/>
    <n v="3424.9030010003298"/>
    <n v="0"/>
    <n v="2.5068253893408918E-2"/>
    <n v="5.0136507786817837E-2"/>
    <n v="7.5204761680226759E-2"/>
    <n v="0.10027301557363567"/>
    <n v="0.12534126946704457"/>
    <n v="0.15040952336045349"/>
    <n v="0.1754777772538624"/>
    <n v="0.20054603114727129"/>
    <n v="0.22561428504068021"/>
    <n v="9.6"/>
    <n v="1.21546"/>
    <n v="1"/>
    <n v="1.0005999999999999"/>
    <n v="1.0066999999999999"/>
    <n v="1"/>
    <n v="0.96980405090690791"/>
    <n v="0.94063768155660954"/>
    <n v="0.912500891949105"/>
    <n v="0.88539368208439417"/>
    <n v="0.85931605196247696"/>
    <n v="0.83426800158335357"/>
    <n v="0.81024953094702401"/>
    <n v="0.78726064005348817"/>
    <n v="0.76530132890274605"/>
    <n v="375000"/>
    <n v="750000"/>
    <n v="727353.03818018094"/>
    <n v="705478.26116745721"/>
    <n v="684375.66896182869"/>
    <n v="664045.26156329561"/>
    <n v="644487.03897185775"/>
    <n v="625701.00118751521"/>
    <n v="607687.148210268"/>
    <n v="590445.48004011612"/>
    <n v="573975.99667705956"/>
    <n v="750000"/>
    <n v="727353.03818018094"/>
    <n v="705478.26116745721"/>
    <n v="684375.66896182869"/>
    <n v="664045.26156329561"/>
    <n v="644487.03897185775"/>
    <n v="625701.00118751521"/>
    <n v="607687.148210268"/>
    <n v="590445.48004011612"/>
    <n v="573975.99667705956"/>
    <n v="2311921.2737500002"/>
    <n v="64.75"/>
    <n v="9.4854355203619907"/>
    <n v="1.2999999999999999E-2"/>
    <n v="0.78300000000000003"/>
    <n v="4.2157979022656243E-2"/>
    <n v="0.14396453399053008"/>
    <n v="7.4999999999999997E-2"/>
    <n v="0.21896453399053006"/>
    <n v="2.9852028611876986"/>
    <n v="2.8747109724389701"/>
    <n v="2.7386376750018324"/>
    <n v="2.576982968876286"/>
    <n v="2.3897468540623321"/>
    <n v="2.1769293305599691"/>
    <n v="1.9385303983691975"/>
    <n v="1.6745500574900176"/>
    <n v="1.3849883079224297"/>
    <n v="1.0698451496664332"/>
    <n v="2.9852028611876986"/>
    <n v="2.9299569168133344"/>
    <n v="2.8066743237204013"/>
    <n v="2.657810321939059"/>
    <n v="2.4833649114693088"/>
    <n v="2.2833380923111504"/>
    <n v="2.0577298644645832"/>
    <n v="1.8065402279296077"/>
    <n v="1.5297691827062236"/>
    <n v="1.2274167287944313"/>
    <n v="0"/>
    <n v="4.1543069904529606"/>
    <n v="12.462920971358882"/>
    <n v="20.771534952264801"/>
    <n v="29.080148933170726"/>
    <n v="37.388762914076644"/>
    <n v="45.697376894982561"/>
    <n v="54.005990875888479"/>
    <n v="62.314604856794396"/>
    <n v="70.623218837700307"/>
    <n v="8.3086139809059212"/>
    <n v="0"/>
    <n v="11.78055996106365"/>
    <n v="36.894055911801452"/>
    <n v="64.934154361832782"/>
    <n v="97.293688445494794"/>
    <n v="136.05028502907396"/>
    <n v="184.51492157313453"/>
    <n v="248.38358089503276"/>
    <n v="338.44844240611042"/>
    <n v="478.06181034197863"/>
    <n v="1596.3614989255229"/>
    <n v="69.555528290513578"/>
    <n v="249.88755408240533"/>
    <n v="1915.8045812984419"/>
    <n v="1915.8"/>
    <n v="249.88695652173897"/>
    <n v="69.555528290513578"/>
    <n v="1596.3575151877474"/>
    <n v="8.4394489204353107"/>
    <n v="4.5812984419626446E-3"/>
    <n v="2.3913239596840194E-6"/>
  </r>
  <r>
    <x v="2"/>
    <x v="457"/>
    <n v="442"/>
    <n v="1.8507499999999999"/>
    <n v="74.760344911248211"/>
    <n v="0"/>
    <n v="8.3067049901386909"/>
    <n v="16.613409980277382"/>
    <n v="24.920114970416073"/>
    <n v="33.226819960554764"/>
    <n v="41.533524950693455"/>
    <n v="49.840229940832145"/>
    <n v="58.146934930970836"/>
    <n v="66.453639921109527"/>
    <n v="74.760344911248211"/>
    <n v="0"/>
    <n v="8.3067049901386909"/>
    <n v="16.613409980277382"/>
    <n v="24.920114970416073"/>
    <n v="33.226819960554764"/>
    <n v="41.533524950693455"/>
    <n v="49.840229940832145"/>
    <n v="58.146934930970836"/>
    <n v="66.453639921109527"/>
    <n v="74.760344911248211"/>
    <n v="0"/>
    <n v="42.263325523331957"/>
    <n v="169.05330209332783"/>
    <n v="380.36992970998767"/>
    <n v="676.21320837331132"/>
    <n v="1056.583138083299"/>
    <n v="1521.4797188399507"/>
    <n v="2070.9029506432662"/>
    <n v="2704.8528334932453"/>
    <n v="3423.3293673898879"/>
    <n v="0"/>
    <n v="2.5062494200475405E-2"/>
    <n v="5.012498840095081E-2"/>
    <n v="7.5187482601426214E-2"/>
    <n v="0.10024997680190162"/>
    <n v="0.12531247100237702"/>
    <n v="0.15037496520285243"/>
    <n v="0.17543745940332783"/>
    <n v="0.20049995360380324"/>
    <n v="0.22556244780427864"/>
    <n v="9.6"/>
    <n v="1.21546"/>
    <n v="1"/>
    <n v="1.0005999999999999"/>
    <n v="1.0066999999999999"/>
    <n v="1"/>
    <n v="0.96981087049015469"/>
    <n v="0.94065084766407392"/>
    <n v="0.91251993152175814"/>
    <n v="0.88541812206320714"/>
    <n v="0.8593454192884209"/>
    <n v="0.83430182319739943"/>
    <n v="0.81028733379014284"/>
    <n v="0.78730195106665091"/>
    <n v="0.76534567502692386"/>
    <n v="375000"/>
    <n v="750000"/>
    <n v="727358.15286761604"/>
    <n v="705488.13574805541"/>
    <n v="684389.9486413186"/>
    <n v="664063.59154740535"/>
    <n v="644509.06446631567"/>
    <n v="625726.36739804957"/>
    <n v="607715.50034260715"/>
    <n v="590476.46329998819"/>
    <n v="574009.25627019291"/>
    <n v="750000"/>
    <n v="727358.15286761592"/>
    <n v="705488.13574805541"/>
    <n v="684389.94864131848"/>
    <n v="664063.59154740535"/>
    <n v="644509.06446631567"/>
    <n v="625726.36739804957"/>
    <n v="607715.50034260715"/>
    <n v="590476.46329998819"/>
    <n v="574009.25627019291"/>
    <n v="2314372.94"/>
    <n v="64.75"/>
    <n v="9.4854355203619907"/>
    <n v="1.2999999999999999E-2"/>
    <n v="0.78300000000000003"/>
    <n v="4.2157979022656243E-2"/>
    <n v="0.14440269531069205"/>
    <n v="7.4999999999999997E-2"/>
    <n v="0.21940269531069206"/>
    <n v="2.9818328016949156"/>
    <n v="2.8714560203799078"/>
    <n v="2.7354762030348492"/>
    <n v="2.5738933496597385"/>
    <n v="2.3867074602545788"/>
    <n v="2.1739185348193675"/>
    <n v="1.9355265733541049"/>
    <n v="1.6715315758587921"/>
    <n v="1.381933542333428"/>
    <n v="1.0667324727780132"/>
    <n v="2.9818328016949156"/>
    <n v="2.9266444110374117"/>
    <n v="2.8034661117073787"/>
    <n v="2.6546847763472936"/>
    <n v="2.4803004049571586"/>
    <n v="2.2803129975369734"/>
    <n v="2.0547225540867364"/>
    <n v="1.8035290746064485"/>
    <n v="1.5267325590961101"/>
    <n v="1.2243330075557206"/>
    <n v="0"/>
    <n v="4.1533524950693455"/>
    <n v="12.460057485208036"/>
    <n v="20.766762475346727"/>
    <n v="29.073467465485418"/>
    <n v="37.380172455624106"/>
    <n v="45.686877445762804"/>
    <n v="53.993582435901487"/>
    <n v="62.300287426040185"/>
    <n v="70.606992416178869"/>
    <n v="8.3067049901386909"/>
    <n v="0"/>
    <n v="11.788474802911916"/>
    <n v="36.919305447483119"/>
    <n v="64.980735573563322"/>
    <n v="97.369139961235462"/>
    <n v="136.16817752859518"/>
    <n v="184.70007646908442"/>
    <n v="248.68396466169398"/>
    <n v="338.96579028572665"/>
    <n v="479.04569477635761"/>
    <n v="1598.6213595066515"/>
    <n v="69.555528290513578"/>
    <n v="250.22653316957462"/>
    <n v="1918.4034209667398"/>
    <n v="1918.4"/>
    <n v="250.22608695652161"/>
    <n v="69.555528290513578"/>
    <n v="1598.6183847529649"/>
    <n v="8.4354022970373599"/>
    <n v="3.4209667396680743E-3"/>
    <n v="1.7832395431964523E-6"/>
  </r>
  <r>
    <x v="2"/>
    <x v="458"/>
    <n v="442"/>
    <n v="1.8549199999999999"/>
    <n v="74.715806820688954"/>
    <n v="0"/>
    <n v="8.301756313409884"/>
    <n v="16.603512626819768"/>
    <n v="24.905268940229654"/>
    <n v="33.207025253639536"/>
    <n v="41.508781567049418"/>
    <n v="49.8105378804593"/>
    <n v="58.112294193869182"/>
    <n v="66.414050507279072"/>
    <n v="74.715806820688954"/>
    <n v="0"/>
    <n v="8.301756313409884"/>
    <n v="16.603512626819768"/>
    <n v="24.905268940229654"/>
    <n v="33.207025253639536"/>
    <n v="41.508781567049418"/>
    <n v="49.8105378804593"/>
    <n v="58.112294193869182"/>
    <n v="66.414050507279072"/>
    <n v="74.715806820688954"/>
    <n v="0"/>
    <n v="42.212984205935037"/>
    <n v="168.85193682374015"/>
    <n v="379.91685785341537"/>
    <n v="675.40774729496059"/>
    <n v="1055.3246051483759"/>
    <n v="1519.667431413661"/>
    <n v="2068.436226090816"/>
    <n v="2701.6309891798423"/>
    <n v="3419.2517206807374"/>
    <n v="0"/>
    <n v="2.5047563348595751E-2"/>
    <n v="5.0095126697191503E-2"/>
    <n v="7.5142690045787261E-2"/>
    <n v="0.10019025339438301"/>
    <n v="0.12523781674297876"/>
    <n v="0.15028538009157449"/>
    <n v="0.17533294344017025"/>
    <n v="0.20038050678876601"/>
    <n v="0.22542807013736177"/>
    <n v="9.6"/>
    <n v="1.21546"/>
    <n v="1"/>
    <n v="1.0005999999999999"/>
    <n v="1.0066999999999999"/>
    <n v="1"/>
    <n v="0.96982854914874106"/>
    <n v="0.94068497917647265"/>
    <n v="0.91256929008319487"/>
    <n v="0.88548148186890752"/>
    <n v="0.85942155453361069"/>
    <n v="0.83438950807730439"/>
    <n v="0.81038534249998873"/>
    <n v="0.78740905780166359"/>
    <n v="0.76546065398232876"/>
    <n v="375000"/>
    <n v="750000"/>
    <n v="727371.41186155577"/>
    <n v="705513.73438235454"/>
    <n v="684426.9675623962"/>
    <n v="664111.11140168062"/>
    <n v="644566.16590020806"/>
    <n v="625792.13105797826"/>
    <n v="607789.00687499158"/>
    <n v="590556.79335124767"/>
    <n v="574095.49048674654"/>
    <n v="750000"/>
    <n v="727371.41186155577"/>
    <n v="705513.73438235442"/>
    <n v="684426.9675623962"/>
    <n v="664111.11140168062"/>
    <n v="644566.16590020806"/>
    <n v="625792.13105797826"/>
    <n v="607789.00687499158"/>
    <n v="590556.79335124767"/>
    <n v="574095.49048674654"/>
    <n v="2316824.6062500002"/>
    <n v="64.75"/>
    <n v="9.4854355203619907"/>
    <n v="1.2999999999999999E-2"/>
    <n v="0.78300000000000003"/>
    <n v="4.2157979022656243E-2"/>
    <n v="0.14505414754807283"/>
    <n v="7.4999999999999997E-2"/>
    <n v="0.22005414754807284"/>
    <n v="2.9784698746031748"/>
    <n v="2.8682383321247595"/>
    <n v="2.7323715859006534"/>
    <n v="2.570869635930856"/>
    <n v="2.3837324822153665"/>
    <n v="2.1709601247541852"/>
    <n v="1.9325525635473122"/>
    <n v="1.6685097985947486"/>
    <n v="1.3788318298964923"/>
    <n v="1.0635186574525444"/>
    <n v="2.9784698746031748"/>
    <n v="2.9233541033639669"/>
    <n v="2.8003049590127063"/>
    <n v="2.6516206109157547"/>
    <n v="2.4773010590731115"/>
    <n v="2.2773463034847756"/>
    <n v="2.0517563441507489"/>
    <n v="1.8005311810710305"/>
    <n v="1.5236708142456203"/>
    <n v="1.2211752436745185"/>
    <n v="0"/>
    <n v="4.150878156704942"/>
    <n v="12.452634470114827"/>
    <n v="20.754390783524713"/>
    <n v="29.056147096934595"/>
    <n v="37.357903410344477"/>
    <n v="45.659659723754359"/>
    <n v="53.961416037164241"/>
    <n v="62.263172350574123"/>
    <n v="70.564928663984006"/>
    <n v="8.301756313409884"/>
    <n v="0"/>
    <n v="11.78768555747901"/>
    <n v="36.916956668644119"/>
    <n v="64.978335893458748"/>
    <n v="97.37090763429255"/>
    <n v="136.18315757160698"/>
    <n v="184.74677534710932"/>
    <n v="248.80131539882126"/>
    <n v="339.24236083121667"/>
    <n v="479.7123468363439"/>
    <n v="1599.7398417389725"/>
    <n v="69.555528290513578"/>
    <n v="250.39430550442276"/>
    <n v="1919.6896755339089"/>
    <n v="1919.7"/>
    <n v="250.39565217391282"/>
    <n v="69.555528290513578"/>
    <n v="1599.7488195355736"/>
    <n v="8.4293798624939598"/>
    <n v="1.0324466091105933E-2"/>
    <n v="5.3781664276219889E-6"/>
  </r>
  <r>
    <x v="2"/>
    <x v="459"/>
    <n v="442"/>
    <n v="1.8577300000000001"/>
    <n v="74.69876973837863"/>
    <n v="0"/>
    <n v="8.2998633042642922"/>
    <n v="16.599726608528584"/>
    <n v="24.899589912792877"/>
    <n v="33.199453217057169"/>
    <n v="41.499316521321461"/>
    <n v="49.799179825585753"/>
    <n v="58.099043129850045"/>
    <n v="66.398906434114338"/>
    <n v="74.69876973837863"/>
    <n v="0"/>
    <n v="8.2998633042642922"/>
    <n v="16.599726608528584"/>
    <n v="24.899589912792877"/>
    <n v="33.199453217057169"/>
    <n v="41.499316521321461"/>
    <n v="49.799179825585753"/>
    <n v="58.099043129850045"/>
    <n v="66.398906434114338"/>
    <n v="74.69876973837863"/>
    <n v="0"/>
    <n v="42.193735157552197"/>
    <n v="168.77494063020879"/>
    <n v="379.7436164179698"/>
    <n v="675.09976252083516"/>
    <n v="1054.843378938805"/>
    <n v="1518.9744656718792"/>
    <n v="2067.493022720058"/>
    <n v="2700.3990500833406"/>
    <n v="3417.6925477617283"/>
    <n v="0"/>
    <n v="2.5041851874456587E-2"/>
    <n v="5.0083703748913175E-2"/>
    <n v="7.5125555623369769E-2"/>
    <n v="0.10016740749782635"/>
    <n v="0.12520925937228294"/>
    <n v="0.15025111124673954"/>
    <n v="0.1752929631211961"/>
    <n v="0.2003348149956527"/>
    <n v="0.22537666687010929"/>
    <n v="9.6"/>
    <n v="1.21546"/>
    <n v="1"/>
    <n v="1.0005999999999999"/>
    <n v="1.0066999999999999"/>
    <n v="1"/>
    <n v="0.9698353118334273"/>
    <n v="0.94069803583392764"/>
    <n v="0.91258817200150077"/>
    <n v="0.88550572033614716"/>
    <n v="0.85945068083786647"/>
    <n v="0.8344230535066588"/>
    <n v="0.81042283834252415"/>
    <n v="0.78745003534546254"/>
    <n v="0.76550464451547373"/>
    <n v="375000"/>
    <n v="750000"/>
    <n v="727376.48387507047"/>
    <n v="705523.52687544574"/>
    <n v="684441.12900112558"/>
    <n v="664129.29025211034"/>
    <n v="644588.0106283999"/>
    <n v="625817.29012999404"/>
    <n v="607817.1287568931"/>
    <n v="590587.52650909696"/>
    <n v="574128.48338660528"/>
    <n v="750000"/>
    <n v="727376.48387507047"/>
    <n v="705523.52687544574"/>
    <n v="684441.12900112558"/>
    <n v="664129.29025211034"/>
    <n v="644588.0106283999"/>
    <n v="625817.29012999404"/>
    <n v="607817.1287568931"/>
    <n v="590587.52650909696"/>
    <n v="574128.48338660528"/>
    <n v="2319276.2725"/>
    <n v="64.75"/>
    <n v="9.4854355203619907"/>
    <n v="1.2999999999999999E-2"/>
    <n v="0.78300000000000003"/>
    <n v="4.2157979022656243E-2"/>
    <n v="0.14549396262457273"/>
    <n v="7.4999999999999997E-2"/>
    <n v="0.22049396262457271"/>
    <n v="2.9751140572938697"/>
    <n v="2.8649968159636949"/>
    <n v="2.7292226453565278"/>
    <n v="2.5677915454723674"/>
    <n v="2.3807035163112151"/>
    <n v="2.1679585578730705"/>
    <n v="1.9295566701579321"/>
    <n v="1.665497853165802"/>
    <n v="1.3757821068966796"/>
    <n v="1.0604094313505632"/>
    <n v="2.9751140572938697"/>
    <n v="2.9200554366287825"/>
    <n v="2.7971097306601114"/>
    <n v="2.6485070954144474"/>
    <n v="2.4742475308917911"/>
    <n v="2.2743310370921428"/>
    <n v="2.0487576140155013"/>
    <n v="1.7975272616618669"/>
    <n v="1.5206399800312407"/>
    <n v="1.2180957691236214"/>
    <n v="0"/>
    <n v="4.1499316521321461"/>
    <n v="12.449794956396438"/>
    <n v="20.74965826066073"/>
    <n v="29.049521564925023"/>
    <n v="37.349384869189315"/>
    <n v="45.649248173453607"/>
    <n v="53.949111477717899"/>
    <n v="62.248974781982191"/>
    <n v="70.548838086246491"/>
    <n v="8.2998633042642922"/>
    <n v="0"/>
    <n v="11.795620385379426"/>
    <n v="36.942274795856306"/>
    <n v="65.025057879534572"/>
    <n v="97.446619642074936"/>
    <n v="136.3015250888779"/>
    <n v="184.932818401833"/>
    <n v="249.10345461887323"/>
    <n v="339.7635129325173"/>
    <n v="480.70580920891024"/>
    <n v="1602.016692953857"/>
    <n v="69.555528290513578"/>
    <n v="250.73583318665544"/>
    <n v="1922.308054431026"/>
    <n v="1922.3"/>
    <n v="250.73478260869547"/>
    <n v="69.555528290513578"/>
    <n v="1602.0096891007909"/>
    <n v="8.4253100533328045"/>
    <n v="8.0544310260393104E-3"/>
    <n v="4.1899968922849248E-6"/>
  </r>
  <r>
    <x v="2"/>
    <x v="460"/>
    <n v="442"/>
    <n v="1.8606799999999999"/>
    <n v="74.678970619376017"/>
    <n v="0"/>
    <n v="8.2976634021528906"/>
    <n v="16.595326804305781"/>
    <n v="24.89299020645867"/>
    <n v="33.190653608611562"/>
    <n v="41.488317010764455"/>
    <n v="49.785980412917347"/>
    <n v="58.083643815070239"/>
    <n v="66.381307217223124"/>
    <n v="74.678970619376017"/>
    <n v="0"/>
    <n v="8.2976634021528906"/>
    <n v="16.595326804305781"/>
    <n v="24.89299020645867"/>
    <n v="33.190653608611562"/>
    <n v="41.488317010764455"/>
    <n v="49.785980412917347"/>
    <n v="58.083643815070239"/>
    <n v="66.381307217223124"/>
    <n v="74.678970619376017"/>
    <n v="0"/>
    <n v="42.171370985449336"/>
    <n v="168.68548394179734"/>
    <n v="379.54233886904399"/>
    <n v="674.74193576718937"/>
    <n v="1054.2842746362335"/>
    <n v="1518.1693554761764"/>
    <n v="2066.3971782870176"/>
    <n v="2698.9677430687575"/>
    <n v="3415.8810498213961"/>
    <n v="0"/>
    <n v="2.5035214461189344E-2"/>
    <n v="5.0070428922378687E-2"/>
    <n v="7.5105643383568024E-2"/>
    <n v="0.10014085784475737"/>
    <n v="0.12517607230594674"/>
    <n v="0.15021128676713608"/>
    <n v="0.17524650122832544"/>
    <n v="0.20028171568951475"/>
    <n v="0.22531693015070411"/>
    <n v="9.6"/>
    <n v="1.21546"/>
    <n v="1"/>
    <n v="1.0005999999999999"/>
    <n v="1.0066999999999999"/>
    <n v="1"/>
    <n v="0.96984317094570849"/>
    <n v="0.94071320949369996"/>
    <n v="0.91261011564397443"/>
    <n v="0.88553388939653188"/>
    <n v="0.85948453075137243"/>
    <n v="0.83446203970849597"/>
    <n v="0.8104664162679025"/>
    <n v="0.78749766042959213"/>
    <n v="0.76555577219356463"/>
    <n v="375000"/>
    <n v="750000"/>
    <n v="727382.37820928136"/>
    <n v="705534.90712027496"/>
    <n v="684457.5867329808"/>
    <n v="664150.41704739886"/>
    <n v="644613.39806352928"/>
    <n v="625846.52978137194"/>
    <n v="607849.81220092683"/>
    <n v="590623.24532219407"/>
    <n v="574166.82914517343"/>
    <n v="750000"/>
    <n v="727382.37820928136"/>
    <n v="705534.90712027485"/>
    <n v="684457.5867329808"/>
    <n v="664150.41704739886"/>
    <n v="644613.39806352928"/>
    <n v="625846.52978137194"/>
    <n v="607849.81220092683"/>
    <n v="590623.24532219407"/>
    <n v="574166.82914517343"/>
    <n v="2321727.9387500002"/>
    <n v="64.75"/>
    <n v="9.4854355203619907"/>
    <n v="1.2999999999999999E-2"/>
    <n v="0.78300000000000003"/>
    <n v="4.2157979022656243E-2"/>
    <n v="0.14595640654436673"/>
    <n v="7.4999999999999997E-2"/>
    <n v="0.22095640654436671"/>
    <n v="2.9717653272439279"/>
    <n v="2.8617651539406808"/>
    <n v="2.7260852012248136"/>
    <n v="2.5647254690963264"/>
    <n v="2.3776859575552192"/>
    <n v="2.164966666601492"/>
    <n v="1.9265675962351441"/>
    <n v="1.6624887464561762"/>
    <n v="1.3727301172645889"/>
    <n v="1.0572917086603808"/>
    <n v="2.9717653272439279"/>
    <n v="2.9167652405923041"/>
    <n v="2.7939251775827474"/>
    <n v="2.6454053351605697"/>
    <n v="2.471205713325773"/>
    <n v="2.2713263120783553"/>
    <n v="2.0457671314183181"/>
    <n v="1.79452817134566"/>
    <n v="1.5176094318603826"/>
    <n v="1.2150109129624849"/>
    <n v="0"/>
    <n v="4.1488317010764453"/>
    <n v="12.446495103229335"/>
    <n v="20.744158505382224"/>
    <n v="29.041821907535116"/>
    <n v="37.339485309688008"/>
    <n v="45.637148711840901"/>
    <n v="53.934812113993793"/>
    <n v="62.232475516146678"/>
    <n v="70.530138918299571"/>
    <n v="8.2976634021528906"/>
    <n v="0"/>
    <n v="11.802667039711078"/>
    <n v="36.964779061296987"/>
    <n v="65.066794320999932"/>
    <n v="97.514853366733234"/>
    <n v="136.40949742087753"/>
    <n v="185.10498718508271"/>
    <n v="249.38751239814076"/>
    <n v="340.26154798121507"/>
    <n v="481.67086090131568"/>
    <n v="1604.1834996753728"/>
    <n v="69.555528290513578"/>
    <n v="251.06085419488281"/>
    <n v="1924.7998821607691"/>
    <n v="1924.8"/>
    <n v="251.06086956521722"/>
    <n v="69.555528290513578"/>
    <n v="1604.1836021442691"/>
    <n v="8.4210276094727607"/>
    <n v="1.1783923082475667E-4"/>
    <n v="6.1221545524083896E-8"/>
  </r>
  <r>
    <x v="2"/>
    <x v="461"/>
    <n v="442"/>
    <n v="1.86355"/>
    <n v="74.660831455069257"/>
    <n v="0"/>
    <n v="8.2956479394521399"/>
    <n v="16.59129587890428"/>
    <n v="24.886943818356421"/>
    <n v="33.182591757808559"/>
    <n v="41.478239697260697"/>
    <n v="49.773887636712836"/>
    <n v="58.069535576164974"/>
    <n v="66.365183515617119"/>
    <n v="74.660831455069257"/>
    <n v="0"/>
    <n v="8.2956479394521399"/>
    <n v="16.59129587890428"/>
    <n v="24.886943818356421"/>
    <n v="33.182591757808559"/>
    <n v="41.478239697260697"/>
    <n v="49.773887636712836"/>
    <n v="58.069535576164974"/>
    <n v="66.365183515617119"/>
    <n v="74.660831455069257"/>
    <n v="0"/>
    <n v="42.150887025393629"/>
    <n v="168.60354810157452"/>
    <n v="379.35798322854271"/>
    <n v="674.41419240629807"/>
    <n v="1053.7721756348406"/>
    <n v="1517.4319329141704"/>
    <n v="2065.3934642442878"/>
    <n v="2697.6567696251923"/>
    <n v="3414.2218490568835"/>
    <n v="0"/>
    <n v="2.5029133527496767E-2"/>
    <n v="5.0058267054993534E-2"/>
    <n v="7.5087400582490305E-2"/>
    <n v="0.10011653410998707"/>
    <n v="0.12514566763748383"/>
    <n v="0.15017480116498058"/>
    <n v="0.17520393469247736"/>
    <n v="0.20023306821997414"/>
    <n v="0.22526220174747089"/>
    <n v="9.6"/>
    <n v="1.21546"/>
    <n v="1"/>
    <n v="1.0005999999999999"/>
    <n v="1.0066999999999999"/>
    <n v="1"/>
    <n v="0.96985037121473716"/>
    <n v="0.94072711124989539"/>
    <n v="0.91263022010547445"/>
    <n v="0.88555969778147448"/>
    <n v="0.85951554427789545"/>
    <n v="0.83449775959473715"/>
    <n v="0.81050634373199992"/>
    <n v="0.78754129668968353"/>
    <n v="0.76560261846778821"/>
    <n v="375000"/>
    <n v="750000"/>
    <n v="727387.77841105289"/>
    <n v="705545.33343742159"/>
    <n v="684472.66507910588"/>
    <n v="664169.77333610586"/>
    <n v="644636.65820842155"/>
    <n v="625873.31969605281"/>
    <n v="607879.7577989999"/>
    <n v="590655.97251726268"/>
    <n v="574201.96385084116"/>
    <n v="750000"/>
    <n v="727387.77841105277"/>
    <n v="705545.33343742159"/>
    <n v="684472.66507910599"/>
    <n v="664169.77333610586"/>
    <n v="644636.65820842155"/>
    <n v="625873.31969605281"/>
    <n v="607879.7577989999"/>
    <n v="590655.97251726268"/>
    <n v="574201.96385084116"/>
    <n v="2324179.605"/>
    <n v="64.75"/>
    <n v="9.4854355203619907"/>
    <n v="1.2999999999999999E-2"/>
    <n v="0.78300000000000003"/>
    <n v="4.2157979022656243E-2"/>
    <n v="0.14640701379368537"/>
    <n v="7.4999999999999997E-2"/>
    <n v="0.22140701379368538"/>
    <n v="2.9684236620253164"/>
    <n v="2.8585384174681217"/>
    <n v="2.7229511217425721"/>
    <n v="2.561661774848667"/>
    <n v="2.3746703767864052"/>
    <n v="2.1619769275557883"/>
    <n v="1.9235814271568155"/>
    <n v="1.6594838755894872"/>
    <n v="1.3696842728538035"/>
    <n v="1.0541826189497643"/>
    <n v="2.9684236620253164"/>
    <n v="2.9134810397467188"/>
    <n v="2.7907447696053467"/>
    <n v="2.6423064482956198"/>
    <n v="2.4681660758175363"/>
    <n v="2.2683236521710968"/>
    <n v="2.042779177356302"/>
    <n v="1.7915326513731513"/>
    <n v="1.5145840742216454"/>
    <n v="1.2119334459017839"/>
    <n v="0"/>
    <n v="4.1478239697260699"/>
    <n v="12.443471909178211"/>
    <n v="20.739119848630352"/>
    <n v="29.03476778808249"/>
    <n v="37.330415727534628"/>
    <n v="45.626063666986767"/>
    <n v="53.921711606438905"/>
    <n v="62.217359545891043"/>
    <n v="70.513007485343195"/>
    <n v="8.2956479394521399"/>
    <n v="0"/>
    <n v="11.810232123789477"/>
    <n v="36.988929703379007"/>
    <n v="65.111462354911964"/>
    <n v="97.587522141878779"/>
    <n v="136.52372138896854"/>
    <n v="185.28569570314025"/>
    <n v="249.68316119543491"/>
    <n v="340.77560915875085"/>
    <n v="482.65941271643521"/>
    <n v="1606.4257464866891"/>
    <n v="69.555528290513578"/>
    <n v="251.39719121658027"/>
    <n v="1927.378465993783"/>
    <n v="1927.4"/>
    <n v="251.39999999999986"/>
    <n v="69.555528290513578"/>
    <n v="1606.4444717094866"/>
    <n v="8.4168516980068198"/>
    <n v="2.1534006217052593E-2"/>
    <n v="1.1172567301573411E-5"/>
  </r>
  <r>
    <x v="2"/>
    <x v="462"/>
    <n v="442"/>
    <n v="1.86372"/>
    <n v="74.696792169028441"/>
    <n v="0"/>
    <n v="8.2996435743364927"/>
    <n v="16.599287148672985"/>
    <n v="24.898930723009478"/>
    <n v="33.198574297345971"/>
    <n v="41.498217871682463"/>
    <n v="49.797861446018956"/>
    <n v="58.097505020355449"/>
    <n v="66.397148594691942"/>
    <n v="74.696792169028441"/>
    <n v="0"/>
    <n v="8.2996435743364927"/>
    <n v="16.599287148672985"/>
    <n v="24.898930723009478"/>
    <n v="33.198574297345971"/>
    <n v="41.498217871682463"/>
    <n v="49.797861446018956"/>
    <n v="58.097505020355449"/>
    <n v="66.397148594691942"/>
    <n v="74.696792169028441"/>
    <n v="0"/>
    <n v="42.191501119877834"/>
    <n v="168.76600447951134"/>
    <n v="379.72351007890052"/>
    <n v="675.06401791804535"/>
    <n v="1054.7875279969458"/>
    <n v="1518.8940403156021"/>
    <n v="2067.383554874014"/>
    <n v="2700.2560716721814"/>
    <n v="3417.5115907101049"/>
    <n v="0"/>
    <n v="2.5041188918441214E-2"/>
    <n v="5.0082377836882429E-2"/>
    <n v="7.512356675532364E-2"/>
    <n v="0.10016475567376486"/>
    <n v="0.12520594459220608"/>
    <n v="0.15024713351064728"/>
    <n v="0.17528832242908851"/>
    <n v="0.20032951134752972"/>
    <n v="0.22537070026597095"/>
    <n v="9.6"/>
    <n v="1.21546"/>
    <n v="1"/>
    <n v="1.0005999999999999"/>
    <n v="1.0066999999999999"/>
    <n v="1"/>
    <n v="0.96983609681155303"/>
    <n v="0.94069955139164152"/>
    <n v="0.91259036374026525"/>
    <n v="0.88550853385742456"/>
    <n v="0.85945406174311934"/>
    <n v="0.83442694739734924"/>
    <n v="0.81042719082011483"/>
    <n v="0.78745479201141577"/>
    <n v="0.76550975097125196"/>
    <n v="375000"/>
    <n v="750000"/>
    <n v="727377.07260866475"/>
    <n v="705524.66354373109"/>
    <n v="684442.77280519891"/>
    <n v="664131.40039306844"/>
    <n v="644590.54630733945"/>
    <n v="625820.21054801194"/>
    <n v="607820.39311508613"/>
    <n v="590591.09400856181"/>
    <n v="574132.31322843896"/>
    <n v="750000"/>
    <n v="727377.07260866475"/>
    <n v="705524.66354373109"/>
    <n v="684442.77280519891"/>
    <n v="664131.40039306844"/>
    <n v="644590.54630733945"/>
    <n v="625820.21054801194"/>
    <n v="607820.39311508613"/>
    <n v="590591.09400856181"/>
    <n v="574132.31322843896"/>
    <n v="2326631.2712500002"/>
    <n v="64.75"/>
    <n v="9.4854355203619907"/>
    <n v="1.2999999999999999E-2"/>
    <n v="0.78300000000000003"/>
    <n v="4.2157979022656243E-2"/>
    <n v="0.14643372660266557"/>
    <n v="7.4999999999999997E-2"/>
    <n v="0.22143372660266558"/>
    <n v="2.965089039304531"/>
    <n v="2.8552586957031609"/>
    <n v="2.7197249804272787"/>
    <n v="2.5584878934768835"/>
    <n v="2.3715474348519767"/>
    <n v="2.1589036045525578"/>
    <n v="1.9205564025786259"/>
    <n v="1.6565058289301826"/>
    <n v="1.3667518836072263"/>
    <n v="1.0512945666097575"/>
    <n v="2.965089039304531"/>
    <n v="2.910173867503846"/>
    <n v="2.7874918380652201"/>
    <n v="2.6391064369520811"/>
    <n v="2.4650176641644301"/>
    <n v="2.265225519702267"/>
    <n v="2.0397300035655919"/>
    <n v="1.7885311157544042"/>
    <n v="1.5116288562687044"/>
    <n v="1.209023225108492"/>
    <n v="0"/>
    <n v="4.1498217871682463"/>
    <n v="12.449465361504739"/>
    <n v="20.749108935841232"/>
    <n v="29.048752510177724"/>
    <n v="37.348396084514221"/>
    <n v="45.648039658850706"/>
    <n v="53.947683233187206"/>
    <n v="62.247326807523692"/>
    <n v="70.546970381860191"/>
    <n v="8.2996435743364927"/>
    <n v="0"/>
    <n v="11.83504604831553"/>
    <n v="37.067776766390651"/>
    <n v="65.253225956073649"/>
    <n v="97.806314177189321"/>
    <n v="136.84216996431999"/>
    <n v="185.74147478997679"/>
    <n v="250.34316627351649"/>
    <n v="341.77081484997291"/>
    <n v="484.28739602266239"/>
    <n v="1610.9473848484176"/>
    <n v="69.555528290513578"/>
    <n v="252.07543697083955"/>
    <n v="1932.5783501097708"/>
    <n v="1932.6"/>
    <n v="252.07826086956516"/>
    <n v="69.555528290513578"/>
    <n v="1610.9662108399211"/>
    <n v="8.4166040494102621"/>
    <n v="2.1649890229127777E-2"/>
    <n v="1.1202468296143941E-5"/>
  </r>
  <r>
    <x v="2"/>
    <x v="463"/>
    <n v="442"/>
    <n v="1.8652200000000001"/>
    <n v="74.706080088680849"/>
    <n v="0"/>
    <n v="8.3006755654089837"/>
    <n v="16.601351130817967"/>
    <n v="24.902026696226951"/>
    <n v="33.202702261635935"/>
    <n v="41.503377827044915"/>
    <n v="49.804053392453895"/>
    <n v="58.104728957862875"/>
    <n v="66.405404523271855"/>
    <n v="74.706080088680835"/>
    <n v="0"/>
    <n v="8.3006755654089837"/>
    <n v="16.601351130817967"/>
    <n v="24.902026696226951"/>
    <n v="33.202702261635935"/>
    <n v="41.503377827044915"/>
    <n v="49.804053392453895"/>
    <n v="58.104728957862875"/>
    <n v="66.405404523271855"/>
    <n v="74.706080088680835"/>
    <n v="0"/>
    <n v="42.201994090833878"/>
    <n v="168.80797636333551"/>
    <n v="379.81794681750489"/>
    <n v="675.23190545334205"/>
    <n v="1055.0498522708467"/>
    <n v="1519.2717872700189"/>
    <n v="2067.897710450859"/>
    <n v="2700.9276218133668"/>
    <n v="3418.3615213575422"/>
    <n v="0"/>
    <n v="2.5044302580272224E-2"/>
    <n v="5.0088605160544447E-2"/>
    <n v="7.5132907740816671E-2"/>
    <n v="0.10017721032108889"/>
    <n v="0.1252215129013611"/>
    <n v="0.15026581548163331"/>
    <n v="0.17531011806190552"/>
    <n v="0.20035442064217773"/>
    <n v="0.22539872322244994"/>
    <n v="9.6"/>
    <n v="1.21546"/>
    <n v="1"/>
    <n v="1.0005999999999999"/>
    <n v="1.0066999999999999"/>
    <n v="1"/>
    <n v="0.96983241006276788"/>
    <n v="0.94069243339660003"/>
    <n v="0.91258007000149632"/>
    <n v="0.88549531987745667"/>
    <n v="0.85943818302448105"/>
    <n v="0.83440865944256981"/>
    <n v="0.8104067491317225"/>
    <n v="0.78743245209193935"/>
    <n v="0.76548576832322035"/>
    <n v="375000"/>
    <n v="750000"/>
    <n v="727374.30754707591"/>
    <n v="705519.32504745002"/>
    <n v="684435.05250112223"/>
    <n v="664121.48990809254"/>
    <n v="644578.63726836082"/>
    <n v="625806.49458192731"/>
    <n v="607805.0618487919"/>
    <n v="590574.33906895446"/>
    <n v="574114.32624241523"/>
    <n v="750000"/>
    <n v="727374.30754707591"/>
    <n v="705519.32504745002"/>
    <n v="684435.05250112223"/>
    <n v="664121.48990809254"/>
    <n v="644578.63726836082"/>
    <n v="625806.49458192731"/>
    <n v="607805.0618487919"/>
    <n v="590574.33906895446"/>
    <n v="574114.32624241523"/>
    <n v="2329082.9375"/>
    <n v="64.75"/>
    <n v="9.4854355203619907"/>
    <n v="1.2999999999999999E-2"/>
    <n v="0.78300000000000003"/>
    <n v="4.2157979022656243E-2"/>
    <n v="0.14666953346411071"/>
    <n v="7.4999999999999997E-2"/>
    <n v="0.22166953346411072"/>
    <n v="2.9617614368421057"/>
    <n v="2.8520153014080267"/>
    <n v="2.7165541366179853"/>
    <n v="2.5553779424719818"/>
    <n v="2.3684867189700149"/>
    <n v="2.1558804661120852"/>
    <n v="1.9175591838981938"/>
    <n v="1.6535228723283384"/>
    <n v="1.3637715314025205"/>
    <n v="1.0483051611207408"/>
    <n v="2.9617614368421057"/>
    <n v="2.906888369125066"/>
    <n v="2.784284719013006"/>
    <n v="2.6359660395449835"/>
    <n v="2.4619323307209982"/>
    <n v="2.2621835925410503"/>
    <n v="2.0367198250051395"/>
    <n v="1.7855410281132662"/>
    <n v="1.5086472018654296"/>
    <n v="1.2060383462616306"/>
    <n v="0"/>
    <n v="4.1503377827044918"/>
    <n v="12.451013348113475"/>
    <n v="20.751688913522457"/>
    <n v="29.052364478931445"/>
    <n v="37.353040044340425"/>
    <n v="45.653715609749405"/>
    <n v="53.954391175158385"/>
    <n v="62.255066740567365"/>
    <n v="70.555742305976338"/>
    <n v="8.3006755654089837"/>
    <n v="0"/>
    <n v="11.851369246579647"/>
    <n v="37.119703153025078"/>
    <n v="65.347214084434256"/>
    <n v="97.953241418702206"/>
    <n v="137.06025797911605"/>
    <n v="186.06225411048931"/>
    <n v="250.8247581112123"/>
    <n v="342.53144849065092"/>
    <n v="485.60672052749231"/>
    <n v="1614.3569671217022"/>
    <n v="69.555528290513578"/>
    <n v="252.58687431183222"/>
    <n v="1936.4993697240479"/>
    <n v="1936.5"/>
    <n v="252.58695652173901"/>
    <n v="69.555528290513578"/>
    <n v="1614.3575151877474"/>
    <n v="8.4144174927944597"/>
    <n v="6.3027595206222031E-4"/>
    <n v="3.2547170258828831E-7"/>
  </r>
  <r>
    <x v="2"/>
    <x v="464"/>
    <n v="442"/>
    <n v="1.86551"/>
    <n v="74.739578795772019"/>
    <n v="0"/>
    <n v="8.304397643974669"/>
    <n v="16.608795287949338"/>
    <n v="24.913192931924009"/>
    <n v="33.217590575898676"/>
    <n v="41.521988219873343"/>
    <n v="49.82638586384801"/>
    <n v="58.130783507822677"/>
    <n v="66.435181151797352"/>
    <n v="74.739578795772019"/>
    <n v="0"/>
    <n v="8.304397643974669"/>
    <n v="16.608795287949338"/>
    <n v="24.913192931924009"/>
    <n v="33.217590575898676"/>
    <n v="41.521988219873343"/>
    <n v="49.82638586384801"/>
    <n v="58.130783507822677"/>
    <n v="66.435181151797352"/>
    <n v="74.739578795772019"/>
    <n v="0"/>
    <n v="42.239849890416878"/>
    <n v="168.95939956166751"/>
    <n v="380.15864901375187"/>
    <n v="675.83759824667004"/>
    <n v="1055.9962472604218"/>
    <n v="1520.6345960550073"/>
    <n v="2069.7526446304264"/>
    <n v="2703.3503929866802"/>
    <n v="3421.4278411237665"/>
    <n v="0"/>
    <n v="2.5055532613429406E-2"/>
    <n v="5.0111065226858813E-2"/>
    <n v="7.516659784028823E-2"/>
    <n v="0.10022213045371763"/>
    <n v="0.12527766306714702"/>
    <n v="0.15033319568057643"/>
    <n v="0.17538872829400584"/>
    <n v="0.20044426090743525"/>
    <n v="0.22549979352086466"/>
    <n v="9.6"/>
    <n v="1.21546"/>
    <n v="1"/>
    <n v="1.0005999999999999"/>
    <n v="1.0066999999999999"/>
    <n v="1"/>
    <n v="0.96981911321086678"/>
    <n v="0.94066676147677675"/>
    <n v="0.9125429447977299"/>
    <n v="0.88544766317372647"/>
    <n v="0.85938091660476601"/>
    <n v="0.83434270509084896"/>
    <n v="0.81033302863197498"/>
    <n v="0.7873518872281442"/>
    <n v="0.76539928087935671"/>
    <n v="375000"/>
    <n v="750000"/>
    <n v="727364.33490815014"/>
    <n v="705500.07110758254"/>
    <n v="684407.20859829744"/>
    <n v="664085.74738029484"/>
    <n v="644535.6874535745"/>
    <n v="625757.02881813666"/>
    <n v="607749.77147398121"/>
    <n v="590513.91542110813"/>
    <n v="574049.46065951756"/>
    <n v="750000"/>
    <n v="727364.33490815014"/>
    <n v="705500.07110758265"/>
    <n v="684407.20859829744"/>
    <n v="664085.74738029484"/>
    <n v="644535.6874535745"/>
    <n v="625757.02881813666"/>
    <n v="607749.77147398121"/>
    <n v="590513.91542110813"/>
    <n v="574049.46065951756"/>
    <n v="2331534.6037500002"/>
    <n v="64.75"/>
    <n v="9.4854355203619907"/>
    <n v="1.2999999999999999E-2"/>
    <n v="0.78300000000000003"/>
    <n v="4.2157979022656243E-2"/>
    <n v="0.14671514467486366"/>
    <n v="7.4999999999999997E-2"/>
    <n v="0.22171514467486364"/>
    <n v="2.9584408324921134"/>
    <n v="2.8487520504675263"/>
    <n v="2.7133459839941119"/>
    <n v="2.5522226330718678"/>
    <n v="2.3653819977007964"/>
    <n v="2.1528240778808962"/>
    <n v="1.9145488736121685"/>
    <n v="1.6505563848946125"/>
    <n v="1.3608466117282279"/>
    <n v="1.0454195541130156"/>
    <n v="2.9584408324921134"/>
    <n v="2.9035964414798201"/>
    <n v="2.7810490172308189"/>
    <n v="2.6327843085329898"/>
    <n v="2.4588023153863321"/>
    <n v="2.2591030377908465"/>
    <n v="2.0336864757465323"/>
    <n v="1.7825526292533906"/>
    <n v="1.5057014983114203"/>
    <n v="1.2031330829206217"/>
    <n v="0"/>
    <n v="4.1521988219873345"/>
    <n v="12.456596465962004"/>
    <n v="20.760994109936675"/>
    <n v="29.065391753911342"/>
    <n v="37.369789397886009"/>
    <n v="45.674187041860677"/>
    <n v="53.978584685835344"/>
    <n v="62.282982329810011"/>
    <n v="70.587379973784692"/>
    <n v="8.304397643974669"/>
    <n v="0"/>
    <n v="11.875448537556579"/>
    <n v="37.196226928384434"/>
    <n v="65.484874706351121"/>
    <n v="98.165911627774548"/>
    <n v="137.37026857132915"/>
    <n v="186.50692512554212"/>
    <n v="251.4706293288454"/>
    <n v="343.50942221910071"/>
    <n v="487.21598655210175"/>
    <n v="1618.795693596986"/>
    <n v="69.555528290513578"/>
    <n v="253.25268328312478"/>
    <n v="1941.6039051706243"/>
    <n v="1941.6"/>
    <n v="253.25217391304341"/>
    <n v="69.555528290513578"/>
    <n v="1618.7922977964429"/>
    <n v="8.4139944645445652"/>
    <n v="3.9051706244208617E-3"/>
    <n v="2.0113157315723432E-6"/>
  </r>
  <r>
    <x v="2"/>
    <x v="465"/>
    <n v="442"/>
    <n v="1.86571"/>
    <n v="74.774855556096853"/>
    <n v="0"/>
    <n v="8.3083172840107622"/>
    <n v="16.616634568021524"/>
    <n v="24.924951852032287"/>
    <n v="33.233269136043049"/>
    <n v="41.541586420053811"/>
    <n v="49.849903704064573"/>
    <n v="58.158220988075335"/>
    <n v="66.466538272086098"/>
    <n v="74.774855556096867"/>
    <n v="0"/>
    <n v="8.3083172840107622"/>
    <n v="16.616634568021524"/>
    <n v="24.924951852032287"/>
    <n v="33.233269136043049"/>
    <n v="41.541586420053811"/>
    <n v="49.849903704064573"/>
    <n v="58.158220988075335"/>
    <n v="66.466538272086098"/>
    <n v="74.774855556096867"/>
    <n v="0"/>
    <n v="42.279733356222579"/>
    <n v="169.11893342489032"/>
    <n v="380.51760020600324"/>
    <n v="676.47573369956126"/>
    <n v="1056.9933339055647"/>
    <n v="1522.0704008240129"/>
    <n v="2071.7069344549063"/>
    <n v="2705.902934798245"/>
    <n v="3424.6584018540298"/>
    <n v="0"/>
    <n v="2.5067358717256273E-2"/>
    <n v="5.0134717434512546E-2"/>
    <n v="7.5202076151768826E-2"/>
    <n v="0.10026943486902509"/>
    <n v="0.12533679358628136"/>
    <n v="0.15040415230353765"/>
    <n v="0.17547151102079392"/>
    <n v="0.20053886973805019"/>
    <n v="0.22560622845530648"/>
    <n v="9.6"/>
    <n v="1.21546"/>
    <n v="1"/>
    <n v="1.0005999999999999"/>
    <n v="1.0066999999999999"/>
    <n v="1"/>
    <n v="0.9698051108085064"/>
    <n v="0.94063972782945382"/>
    <n v="0.91250385106284204"/>
    <n v="0.88539748050867118"/>
    <n v="0.85932061616694122"/>
    <n v="0.83427325803765218"/>
    <n v="0.81025540612080393"/>
    <n v="0.7872670604163966"/>
    <n v="0.76530822092443018"/>
    <n v="375000"/>
    <n v="750000"/>
    <n v="727353.83310637984"/>
    <n v="705479.79587209038"/>
    <n v="684377.88829713152"/>
    <n v="664048.11038150336"/>
    <n v="644490.4621252059"/>
    <n v="625704.94352823915"/>
    <n v="607691.55459060299"/>
    <n v="590450.29531229741"/>
    <n v="573981.16569332266"/>
    <n v="750000"/>
    <n v="727353.83310637984"/>
    <n v="705479.7958720905"/>
    <n v="684377.88829713152"/>
    <n v="664048.11038150336"/>
    <n v="644490.4621252059"/>
    <n v="625704.94352823915"/>
    <n v="607691.55459060299"/>
    <n v="590450.29531229741"/>
    <n v="573981.16569332266"/>
    <n v="2333986.27"/>
    <n v="64.75"/>
    <n v="9.4854355203619907"/>
    <n v="1.2999999999999999E-2"/>
    <n v="0.78300000000000003"/>
    <n v="4.2157979022656243E-2"/>
    <n v="0.14674660481376142"/>
    <n v="7.4999999999999997E-2"/>
    <n v="0.22174660481376141"/>
    <n v="2.955127204201681"/>
    <n v="2.8454937013679173"/>
    <n v="2.7101413586085226"/>
    <n v="2.5490701759234944"/>
    <n v="2.3622801533128346"/>
    <n v="2.1497712907765427"/>
    <n v="1.9115435883146192"/>
    <n v="1.6475970459270635"/>
    <n v="1.3579316636138754"/>
    <n v="1.0425474413750555"/>
    <n v="2.955127204201681"/>
    <n v="2.9003104527847992"/>
    <n v="2.7778175299882202"/>
    <n v="2.6296057672660087"/>
    <n v="2.4556751646181647"/>
    <n v="2.2560257220446887"/>
    <n v="2.030657439545581"/>
    <n v="1.7795703171208412"/>
    <n v="1.5027643547704694"/>
    <n v="1.2002395524944656"/>
    <n v="0"/>
    <n v="4.1541586420053811"/>
    <n v="12.462475926016143"/>
    <n v="20.770793210026905"/>
    <n v="29.079110494037668"/>
    <n v="37.387427778048433"/>
    <n v="45.695745062059189"/>
    <n v="54.004062346069958"/>
    <n v="62.312379630080713"/>
    <n v="70.620696914091482"/>
    <n v="8.3083172840107622"/>
    <n v="0"/>
    <n v="11.900128833710376"/>
    <n v="37.274660059520556"/>
    <n v="65.625936167952901"/>
    <n v="98.38372753948434"/>
    <n v="137.68753138662609"/>
    <n v="186.96149390407012"/>
    <n v="252.12989915597706"/>
    <n v="344.50578964358942"/>
    <n v="488.85170927820866"/>
    <n v="1623.3208759691397"/>
    <n v="69.555528290513578"/>
    <n v="253.93146063894784"/>
    <n v="1946.8078648986011"/>
    <n v="1946.8"/>
    <n v="253.93043478260847"/>
    <n v="69.555528290513578"/>
    <n v="1623.3140369268779"/>
    <n v="8.4137026655580858"/>
    <n v="7.8648986011558009E-3"/>
    <n v="4.03991093135186E-6"/>
  </r>
  <r>
    <x v="2"/>
    <x v="466"/>
    <n v="442"/>
    <n v="1.8659300000000001"/>
    <n v="74.809707196885668"/>
    <n v="0"/>
    <n v="8.3121896885428512"/>
    <n v="16.624379377085702"/>
    <n v="24.936569065628554"/>
    <n v="33.248758754171405"/>
    <n v="41.560948442714256"/>
    <n v="49.873138131257107"/>
    <n v="58.185327819799959"/>
    <n v="66.49751750834281"/>
    <n v="74.809707196885654"/>
    <n v="0"/>
    <n v="8.3121896885428512"/>
    <n v="16.624379377085702"/>
    <n v="24.936569065628554"/>
    <n v="33.248758754171405"/>
    <n v="41.560948442714256"/>
    <n v="49.873138131257107"/>
    <n v="58.185327819799959"/>
    <n v="66.49751750834281"/>
    <n v="74.809707196885654"/>
    <n v="0"/>
    <n v="42.31915466871984"/>
    <n v="169.27661867487936"/>
    <n v="380.87239201847859"/>
    <n v="677.10647469951743"/>
    <n v="1057.978866717996"/>
    <n v="1523.4895680739144"/>
    <n v="2073.6385787672721"/>
    <n v="2708.4258987980697"/>
    <n v="3427.8515281663063"/>
    <n v="0"/>
    <n v="2.5079042304941474E-2"/>
    <n v="5.0158084609882948E-2"/>
    <n v="7.5237126914824426E-2"/>
    <n v="0.1003161692197659"/>
    <n v="0.12539521152470737"/>
    <n v="0.15047425382964885"/>
    <n v="0.17555329613459031"/>
    <n v="0.20063233843953179"/>
    <n v="0.22571138074447325"/>
    <n v="9.6"/>
    <n v="1.21546"/>
    <n v="1"/>
    <n v="1.0005999999999999"/>
    <n v="1.0066999999999999"/>
    <n v="1"/>
    <n v="0.96979127737382964"/>
    <n v="0.94061302086412291"/>
    <n v="0.91246523047087935"/>
    <n v="0.8853479061940992"/>
    <n v="0.85926104803378245"/>
    <n v="0.8342046559899291"/>
    <n v="0.81017873006253904"/>
    <n v="0.78718327025161239"/>
    <n v="0.76521827655714925"/>
    <n v="375000"/>
    <n v="750000"/>
    <n v="727343.45803037228"/>
    <n v="705459.76564809214"/>
    <n v="684348.92285315949"/>
    <n v="664010.92964557442"/>
    <n v="644445.78602533683"/>
    <n v="625653.49199244683"/>
    <n v="607634.0475469043"/>
    <n v="590387.45268870925"/>
    <n v="573913.70741786191"/>
    <n v="750000"/>
    <n v="727343.45803037228"/>
    <n v="705459.76564809214"/>
    <n v="684348.92285315949"/>
    <n v="664010.92964557442"/>
    <n v="644445.78602533683"/>
    <n v="625653.49199244683"/>
    <n v="607634.0475469043"/>
    <n v="590387.45268870925"/>
    <n v="573913.70741786191"/>
    <n v="2336437.9362500003"/>
    <n v="64.75"/>
    <n v="9.4854355203619907"/>
    <n v="1.2999999999999999E-2"/>
    <n v="0.78300000000000003"/>
    <n v="4.2157979022656243E-2"/>
    <n v="0.14678121486194629"/>
    <n v="7.4999999999999997E-2"/>
    <n v="0.2217812148619463"/>
    <n v="2.9518205300104929"/>
    <n v="2.8422426604523867"/>
    <n v="2.7069442397176395"/>
    <n v="2.5459252678062509"/>
    <n v="2.3591857447182218"/>
    <n v="2.1467256704535513"/>
    <n v="1.9085450450122401"/>
    <n v="1.6446438683942877"/>
    <n v="1.3550221405996938"/>
    <n v="1.0396798616284602"/>
    <n v="2.9518205300104929"/>
    <n v="2.8970315952314398"/>
    <n v="2.7745934500850131"/>
    <n v="2.626434753761945"/>
    <n v="2.4525555062622364"/>
    <n v="2.2529557075858868"/>
    <n v="2.0276353577328958"/>
    <n v="1.7765944567032639"/>
    <n v="1.4998330044969908"/>
    <n v="1.1973510011140771"/>
    <n v="0"/>
    <n v="4.1560948442714256"/>
    <n v="12.468284532814277"/>
    <n v="20.780474221357128"/>
    <n v="29.092663909899979"/>
    <n v="37.404853598442827"/>
    <n v="45.717043286985685"/>
    <n v="54.029232975528529"/>
    <n v="62.341422664071388"/>
    <n v="70.653612352614232"/>
    <n v="8.3121896885428512"/>
    <n v="0"/>
    <n v="11.924705538601211"/>
    <n v="37.352768249453511"/>
    <n v="65.766432346505297"/>
    <n v="98.600720899752261"/>
    <n v="138.00370656890897"/>
    <n v="187.41473132804231"/>
    <n v="252.78770375792007"/>
    <n v="345.50095182841767"/>
    <n v="490.48794172240429"/>
    <n v="1627.8396622400055"/>
    <n v="69.555528290513578"/>
    <n v="254.6092785795777"/>
    <n v="1952.0044691100968"/>
    <n v="1952"/>
    <n v="254.60869565217376"/>
    <n v="69.555528290513578"/>
    <n v="1627.8357760573126"/>
    <n v="8.4133816345153427"/>
    <n v="4.4691100968066166E-3"/>
    <n v="2.2895031233640453E-6"/>
  </r>
  <r>
    <x v="2"/>
    <x v="467"/>
    <n v="442"/>
    <n v="1.8688100000000001"/>
    <n v="74.791249859246335"/>
    <n v="0"/>
    <n v="8.310138873249592"/>
    <n v="16.620277746499184"/>
    <n v="24.930416619748776"/>
    <n v="33.240555492998368"/>
    <n v="41.55069436624796"/>
    <n v="49.860833239497552"/>
    <n v="58.170972112747144"/>
    <n v="66.481110985996736"/>
    <n v="74.791249859246335"/>
    <n v="0"/>
    <n v="8.310138873249592"/>
    <n v="16.620277746499184"/>
    <n v="24.930416619748776"/>
    <n v="33.240555492998368"/>
    <n v="41.55069436624796"/>
    <n v="49.860833239497552"/>
    <n v="58.170972112747144"/>
    <n v="66.481110985996736"/>
    <n v="74.791249859246335"/>
    <n v="0"/>
    <n v="42.298274956775074"/>
    <n v="169.1930998271003"/>
    <n v="380.68447461097566"/>
    <n v="676.77239930840119"/>
    <n v="1057.4568739193769"/>
    <n v="1522.7378984439026"/>
    <n v="2072.6154728819788"/>
    <n v="2707.0895972336048"/>
    <n v="3426.1602714987821"/>
    <n v="0"/>
    <n v="2.5072854707518119E-2"/>
    <n v="5.0145709415036238E-2"/>
    <n v="7.5218564122554357E-2"/>
    <n v="0.10029141883007248"/>
    <n v="0.12536427353759061"/>
    <n v="0.15043712824510871"/>
    <n v="0.17550998295262685"/>
    <n v="0.20058283766014495"/>
    <n v="0.22565569236766309"/>
    <n v="9.6"/>
    <n v="1.21546"/>
    <n v="1"/>
    <n v="1.0005999999999999"/>
    <n v="1.0066999999999999"/>
    <n v="1"/>
    <n v="0.96979860349672853"/>
    <n v="0.94062716469154939"/>
    <n v="0.91248568358446258"/>
    <n v="0.88537416017546811"/>
    <n v="0.85929259446456596"/>
    <n v="0.83424098645175615"/>
    <n v="0.81021933613703878"/>
    <n v="0.78722764352041363"/>
    <n v="0.76526590860188082"/>
    <n v="375000"/>
    <n v="750000"/>
    <n v="727348.95262254635"/>
    <n v="705470.37351866206"/>
    <n v="684364.26268834691"/>
    <n v="664030.62013160111"/>
    <n v="644469.44584842445"/>
    <n v="625680.73983881716"/>
    <n v="607664.50210277911"/>
    <n v="590420.73264031019"/>
    <n v="573949.43145141064"/>
    <n v="750000"/>
    <n v="727348.95262254635"/>
    <n v="705470.37351866206"/>
    <n v="684364.26268834691"/>
    <n v="664030.62013160111"/>
    <n v="644469.44584842445"/>
    <n v="625680.73983881716"/>
    <n v="607664.50210277911"/>
    <n v="590420.73264031019"/>
    <n v="573949.43145141064"/>
    <n v="2338889.6025"/>
    <n v="64.75"/>
    <n v="9.4854355203619907"/>
    <n v="1.2999999999999999E-2"/>
    <n v="0.78300000000000003"/>
    <n v="4.2157979022656243E-2"/>
    <n v="0.14723466824280249"/>
    <n v="7.4999999999999997E-2"/>
    <n v="0.22223466824280247"/>
    <n v="2.9485207880503141"/>
    <n v="2.839056925300079"/>
    <n v="2.703850087692881"/>
    <n v="2.5429002752287198"/>
    <n v="2.3562074879075956"/>
    <n v="2.1437717257295077"/>
    <n v="1.9055929886944576"/>
    <n v="1.6416712768024444"/>
    <n v="1.3520065900534675"/>
    <n v="1.0365989284475277"/>
    <n v="2.9485207880503141"/>
    <n v="2.8937888566751964"/>
    <n v="2.77145350649648"/>
    <n v="2.6233751814608004"/>
    <n v="2.4495538815681579"/>
    <n v="2.2499896068185516"/>
    <n v="2.0246823572119825"/>
    <n v="1.773632132748451"/>
    <n v="1.4968389334279559"/>
    <n v="1.1943027592504976"/>
    <n v="0"/>
    <n v="4.155069436624796"/>
    <n v="12.465208309874388"/>
    <n v="20.77534718312398"/>
    <n v="29.085486056373572"/>
    <n v="37.395624929623168"/>
    <n v="45.705763802872752"/>
    <n v="54.015902676122352"/>
    <n v="62.326041549371936"/>
    <n v="70.636180422621536"/>
    <n v="8.310138873249592"/>
    <n v="0"/>
    <n v="11.932178108536622"/>
    <n v="37.376637167545631"/>
    <n v="65.810647844735186"/>
    <n v="98.672835957253739"/>
    <n v="138.11745417639355"/>
    <n v="187.59547301673356"/>
    <n v="253.08497986384549"/>
    <n v="346.02123790905102"/>
    <n v="491.4972055798292"/>
    <n v="1630.1086496239238"/>
    <n v="69.555528290513578"/>
    <n v="254.94962668716548"/>
    <n v="1954.6138046016029"/>
    <n v="1954.6"/>
    <n v="254.94782608695641"/>
    <n v="69.555528290513578"/>
    <n v="1630.0966456225299"/>
    <n v="8.4091740266115096"/>
    <n v="1.3804601602942057E-2"/>
    <n v="7.0626223283239829E-6"/>
  </r>
  <r>
    <x v="2"/>
    <x v="468"/>
    <n v="442"/>
    <n v="1.8691500000000001"/>
    <n v="74.823632190459833"/>
    <n v="0"/>
    <n v="8.3137369100510927"/>
    <n v="16.627473820102185"/>
    <n v="24.94121073015328"/>
    <n v="33.254947640204371"/>
    <n v="41.568684550255462"/>
    <n v="49.882421460306553"/>
    <n v="58.196158370357644"/>
    <n v="66.509895280408742"/>
    <n v="74.823632190459833"/>
    <n v="0"/>
    <n v="8.3137369100510927"/>
    <n v="16.627473820102185"/>
    <n v="24.94121073015328"/>
    <n v="33.254947640204371"/>
    <n v="41.568684550255462"/>
    <n v="49.882421460306553"/>
    <n v="58.196158370357644"/>
    <n v="66.509895280408742"/>
    <n v="74.823632190459833"/>
    <n v="0"/>
    <n v="42.334910613346864"/>
    <n v="169.33964245338746"/>
    <n v="381.01419552012186"/>
    <n v="677.35856981354982"/>
    <n v="1058.3727653336714"/>
    <n v="1524.0567820804868"/>
    <n v="2074.4106200539959"/>
    <n v="2709.4342792541993"/>
    <n v="3429.127759681096"/>
    <n v="0"/>
    <n v="2.5083710489272468E-2"/>
    <n v="5.0167420978544937E-2"/>
    <n v="7.5251131467817409E-2"/>
    <n v="0.10033484195708987"/>
    <n v="0.12541855244636232"/>
    <n v="0.15050226293563479"/>
    <n v="0.17558597342490725"/>
    <n v="0.20066968391417975"/>
    <n v="0.22575339440345221"/>
    <n v="9.6"/>
    <n v="1.21546"/>
    <n v="1"/>
    <n v="1.0005999999999999"/>
    <n v="1.0066999999999999"/>
    <n v="1"/>
    <n v="0.96978575027939984"/>
    <n v="0.9406023503305414"/>
    <n v="0.91244980015342503"/>
    <n v="0.88532809974805049"/>
    <n v="0.8592372491144179"/>
    <n v="0.83417724825252715"/>
    <n v="0.81014809716237834"/>
    <n v="0.78714979584397149"/>
    <n v="0.76518234429730647"/>
    <n v="375000"/>
    <n v="750000"/>
    <n v="727339.31270954991"/>
    <n v="705451.76274790603"/>
    <n v="684337.35011506872"/>
    <n v="663996.07481103786"/>
    <n v="644427.93683581345"/>
    <n v="625632.93618939538"/>
    <n v="607611.07287178375"/>
    <n v="590362.34688297857"/>
    <n v="573886.75822297984"/>
    <n v="750000"/>
    <n v="727339.31270954991"/>
    <n v="705451.76274790603"/>
    <n v="684337.35011506872"/>
    <n v="663996.07481103786"/>
    <n v="644427.93683581345"/>
    <n v="625632.93618939538"/>
    <n v="607611.07287178375"/>
    <n v="590362.34688297857"/>
    <n v="573886.75822297984"/>
    <n v="2341341.2687500003"/>
    <n v="64.75"/>
    <n v="9.4854355203619907"/>
    <n v="1.2999999999999999E-2"/>
    <n v="0.78300000000000003"/>
    <n v="4.2157979022656243E-2"/>
    <n v="0.14728824708815344"/>
    <n v="7.4999999999999997E-2"/>
    <n v="0.22228824708815342"/>
    <n v="2.9452279565445023"/>
    <n v="2.8358221349238617"/>
    <n v="2.7006706885319156"/>
    <n v="2.539773617368664"/>
    <n v="2.3531309214341078"/>
    <n v="2.1407426007282466"/>
    <n v="1.9026086552510797"/>
    <n v="1.6387290850026073"/>
    <n v="1.3491038899828298"/>
    <n v="1.0337330701917471"/>
    <n v="2.9452279565445023"/>
    <n v="2.890525045734182"/>
    <n v="2.7682464117278887"/>
    <n v="2.6202221529502898"/>
    <n v="2.4464522694013859"/>
    <n v="2.2469367610811775"/>
    <n v="2.021675627989663"/>
    <n v="1.7706688701268436"/>
    <n v="1.4939164874927187"/>
    <n v="1.1914184800872885"/>
    <n v="0"/>
    <n v="4.1568684550255464"/>
    <n v="12.47060536507664"/>
    <n v="20.784342275127734"/>
    <n v="29.098079185178825"/>
    <n v="37.411816095229916"/>
    <n v="45.725553005281007"/>
    <n v="54.039289915332098"/>
    <n v="62.353026825383196"/>
    <n v="70.666763735434287"/>
    <n v="8.3137369100510927"/>
    <n v="0"/>
    <n v="11.955997667543153"/>
    <n v="37.452349500059626"/>
    <n v="65.946909627224642"/>
    <n v="98.883504885465712"/>
    <n v="138.42489994836109"/>
    <n v="188.03719671415365"/>
    <n v="253.72809492599509"/>
    <n v="346.99841986590354"/>
    <n v="493.11378982311652"/>
    <n v="1634.541162957823"/>
    <n v="69.555528290513578"/>
    <n v="255.61450368725033"/>
    <n v="1959.7111949355869"/>
    <n v="1959.7"/>
    <n v="255.61304347826081"/>
    <n v="69.555528290513578"/>
    <n v="1634.5314282312256"/>
    <n v="8.4086766821223193"/>
    <n v="1.1194935586900101E-2"/>
    <n v="5.7125762039598411E-6"/>
  </r>
  <r>
    <x v="2"/>
    <x v="469"/>
    <n v="442"/>
    <n v="1.8694"/>
    <n v="74.857790646067841"/>
    <n v="0"/>
    <n v="8.3175322940075382"/>
    <n v="16.635064588015076"/>
    <n v="24.952596882022615"/>
    <n v="33.270129176030153"/>
    <n v="41.587661470037688"/>
    <n v="49.905193764045222"/>
    <n v="58.222726058052757"/>
    <n v="66.540258352060292"/>
    <n v="74.857790646067826"/>
    <n v="0"/>
    <n v="8.3175322940075382"/>
    <n v="16.635064588015076"/>
    <n v="24.952596882022615"/>
    <n v="33.270129176030153"/>
    <n v="41.587661470037688"/>
    <n v="49.905193764045222"/>
    <n v="58.222726058052757"/>
    <n v="66.540258352060292"/>
    <n v="74.857790646067826"/>
    <n v="0"/>
    <n v="42.373572870388216"/>
    <n v="169.49429148155286"/>
    <n v="381.36215583349394"/>
    <n v="677.97716592621146"/>
    <n v="1059.3393217597052"/>
    <n v="1525.4486233339751"/>
    <n v="2076.3050706490217"/>
    <n v="2711.9086637048445"/>
    <n v="3432.2594025014437"/>
    <n v="0"/>
    <n v="2.5095161695076685E-2"/>
    <n v="5.019032339015337E-2"/>
    <n v="7.5285485085230058E-2"/>
    <n v="0.10038064678030674"/>
    <n v="0.12547580847538342"/>
    <n v="0.15057097017046009"/>
    <n v="0.17566613186553676"/>
    <n v="0.20076129356061345"/>
    <n v="0.22585645525569012"/>
    <n v="9.6"/>
    <n v="1.21546"/>
    <n v="1"/>
    <n v="1.0005999999999999"/>
    <n v="1.0066999999999999"/>
    <n v="1"/>
    <n v="0.96977219229080058"/>
    <n v="0.94057617577446029"/>
    <n v="0.91241195045097911"/>
    <n v="0.88527951632035684"/>
    <n v="0.85917887338259391"/>
    <n v="0.83411002163768999"/>
    <n v="0.81007296108564519"/>
    <n v="0.78706769172645941"/>
    <n v="0.76509421356013274"/>
    <n v="375000"/>
    <n v="750000"/>
    <n v="727329.14421810047"/>
    <n v="705432.13183084526"/>
    <n v="684308.96283823438"/>
    <n v="663959.63724026759"/>
    <n v="644384.15503694548"/>
    <n v="625582.51622826746"/>
    <n v="607554.72081423388"/>
    <n v="590300.76879484451"/>
    <n v="573820.66017009958"/>
    <n v="750000"/>
    <n v="727329.14421810047"/>
    <n v="705432.13183084538"/>
    <n v="684308.96283823426"/>
    <n v="663959.63724026759"/>
    <n v="644384.15503694548"/>
    <n v="625582.51622826746"/>
    <n v="607554.72081423388"/>
    <n v="590300.76879484451"/>
    <n v="573820.66017009958"/>
    <n v="2343792.9350000001"/>
    <n v="64.75"/>
    <n v="9.4854355203619907"/>
    <n v="1.2999999999999999E-2"/>
    <n v="0.78300000000000003"/>
    <n v="4.2157979022656243E-2"/>
    <n v="0.14732764951627222"/>
    <n v="7.4999999999999997E-2"/>
    <n v="0.22232764951627221"/>
    <n v="2.9419420138075316"/>
    <n v="2.8325921706104307"/>
    <n v="2.6974947538159624"/>
    <n v="2.536649763424125"/>
    <n v="2.3500571994349202"/>
    <n v="2.137717061848349"/>
    <n v="1.8996293506644093"/>
    <n v="1.6357940658831021"/>
    <n v="1.346211207504427"/>
    <n v="1.0308807755283844"/>
    <n v="2.9419420138075316"/>
    <n v="2.8872670922089814"/>
    <n v="2.7650434622131965"/>
    <n v="2.6170722586200439"/>
    <n v="2.4433534814295226"/>
    <n v="2.2438871306416344"/>
    <n v="2.0186732062563792"/>
    <n v="1.7677117082737557"/>
    <n v="1.4910026366937645"/>
    <n v="1.1885459915164058"/>
    <n v="0"/>
    <n v="4.1587661470037691"/>
    <n v="12.476298441011307"/>
    <n v="20.793830735018844"/>
    <n v="29.111363029026386"/>
    <n v="37.42889532303392"/>
    <n v="45.746427617041455"/>
    <n v="54.06395991104899"/>
    <n v="62.381492205056524"/>
    <n v="70.699024499064052"/>
    <n v="8.3175322940075382"/>
    <n v="0"/>
    <n v="11.980419762435151"/>
    <n v="37.529976150800259"/>
    <n v="66.086581325745399"/>
    <n v="99.099333746355569"/>
    <n v="138.73961899738791"/>
    <n v="188.48884894343618"/>
    <n v="254.38465469078608"/>
    <n v="347.99407002692323"/>
    <n v="494.75697501242092"/>
    <n v="1639.0604786562908"/>
    <n v="69.555528290513578"/>
    <n v="256.29240104202051"/>
    <n v="1964.9084079888248"/>
    <n v="1964.9"/>
    <n v="256.29130434782587"/>
    <n v="69.555528290513578"/>
    <n v="1639.0531673616606"/>
    <n v="8.4083109054017058"/>
    <n v="8.4079888247288181E-3"/>
    <n v="4.2790924854846646E-6"/>
  </r>
  <r>
    <x v="2"/>
    <x v="470"/>
    <n v="442"/>
    <n v="1.871"/>
    <n v="74.864900784881769"/>
    <n v="0"/>
    <n v="8.3183223094313075"/>
    <n v="16.636644618862615"/>
    <n v="24.954966928293921"/>
    <n v="33.27328923772523"/>
    <n v="41.591611547156539"/>
    <n v="49.909933856587848"/>
    <n v="58.228256166019158"/>
    <n v="66.54657847545046"/>
    <n v="74.864900784881769"/>
    <n v="0"/>
    <n v="8.3183223094313075"/>
    <n v="16.636644618862615"/>
    <n v="24.954966928293921"/>
    <n v="33.27328923772523"/>
    <n v="41.591611547156539"/>
    <n v="49.909933856587848"/>
    <n v="58.228256166019158"/>
    <n v="66.54657847545046"/>
    <n v="74.864900784881769"/>
    <n v="0"/>
    <n v="42.381622701694347"/>
    <n v="169.52649080677739"/>
    <n v="381.43460431524903"/>
    <n v="678.10596322710956"/>
    <n v="1059.5405675423588"/>
    <n v="1525.7384172609968"/>
    <n v="2076.6995123830234"/>
    <n v="2712.4238529084382"/>
    <n v="3432.9114388372423"/>
    <n v="0"/>
    <n v="2.5097545282431719E-2"/>
    <n v="5.0195090564863439E-2"/>
    <n v="7.5292635847295161E-2"/>
    <n v="0.10039018112972688"/>
    <n v="0.12548772641215861"/>
    <n v="0.15058527169459032"/>
    <n v="0.17568281697702207"/>
    <n v="0.20078036225945375"/>
    <n v="0.2258779075418855"/>
    <n v="9.6"/>
    <n v="1.21546"/>
    <n v="1"/>
    <n v="1.0005999999999999"/>
    <n v="1.0066999999999999"/>
    <n v="1"/>
    <n v="0.96976937020014942"/>
    <n v="0.94057072760554217"/>
    <n v="0.91240407221617825"/>
    <n v="0.88526940403205767"/>
    <n v="0.85916672305318031"/>
    <n v="0.83409602927954629"/>
    <n v="0.81005732271115549"/>
    <n v="0.78705060334800814"/>
    <n v="0.76507587119010401"/>
    <n v="375000"/>
    <n v="750000"/>
    <n v="727327.02765011205"/>
    <n v="705428.04570415663"/>
    <n v="684303.05416213372"/>
    <n v="663952.05302404321"/>
    <n v="644375.04228988523"/>
    <n v="625572.02195965976"/>
    <n v="607542.99203336658"/>
    <n v="590287.95251100615"/>
    <n v="573806.90339257801"/>
    <n v="750000"/>
    <n v="727327.02765011205"/>
    <n v="705428.04570415663"/>
    <n v="684303.05416213383"/>
    <n v="663952.05302404321"/>
    <n v="644375.04228988523"/>
    <n v="625572.02195965976"/>
    <n v="607542.99203336658"/>
    <n v="590287.95251100615"/>
    <n v="573806.90339257801"/>
    <n v="2346244.6012500003"/>
    <n v="64.75"/>
    <n v="9.4854355203619907"/>
    <n v="1.2999999999999999E-2"/>
    <n v="0.78300000000000003"/>
    <n v="4.2157979022656243E-2"/>
    <n v="0.14757994984385037"/>
    <n v="7.4999999999999997E-2"/>
    <n v="0.22257994984385038"/>
    <n v="2.938662938244514"/>
    <n v="2.8293985122173293"/>
    <n v="2.6943740328973558"/>
    <n v="2.5335895002845947"/>
    <n v="2.3470449143790444"/>
    <n v="2.1347402751807065"/>
    <n v="1.8966755826895794"/>
    <n v="1.6328508369056642"/>
    <n v="1.3432660378289614"/>
    <n v="1.0279211854594696"/>
    <n v="2.938662938244514"/>
    <n v="2.8840307252309216"/>
    <n v="2.7618862725573425"/>
    <n v="2.6139817665909755"/>
    <n v="2.4403172073318196"/>
    <n v="2.2408925947798757"/>
    <n v="2.0157079289351429"/>
    <n v="1.7647632097976218"/>
    <n v="1.4880584373673127"/>
    <n v="1.1855936116442156"/>
    <n v="0"/>
    <n v="4.1591611547156537"/>
    <n v="12.47748346414696"/>
    <n v="20.795805773578266"/>
    <n v="29.114128083009575"/>
    <n v="37.432450392440884"/>
    <n v="45.750772701872194"/>
    <n v="54.069095011303503"/>
    <n v="62.387417320734812"/>
    <n v="70.705739630166107"/>
    <n v="8.3183223094313075"/>
    <n v="0"/>
    <n v="11.996142315377424"/>
    <n v="37.580015548311813"/>
    <n v="66.177284524274427"/>
    <n v="99.241484027125011"/>
    <n v="138.95141066620747"/>
    <n v="188.8019924795114"/>
    <n v="254.85807772186311"/>
    <n v="348.74883424942385"/>
    <n v="496.0832494321424"/>
    <n v="1642.438490964237"/>
    <n v="69.555528290513578"/>
    <n v="256.79910288821242"/>
    <n v="1968.7931221429631"/>
    <n v="1968.8"/>
    <n v="256.79999999999995"/>
    <n v="69.555528290513578"/>
    <n v="1642.4444717094864"/>
    <n v="8.4059682883053419"/>
    <n v="6.8778570368976943E-3"/>
    <n v="3.4934259634791214E-6"/>
  </r>
  <r>
    <x v="2"/>
    <x v="471"/>
    <n v="442"/>
    <n v="1.8713599999999999"/>
    <n v="74.896799822606397"/>
    <n v="0"/>
    <n v="8.3218666469562663"/>
    <n v="16.643733293912533"/>
    <n v="24.965599940868799"/>
    <n v="33.287466587825065"/>
    <n v="41.609333234781332"/>
    <n v="49.931199881737598"/>
    <n v="58.253066528693864"/>
    <n v="66.574933175650131"/>
    <n v="74.896799822606397"/>
    <n v="0"/>
    <n v="8.3218666469562663"/>
    <n v="16.643733293912533"/>
    <n v="24.965599940868799"/>
    <n v="33.287466587825065"/>
    <n v="41.609333234781332"/>
    <n v="49.931199881737598"/>
    <n v="58.253066528693864"/>
    <n v="66.574933175650131"/>
    <n v="74.896799822606397"/>
    <n v="0"/>
    <n v="42.417746999955419"/>
    <n v="169.67098799982168"/>
    <n v="381.75972299959875"/>
    <n v="678.68395199928671"/>
    <n v="1060.4436749988854"/>
    <n v="1527.038891998395"/>
    <n v="2078.4696029978159"/>
    <n v="2714.7358079971468"/>
    <n v="3435.837506996389"/>
    <n v="0"/>
    <n v="2.5108239045935933E-2"/>
    <n v="5.0216478091871866E-2"/>
    <n v="7.5324717137807806E-2"/>
    <n v="0.10043295618374373"/>
    <n v="0.12554119522967966"/>
    <n v="0.15064943427561561"/>
    <n v="0.17575767332155154"/>
    <n v="0.20086591236748746"/>
    <n v="0.22597415141342339"/>
    <n v="9.6"/>
    <n v="1.21546"/>
    <n v="1"/>
    <n v="1.0005999999999999"/>
    <n v="1.0066999999999999"/>
    <n v="1"/>
    <n v="0.96975670924317481"/>
    <n v="0.94054628531373163"/>
    <n v="0.91236872821167059"/>
    <n v="0.88522403793699145"/>
    <n v="0.85911221448969444"/>
    <n v="0.83403325786977944"/>
    <n v="0.80998716807724647"/>
    <n v="0.78697394511209551"/>
    <n v="0.76499358897432668"/>
    <n v="375000"/>
    <n v="750000"/>
    <n v="727317.5319323811"/>
    <n v="705409.71398529876"/>
    <n v="684276.54615875299"/>
    <n v="663918.02845274354"/>
    <n v="644334.16086727078"/>
    <n v="625524.94340233458"/>
    <n v="607490.37605793483"/>
    <n v="590230.45883407164"/>
    <n v="573745.19173074502"/>
    <n v="750000"/>
    <n v="727317.5319323811"/>
    <n v="705409.71398529876"/>
    <n v="684276.54615875299"/>
    <n v="663918.02845274354"/>
    <n v="644334.16086727078"/>
    <n v="625524.94340233458"/>
    <n v="607490.37605793483"/>
    <n v="590230.45883407164"/>
    <n v="573745.19173074502"/>
    <n v="2348696.2675000001"/>
    <n v="64.75"/>
    <n v="9.4854355203619907"/>
    <n v="1.2999999999999999E-2"/>
    <n v="0.78300000000000003"/>
    <n v="4.2157979022656243E-2"/>
    <n v="0.14763674716422545"/>
    <n v="7.4999999999999997E-2"/>
    <n v="0.22263674716422543"/>
    <n v="2.9353907083507309"/>
    <n v="2.8261844621502092"/>
    <n v="2.6912153530090794"/>
    <n v="2.5304833809273415"/>
    <n v="2.3439885459049945"/>
    <n v="2.1317308479420407"/>
    <n v="1.8937102870384783"/>
    <n v="1.6299268631943078"/>
    <n v="1.3403805764095293"/>
    <n v="1.0250714266841428"/>
    <n v="2.9353907083507309"/>
    <n v="2.8807875852504701"/>
    <n v="2.7586999075796443"/>
    <n v="2.6108493669682105"/>
    <n v="2.437235963416168"/>
    <n v="2.2378596969235174"/>
    <n v="2.0127205674902595"/>
    <n v="1.7618185751163931"/>
    <n v="1.4851537198019185"/>
    <n v="1.1827260015468362"/>
    <n v="0"/>
    <n v="4.1609333234781332"/>
    <n v="12.482799970434399"/>
    <n v="20.804666617390666"/>
    <n v="29.126533264346932"/>
    <n v="37.448399911303198"/>
    <n v="45.770266558259465"/>
    <n v="54.092133205215731"/>
    <n v="62.413999852171997"/>
    <n v="70.735866499128264"/>
    <n v="8.3218666469562663"/>
    <n v="0"/>
    <n v="12.019883875558616"/>
    <n v="37.655489982498452"/>
    <n v="66.313155946394318"/>
    <n v="99.451644958614281"/>
    <n v="139.25832376005513"/>
    <n v="189.24338571669142"/>
    <n v="255.50163083815923"/>
    <n v="349.72876999035384"/>
    <n v="497.70990693767698"/>
    <n v="1646.8821920060025"/>
    <n v="69.555528290513578"/>
    <n v="257.46565804447727"/>
    <n v="1973.9033783409934"/>
    <n v="1973.9"/>
    <n v="257.46521739130412"/>
    <n v="69.555528290513578"/>
    <n v="1646.8792543181823"/>
    <n v="8.4054408081142729"/>
    <n v="3.3783409933221265E-3"/>
    <n v="1.7115056453326543E-6"/>
  </r>
  <r>
    <x v="2"/>
    <x v="472"/>
    <n v="442"/>
    <n v="1.87297"/>
    <n v="74.903665549543504"/>
    <n v="0"/>
    <n v="8.3226295055048336"/>
    <n v="16.645259011009667"/>
    <n v="24.967888516514499"/>
    <n v="33.290518022019334"/>
    <n v="41.61314752752417"/>
    <n v="49.935777033029005"/>
    <n v="58.258406538533841"/>
    <n v="66.581036044038669"/>
    <n v="74.903665549543504"/>
    <n v="0"/>
    <n v="8.3226295055048336"/>
    <n v="16.645259011009667"/>
    <n v="24.967888516514499"/>
    <n v="33.290518022019334"/>
    <n v="41.61314752752417"/>
    <n v="49.935777033029005"/>
    <n v="58.258406538533841"/>
    <n v="66.581036044038669"/>
    <n v="74.903665549543504"/>
    <n v="0"/>
    <n v="42.425524155113528"/>
    <n v="169.70209662045411"/>
    <n v="381.82971739602164"/>
    <n v="678.80838648181646"/>
    <n v="1060.6381038778384"/>
    <n v="1527.3188695840872"/>
    <n v="2078.8506836005631"/>
    <n v="2715.2335459272658"/>
    <n v="3436.4674565641958"/>
    <n v="0"/>
    <n v="2.5110540697188981E-2"/>
    <n v="5.0221081394377962E-2"/>
    <n v="7.5331622091566935E-2"/>
    <n v="0.10044216278875592"/>
    <n v="0.12555270348594491"/>
    <n v="0.1506632441831339"/>
    <n v="0.17577378488032289"/>
    <n v="0.20088432557751185"/>
    <n v="0.22599486627470083"/>
    <n v="9.6"/>
    <n v="1.21546"/>
    <n v="1"/>
    <n v="1.0005999999999999"/>
    <n v="1.0066999999999999"/>
    <n v="1"/>
    <n v="0.96975398421138881"/>
    <n v="0.94054102462291378"/>
    <n v="0.91236112123457502"/>
    <n v="0.88521427404637243"/>
    <n v="0.859100483058306"/>
    <n v="0.83401974827037573"/>
    <n v="0.80997206968258151"/>
    <n v="0.78695744729492378"/>
    <n v="0.764975881107402"/>
    <n v="375000"/>
    <n v="750000"/>
    <n v="727315.48815854162"/>
    <n v="705405.76846718532"/>
    <n v="684270.84092593123"/>
    <n v="663910.70553477935"/>
    <n v="644325.36229372944"/>
    <n v="625514.81120278174"/>
    <n v="607479.05226193613"/>
    <n v="590218.08547119284"/>
    <n v="573731.91083055153"/>
    <n v="750000"/>
    <n v="727315.48815854162"/>
    <n v="705405.76846718532"/>
    <n v="684270.84092593123"/>
    <n v="663910.70553477935"/>
    <n v="644325.36229372944"/>
    <n v="625514.81120278174"/>
    <n v="607479.05226193613"/>
    <n v="590218.08547119284"/>
    <n v="573731.91083055153"/>
    <n v="2351147.9337500003"/>
    <n v="64.75"/>
    <n v="9.4854355203619907"/>
    <n v="1.2999999999999999E-2"/>
    <n v="0.78300000000000003"/>
    <n v="4.2157979022656243E-2"/>
    <n v="0.14789089111503165"/>
    <n v="7.4999999999999997E-2"/>
    <n v="0.22289089111503163"/>
    <n v="2.9321253027111571"/>
    <n v="2.8230043921449264"/>
    <n v="2.6881080455683151"/>
    <n v="2.5274362629813236"/>
    <n v="2.3409890443839525"/>
    <n v="2.1287663897761999"/>
    <n v="1.8907682991580674"/>
    <n v="1.6269947725295544"/>
    <n v="1.3374458098906616"/>
    <n v="1.0221214112413881"/>
    <n v="2.9321253027111571"/>
    <n v="2.877564847428042"/>
    <n v="2.7555562188566207"/>
    <n v="2.6077721542748193"/>
    <n v="2.4342126536826383"/>
    <n v="2.2348777170800762"/>
    <n v="2.0097673444671336"/>
    <n v="1.7588815358438108"/>
    <n v="1.4822202912101079"/>
    <n v="1.1797836105660249"/>
    <n v="0"/>
    <n v="4.1613147527524168"/>
    <n v="12.48394425825725"/>
    <n v="20.806573763762081"/>
    <n v="29.129203269266917"/>
    <n v="37.451832774771752"/>
    <n v="45.774462280276587"/>
    <n v="54.097091785781423"/>
    <n v="62.419721291286251"/>
    <n v="70.742350796791087"/>
    <n v="8.3226295055048336"/>
    <n v="0"/>
    <n v="12.035551856947638"/>
    <n v="37.705361305225324"/>
    <n v="66.403579174233357"/>
    <n v="99.593421402145026"/>
    <n v="139.46970167736481"/>
    <n v="189.55621476348355"/>
    <n v="255.97519962727509"/>
    <n v="350.48515880194998"/>
    <n v="499.04268101137325"/>
    <n v="1650.266869619998"/>
    <n v="69.555528290513578"/>
    <n v="257.9733596865766"/>
    <n v="1977.7957575970881"/>
    <n v="1977.8"/>
    <n v="257.97391304347821"/>
    <n v="69.555528290513578"/>
    <n v="1650.2705586660081"/>
    <n v="8.4030800479566476"/>
    <n v="4.2424029118137696E-3"/>
    <n v="2.1450110788824804E-6"/>
  </r>
  <r>
    <x v="2"/>
    <x v="473"/>
    <n v="442"/>
    <n v="1.8732599999999999"/>
    <n v="74.936907202949726"/>
    <n v="0"/>
    <n v="8.3263230225499694"/>
    <n v="16.652646045099939"/>
    <n v="24.978969067649906"/>
    <n v="33.305292090199877"/>
    <n v="41.631615112749849"/>
    <n v="49.95793813529982"/>
    <n v="58.284261157849791"/>
    <n v="66.610584180399755"/>
    <n v="74.936907202949726"/>
    <n v="0"/>
    <n v="8.3263230225499694"/>
    <n v="16.652646045099939"/>
    <n v="24.978969067649906"/>
    <n v="33.305292090199877"/>
    <n v="41.631615112749849"/>
    <n v="49.95793813529982"/>
    <n v="58.284261157849791"/>
    <n v="66.610584180399755"/>
    <n v="74.936907202949726"/>
    <n v="0"/>
    <n v="42.463188733955469"/>
    <n v="169.85275493582188"/>
    <n v="382.1686986055991"/>
    <n v="679.41101974328751"/>
    <n v="1061.5797183488867"/>
    <n v="1528.6747944223971"/>
    <n v="2080.6962479638182"/>
    <n v="2717.64407897315"/>
    <n v="3439.5182874503935"/>
    <n v="0"/>
    <n v="2.5121684556232125E-2"/>
    <n v="5.0243369112464249E-2"/>
    <n v="7.5365053668696363E-2"/>
    <n v="0.1004867382249285"/>
    <n v="0.12560842278116063"/>
    <n v="0.15073010733739275"/>
    <n v="0.17585179189362488"/>
    <n v="0.200973476449857"/>
    <n v="0.22609516100608912"/>
    <n v="9.6"/>
    <n v="1.21546"/>
    <n v="1"/>
    <n v="1.0005999999999999"/>
    <n v="1.0066999999999999"/>
    <n v="1"/>
    <n v="0.9697407906019917"/>
    <n v="0.94051555453189772"/>
    <n v="0.91232429178971786"/>
    <n v="0.88516700237545221"/>
    <n v="0.85904368628910055"/>
    <n v="0.83395434353066311"/>
    <n v="0.80989897410014"/>
    <n v="0.786877577997531"/>
    <n v="0.7648901552228361"/>
    <n v="375000"/>
    <n v="750000"/>
    <n v="727305.5929514938"/>
    <n v="705386.6658989233"/>
    <n v="684243.21884228836"/>
    <n v="663875.25178158912"/>
    <n v="644282.76471682545"/>
    <n v="625465.75764799735"/>
    <n v="607424.23057510506"/>
    <n v="590158.18349814822"/>
    <n v="573667.61641712708"/>
    <n v="750000"/>
    <n v="727305.5929514938"/>
    <n v="705386.6658989233"/>
    <n v="684243.21884228836"/>
    <n v="663875.25178158912"/>
    <n v="644282.76471682545"/>
    <n v="625465.75764799735"/>
    <n v="607424.23057510506"/>
    <n v="590158.18349814822"/>
    <n v="573667.61641712708"/>
    <n v="2353599.6"/>
    <n v="64.75"/>
    <n v="9.4854355203619907"/>
    <n v="1.2999999999999999E-2"/>
    <n v="0.78300000000000003"/>
    <n v="4.2157979022656243E-2"/>
    <n v="0.1479366918259003"/>
    <n v="7.4999999999999997E-2"/>
    <n v="0.22293669182590031"/>
    <n v="2.9288667000000004"/>
    <n v="2.8198022362758919"/>
    <n v="2.6849600704908507"/>
    <n v="2.524340202644876"/>
    <n v="2.3379426327379682"/>
    <n v="2.1257673607701277"/>
    <n v="1.887814386741353"/>
    <n v="1.6240837106516461"/>
    <n v="1.3345753325010055"/>
    <n v="1.0192892522894317"/>
    <n v="2.9288667000000004"/>
    <n v="2.8743344681379464"/>
    <n v="2.7523811533833715"/>
    <n v="2.6046501365678632"/>
    <n v="2.4311414176914221"/>
    <n v="2.231854996754048"/>
    <n v="2.0067908737557403"/>
    <n v="1.7559490486964995"/>
    <n v="1.4793295215763258"/>
    <n v="1.1769322923952186"/>
    <n v="0"/>
    <n v="4.1631615112749847"/>
    <n v="12.489484533824953"/>
    <n v="20.815807556374921"/>
    <n v="29.142130578924892"/>
    <n v="37.468453601474863"/>
    <n v="45.794776624024834"/>
    <n v="54.121099646574805"/>
    <n v="62.447422669124776"/>
    <n v="70.773745691674748"/>
    <n v="8.3263230225499694"/>
    <n v="0"/>
    <n v="12.059775200893297"/>
    <n v="37.782369816744563"/>
    <n v="66.542195151781897"/>
    <n v="99.807765603316398"/>
    <n v="139.78257919758809"/>
    <n v="190.0058984240537"/>
    <n v="256.63031528592165"/>
    <n v="351.48180678148884"/>
    <n v="500.69581058517156"/>
    <n v="1654.78851604696"/>
    <n v="69.555528290513578"/>
    <n v="258.65160665062092"/>
    <n v="1982.9956509880944"/>
    <n v="1983"/>
    <n v="258.65217391304327"/>
    <n v="69.555528290513578"/>
    <n v="1654.7922977964431"/>
    <n v="8.4026545144165841"/>
    <n v="4.3490119055604737E-3"/>
    <n v="2.1931477083007938E-6"/>
  </r>
  <r>
    <x v="2"/>
    <x v="474"/>
    <n v="442"/>
    <n v="1.87487"/>
    <n v="74.943727872970243"/>
    <n v="0"/>
    <n v="8.327080874774472"/>
    <n v="16.654161749548944"/>
    <n v="24.981242624323414"/>
    <n v="33.308323499097888"/>
    <n v="41.635404373872362"/>
    <n v="49.962485248646836"/>
    <n v="58.289566123421309"/>
    <n v="66.616646998195776"/>
    <n v="74.943727872970243"/>
    <n v="0"/>
    <n v="8.327080874774472"/>
    <n v="16.654161749548944"/>
    <n v="24.981242624323414"/>
    <n v="33.308323499097888"/>
    <n v="41.635404373872362"/>
    <n v="49.962485248646836"/>
    <n v="58.289566123421309"/>
    <n v="66.616646998195776"/>
    <n v="74.943727872970243"/>
    <n v="0"/>
    <n v="42.470918985708813"/>
    <n v="169.88367594283525"/>
    <n v="382.23827087137926"/>
    <n v="679.53470377134101"/>
    <n v="1061.7729746427203"/>
    <n v="1528.9530834855173"/>
    <n v="2081.0750302997321"/>
    <n v="2718.1388150853641"/>
    <n v="3440.144437842413"/>
    <n v="0"/>
    <n v="2.5123971102703192E-2"/>
    <n v="5.0247942205406383E-2"/>
    <n v="7.5371913308109578E-2"/>
    <n v="0.10049588441081277"/>
    <n v="0.12561985551351595"/>
    <n v="0.15074382661621916"/>
    <n v="0.17586779771892236"/>
    <n v="0.20099176882162553"/>
    <n v="0.22611573992432871"/>
    <n v="9.6"/>
    <n v="1.21546"/>
    <n v="1"/>
    <n v="1.0005999999999999"/>
    <n v="1.0066999999999999"/>
    <n v="1"/>
    <n v="0.96973808350379986"/>
    <n v="0.940510328566176"/>
    <n v="0.91231673518712852"/>
    <n v="0.88515730336665721"/>
    <n v="0.85903203310476228"/>
    <n v="0.83394092440144352"/>
    <n v="0.80988397725670125"/>
    <n v="0.78686119167053514"/>
    <n v="0.76487256764294531"/>
    <n v="375000"/>
    <n v="750000"/>
    <n v="727303.56262784987"/>
    <n v="705382.74642463203"/>
    <n v="684237.55139034637"/>
    <n v="663867.97752499289"/>
    <n v="644274.02482857171"/>
    <n v="625455.69330108259"/>
    <n v="607412.98294252588"/>
    <n v="590145.89375290135"/>
    <n v="573654.425732209"/>
    <n v="750000"/>
    <n v="727303.56262784987"/>
    <n v="705382.74642463203"/>
    <n v="684237.55139034649"/>
    <n v="663867.97752499289"/>
    <n v="644274.02482857171"/>
    <n v="625455.69330108259"/>
    <n v="607412.98294252588"/>
    <n v="590145.89375290135"/>
    <n v="573654.425732209"/>
    <n v="2356051.2662500003"/>
    <n v="64.75"/>
    <n v="9.4854355203619907"/>
    <n v="1.2999999999999999E-2"/>
    <n v="0.78300000000000003"/>
    <n v="4.2157979022656243E-2"/>
    <n v="0.14819109369922218"/>
    <n v="7.4999999999999997E-2"/>
    <n v="0.22319109369922219"/>
    <n v="2.9256148789802281"/>
    <n v="2.8166354553084463"/>
    <n v="2.681865741684287"/>
    <n v="2.5213057381077508"/>
    <n v="2.3349554445788363"/>
    <n v="2.1228148610975448"/>
    <n v="1.884883987663875"/>
    <n v="1.6211628242778284"/>
    <n v="1.3316513709394044"/>
    <n v="1.0163496276486033"/>
    <n v="2.9256148789802281"/>
    <n v="2.8711251671443372"/>
    <n v="2.7492505984963667"/>
    <n v="2.6015857398960192"/>
    <n v="2.4281305913432938"/>
    <n v="2.2288851528381906"/>
    <n v="2.0038494243807099"/>
    <n v="1.7530234059708518"/>
    <n v="1.4764070976086163"/>
    <n v="1.1740004992940039"/>
    <n v="0"/>
    <n v="4.163540437387236"/>
    <n v="12.490621312161707"/>
    <n v="20.817702186936181"/>
    <n v="29.144783061710651"/>
    <n v="37.471863936485121"/>
    <n v="45.798944811259602"/>
    <n v="54.126025686034069"/>
    <n v="62.453106560808543"/>
    <n v="70.780187435583002"/>
    <n v="8.327080874774472"/>
    <n v="0"/>
    <n v="12.075453325499153"/>
    <n v="37.832278330479603"/>
    <n v="66.632702923915744"/>
    <n v="99.949717077762244"/>
    <n v="139.99431111572795"/>
    <n v="190.31944854866245"/>
    <n v="257.10540531437732"/>
    <n v="352.24164802181309"/>
    <n v="502.0375591511521"/>
    <n v="1658.1885238093896"/>
    <n v="69.555528290513578"/>
    <n v="259.16160781498536"/>
    <n v="1986.9056599148885"/>
    <n v="1986.9"/>
    <n v="259.16086956521735"/>
    <n v="69.555528290513578"/>
    <n v="1658.1836021442691"/>
    <n v="8.4002903920826739"/>
    <n v="5.659914888383355E-3"/>
    <n v="2.8486158781938472E-6"/>
  </r>
  <r>
    <x v="2"/>
    <x v="475"/>
    <n v="442"/>
    <n v="1.8752800000000001"/>
    <n v="74.974512975159584"/>
    <n v="0"/>
    <n v="8.3305014416843974"/>
    <n v="16.661002883368795"/>
    <n v="24.991504325053192"/>
    <n v="33.32200576673759"/>
    <n v="41.652507208421987"/>
    <n v="49.983008650106385"/>
    <n v="58.313510091790782"/>
    <n v="66.644011533475179"/>
    <n v="74.97451297515957"/>
    <n v="0"/>
    <n v="8.3305014416843974"/>
    <n v="16.661002883368795"/>
    <n v="24.991504325053192"/>
    <n v="33.32200576673759"/>
    <n v="41.652507208421987"/>
    <n v="49.983008650106385"/>
    <n v="58.313510091790782"/>
    <n v="66.644011533475179"/>
    <n v="74.97451297515957"/>
    <n v="0"/>
    <n v="42.505818240317325"/>
    <n v="170.0232729612693"/>
    <n v="382.55236416285589"/>
    <n v="680.0930918450772"/>
    <n v="1062.645456007933"/>
    <n v="1530.2094566514236"/>
    <n v="2082.7850937755488"/>
    <n v="2720.3723673803088"/>
    <n v="3442.9712774657019"/>
    <n v="0"/>
    <n v="2.5134291432899598E-2"/>
    <n v="5.0268582865799195E-2"/>
    <n v="7.5402874298698783E-2"/>
    <n v="0.10053716573159839"/>
    <n v="0.12567145716449798"/>
    <n v="0.15080574859739757"/>
    <n v="0.17594004003029717"/>
    <n v="0.20107433146319678"/>
    <n v="0.22620862289609633"/>
    <n v="9.6"/>
    <n v="1.21546"/>
    <n v="1"/>
    <n v="1.0005999999999999"/>
    <n v="1.0066999999999999"/>
    <n v="1"/>
    <n v="0.96972586511949688"/>
    <n v="0.94048674159004908"/>
    <n v="0.91228262941165694"/>
    <n v="0.88511352858432024"/>
    <n v="0.85897943910803898"/>
    <n v="0.83388036098281326"/>
    <n v="0.80981629420864309"/>
    <n v="0.78678723878552848"/>
    <n v="0.76479319471346918"/>
    <n v="375000"/>
    <n v="750000"/>
    <n v="727294.39883962262"/>
    <n v="705365.05619253684"/>
    <n v="684211.97205874266"/>
    <n v="663835.14643824019"/>
    <n v="644234.57933102921"/>
    <n v="625410.27073710994"/>
    <n v="607362.22065648227"/>
    <n v="590090.42908914632"/>
    <n v="573594.89603510185"/>
    <n v="750000"/>
    <n v="727294.39883962262"/>
    <n v="705365.05619253684"/>
    <n v="684211.97205874266"/>
    <n v="663835.14643824019"/>
    <n v="644234.57933102921"/>
    <n v="625410.27073710994"/>
    <n v="607362.22065648227"/>
    <n v="590090.42908914632"/>
    <n v="573594.89603510185"/>
    <n v="2358502.9325000001"/>
    <n v="64.75"/>
    <n v="9.4854355203619907"/>
    <n v="1.2999999999999999E-2"/>
    <n v="0.78300000000000003"/>
    <n v="4.2157979022656243E-2"/>
    <n v="0.1482559141846852"/>
    <n v="7.4999999999999997E-2"/>
    <n v="0.22325591418468521"/>
    <n v="2.9223698185031184"/>
    <n v="2.8134492426220286"/>
    <n v="2.6787351691743786"/>
    <n v="2.5182275981601676"/>
    <n v="2.3319265295793969"/>
    <n v="2.1198319634320648"/>
    <n v="1.8819438997181732"/>
    <n v="1.6182623384377208"/>
    <n v="1.3287872795907087"/>
    <n v="1.0135187231771356"/>
    <n v="2.9223698185031184"/>
    <n v="2.8679095305625735"/>
    <n v="2.7460922058982034"/>
    <n v="2.5984813836672731"/>
    <n v="2.4250770638697823"/>
    <n v="2.2258792465057309"/>
    <n v="2.0008879315751189"/>
    <n v="1.750103119077947"/>
    <n v="1.4735248090142148"/>
    <n v="1.1711530013839222"/>
    <n v="0"/>
    <n v="4.1652507208421987"/>
    <n v="12.495752162526596"/>
    <n v="20.826253604210994"/>
    <n v="29.156755045895391"/>
    <n v="37.487256487579785"/>
    <n v="45.817757929264189"/>
    <n v="54.14825937094858"/>
    <n v="62.478760812632984"/>
    <n v="70.809262254317375"/>
    <n v="8.3305014416843974"/>
    <n v="0"/>
    <n v="12.098926679931351"/>
    <n v="37.906914116458303"/>
    <n v="66.767126663001633"/>
    <n v="100.15780263785989"/>
    <n v="140.29855604468082"/>
    <n v="190.75775932338993"/>
    <n v="257.74604241151422"/>
    <n v="353.22066098940905"/>
    <n v="503.67173255514609"/>
    <n v="1662.6255214213911"/>
    <n v="69.555528290513578"/>
    <n v="259.82715745678553"/>
    <n v="1992.0082071686902"/>
    <n v="1992"/>
    <n v="259.82608695652152"/>
    <n v="69.555528290513578"/>
    <n v="1662.6183847529649"/>
    <n v="8.3996878956080057"/>
    <n v="8.2071686902054353E-3"/>
    <n v="4.1200646035167852E-6"/>
  </r>
  <r>
    <x v="2"/>
    <x v="476"/>
    <n v="442"/>
    <n v="1.8769400000000001"/>
    <n v="74.980291916505223"/>
    <n v="0"/>
    <n v="8.3311435462783585"/>
    <n v="16.662287092556717"/>
    <n v="24.993430638835076"/>
    <n v="33.324574185113434"/>
    <n v="41.655717731391789"/>
    <n v="49.986861277670144"/>
    <n v="58.318004823948499"/>
    <n v="66.649148370226854"/>
    <n v="74.980291916505209"/>
    <n v="0"/>
    <n v="8.3311435462783585"/>
    <n v="16.662287092556717"/>
    <n v="24.993430638835076"/>
    <n v="33.324574185113434"/>
    <n v="41.655717731391789"/>
    <n v="49.986861277670144"/>
    <n v="58.318004823948499"/>
    <n v="66.649148370226854"/>
    <n v="74.980291916505209"/>
    <n v="0"/>
    <n v="42.512371083076019"/>
    <n v="170.04948433230408"/>
    <n v="382.61133974768416"/>
    <n v="680.1979373292163"/>
    <n v="1062.8092770769003"/>
    <n v="1530.4453589907364"/>
    <n v="2083.1061830707245"/>
    <n v="2720.7917493168643"/>
    <n v="3443.5020577291561"/>
    <n v="0"/>
    <n v="2.5136228752532512E-2"/>
    <n v="5.0272457505065024E-2"/>
    <n v="7.5408686257597543E-2"/>
    <n v="0.10054491501013005"/>
    <n v="0.12568114376266257"/>
    <n v="0.15081737251519506"/>
    <n v="0.17595360126772755"/>
    <n v="0.20108983002026007"/>
    <n v="0.22622605877279256"/>
    <n v="9.6"/>
    <n v="1.21546"/>
    <n v="1"/>
    <n v="1.0005999999999999"/>
    <n v="1.0066999999999999"/>
    <n v="1"/>
    <n v="0.96972357151894539"/>
    <n v="0.94048231394984672"/>
    <n v="0.91227622729270419"/>
    <n v="0.8851053115475177"/>
    <n v="0.85896956671428715"/>
    <n v="0.83386899279301274"/>
    <n v="0.80980358978369438"/>
    <n v="0.78677335768633205"/>
    <n v="0.76477829650092588"/>
    <n v="375000"/>
    <n v="750000"/>
    <n v="727292.67863920901"/>
    <n v="705361.735462385"/>
    <n v="684207.17046952818"/>
    <n v="663828.98366063833"/>
    <n v="644227.17503571534"/>
    <n v="625401.74459475954"/>
    <n v="607352.69233777083"/>
    <n v="590080.01826474909"/>
    <n v="573583.72237569443"/>
    <n v="750000"/>
    <n v="727292.67863920901"/>
    <n v="705361.735462385"/>
    <n v="684207.17046952818"/>
    <n v="663828.98366063833"/>
    <n v="644227.17503571534"/>
    <n v="625401.74459475954"/>
    <n v="607352.69233777083"/>
    <n v="590080.01826474909"/>
    <n v="573583.72237569443"/>
    <n v="2360954.5987500004"/>
    <n v="64.75"/>
    <n v="9.4854355203619907"/>
    <n v="1.2999999999999999E-2"/>
    <n v="0.78300000000000003"/>
    <n v="4.2157979022656243E-2"/>
    <n v="0.14851850296468552"/>
    <n v="7.4999999999999997E-2"/>
    <n v="0.22351850296468551"/>
    <n v="2.919131497507788"/>
    <n v="2.8102967435244861"/>
    <n v="2.6756554967585848"/>
    <n v="2.5152077572100855"/>
    <n v="2.3289535248789863"/>
    <n v="2.1168927997652873"/>
    <n v="1.8790255818689898"/>
    <n v="1.6153518711900936"/>
    <n v="1.3258716677285975"/>
    <n v="1.0105849714845032"/>
    <n v="2.919131497507788"/>
    <n v="2.8647141205161368"/>
    <n v="2.7429761201415355"/>
    <n v="2.5954316269843352"/>
    <n v="2.4220806410445359"/>
    <n v="2.2229231623221368"/>
    <n v="1.9979591908171386"/>
    <n v="1.7471887265295418"/>
    <n v="1.4706117694593455"/>
    <n v="1.1682283196065504"/>
    <n v="0"/>
    <n v="4.1655717731391793"/>
    <n v="12.496715319417538"/>
    <n v="20.827858865695895"/>
    <n v="29.159002411974257"/>
    <n v="37.490145958252612"/>
    <n v="45.821289504530966"/>
    <n v="54.152433050809321"/>
    <n v="62.483576597087676"/>
    <n v="70.814720143366031"/>
    <n v="8.3311435462783585"/>
    <n v="0"/>
    <n v="12.114289571098682"/>
    <n v="37.955827766255297"/>
    <n v="66.855886384244215"/>
    <n v="100.29717039300162"/>
    <n v="140.50678531904538"/>
    <n v="191.06683564527529"/>
    <n v="258.21577616440328"/>
    <n v="353.97489447986305"/>
    <n v="505.01052645480144"/>
    <n v="1665.9979921779882"/>
    <n v="69.555528290513578"/>
    <n v="260.33302807027513"/>
    <n v="1995.8865485387769"/>
    <n v="1995.9"/>
    <n v="260.3347826086956"/>
    <n v="69.555528290513578"/>
    <n v="1666.0096891007909"/>
    <n v="8.3972466489565942"/>
    <n v="1.3451461223212391E-2"/>
    <n v="6.7395466823049202E-6"/>
  </r>
  <r>
    <x v="2"/>
    <x v="477"/>
    <n v="442"/>
    <n v="1.8786"/>
    <n v="74.986060200695931"/>
    <n v="0"/>
    <n v="8.3317844667439918"/>
    <n v="16.663568933487984"/>
    <n v="24.995353400231977"/>
    <n v="33.327137866975967"/>
    <n v="41.658922333719957"/>
    <n v="49.990706800463947"/>
    <n v="58.322491267207937"/>
    <n v="66.654275733951934"/>
    <n v="74.986060200695931"/>
    <n v="0"/>
    <n v="8.3317844667439918"/>
    <n v="16.663568933487984"/>
    <n v="24.995353400231977"/>
    <n v="33.327137866975967"/>
    <n v="41.658922333719957"/>
    <n v="49.990706800463947"/>
    <n v="58.322491267207937"/>
    <n v="66.654275733951934"/>
    <n v="74.986060200695931"/>
    <n v="0"/>
    <n v="42.51891234516934"/>
    <n v="170.07564938067736"/>
    <n v="382.67021110652411"/>
    <n v="680.30259752270945"/>
    <n v="1062.9728086292332"/>
    <n v="1530.680844426096"/>
    <n v="2083.4267049132973"/>
    <n v="2721.2103900908378"/>
    <n v="3444.0318999587166"/>
    <n v="0"/>
    <n v="2.5138162499484158E-2"/>
    <n v="5.0276324998968315E-2"/>
    <n v="7.5414487498452476E-2"/>
    <n v="0.10055264999793663"/>
    <n v="0.12569081249742078"/>
    <n v="0.15082897499690495"/>
    <n v="0.17596713749638909"/>
    <n v="0.20110529999587326"/>
    <n v="0.22624346249535746"/>
    <n v="9.6"/>
    <n v="1.21546"/>
    <n v="1"/>
    <n v="1.0005999999999999"/>
    <n v="1.0066999999999999"/>
    <n v="1"/>
    <n v="0.96972128215423781"/>
    <n v="0.94047789449934449"/>
    <n v="0.91226983703532005"/>
    <n v="0.88509710976216438"/>
    <n v="0.85895971267987759"/>
    <n v="0.83385764578845967"/>
    <n v="0.80979090908791052"/>
    <n v="0.78675950257823024"/>
    <n v="0.76476342625941873"/>
    <n v="375000"/>
    <n v="750000"/>
    <n v="727290.96161567839"/>
    <n v="705358.42087450833"/>
    <n v="684202.37777649006"/>
    <n v="663822.83232162334"/>
    <n v="644219.78450990818"/>
    <n v="625393.2343413448"/>
    <n v="607343.18181593285"/>
    <n v="590069.6269336727"/>
    <n v="573572.5696945641"/>
    <n v="750000"/>
    <n v="727290.96161567839"/>
    <n v="705358.42087450833"/>
    <n v="684202.37777649006"/>
    <n v="663822.83232162334"/>
    <n v="644219.78450990818"/>
    <n v="625393.2343413448"/>
    <n v="607343.18181593285"/>
    <n v="590069.6269336727"/>
    <n v="573572.5696945641"/>
    <n v="2363406.2650000001"/>
    <n v="64.75"/>
    <n v="9.4854355203619907"/>
    <n v="1.2999999999999999E-2"/>
    <n v="0.78300000000000003"/>
    <n v="4.2157979022656243E-2"/>
    <n v="0.14878132408573985"/>
    <n v="7.4999999999999997E-2"/>
    <n v="0.22378132408573986"/>
    <n v="2.9158998950207473"/>
    <n v="2.8071507783867764"/>
    <n v="2.6725821604840112"/>
    <n v="2.5121940413124535"/>
    <n v="2.3259864208721019"/>
    <n v="2.1139592991629574"/>
    <n v="1.8761126761850191"/>
    <n v="1.6124465519382873"/>
    <n v="1.3229609264227622"/>
    <n v="1.0076557996384434"/>
    <n v="2.9158998950207473"/>
    <n v="2.8615253367037621"/>
    <n v="2.7398664694353938"/>
    <n v="2.5923881008982326"/>
    <n v="2.4190902310922775"/>
    <n v="2.2199728600175295"/>
    <n v="1.9950359876739883"/>
    <n v="1.7442796140616532"/>
    <n v="1.4677037391805248"/>
    <n v="1.1653083630306029"/>
    <n v="0"/>
    <n v="4.1658922333719959"/>
    <n v="12.497676700115989"/>
    <n v="20.829461166859979"/>
    <n v="29.161245633603972"/>
    <n v="37.493030100347966"/>
    <n v="45.824814567091948"/>
    <n v="54.156599033835946"/>
    <n v="62.488383500579936"/>
    <n v="70.820167967323925"/>
    <n v="8.3317844667439918"/>
    <n v="0"/>
    <n v="12.129655381671533"/>
    <n v="38.004753064433984"/>
    <n v="66.944675814766811"/>
    <n v="100.43660640606323"/>
    <n v="140.71516432807985"/>
    <n v="191.37623609820886"/>
    <n v="258.6862260868275"/>
    <n v="354.73081460756282"/>
    <n v="506.35384943757936"/>
    <n v="1669.3779812251942"/>
    <n v="69.555528290513578"/>
    <n v="260.84002642735601"/>
    <n v="1999.7735359430637"/>
    <n v="1999.8"/>
    <n v="260.84347826086946"/>
    <n v="69.555528290513578"/>
    <n v="1669.4009934486169"/>
    <n v="8.3948024155949259"/>
    <n v="2.6464056936220004E-2"/>
    <n v="1.3233351803290332E-5"/>
  </r>
  <r>
    <x v="2"/>
    <x v="478"/>
    <n v="442"/>
    <n v="1.8789"/>
    <n v="75.018953527938464"/>
    <n v="0"/>
    <n v="8.335439280882051"/>
    <n v="16.670878561764102"/>
    <n v="25.006317842646155"/>
    <n v="33.341757123528204"/>
    <n v="41.677196404410253"/>
    <n v="50.012635685292302"/>
    <n v="58.348074966174352"/>
    <n v="66.683514247056408"/>
    <n v="75.018953527938464"/>
    <n v="0"/>
    <n v="8.335439280882051"/>
    <n v="16.670878561764102"/>
    <n v="25.006317842646155"/>
    <n v="33.341757123528204"/>
    <n v="41.677196404410253"/>
    <n v="50.012635685292302"/>
    <n v="58.348074966174352"/>
    <n v="66.683514247056408"/>
    <n v="75.018953527938464"/>
    <n v="0"/>
    <n v="42.556223153228785"/>
    <n v="170.22489261291514"/>
    <n v="383.00600837905915"/>
    <n v="680.89957045166057"/>
    <n v="1063.9055788307196"/>
    <n v="1532.0240335162362"/>
    <n v="2085.2549345082102"/>
    <n v="2723.5982818066423"/>
    <n v="3447.0540754115323"/>
    <n v="0"/>
    <n v="2.5149189586427499E-2"/>
    <n v="5.0298379172854998E-2"/>
    <n v="7.5447568759282505E-2"/>
    <n v="0.10059675834571"/>
    <n v="0.12574594793213748"/>
    <n v="0.15089513751856498"/>
    <n v="0.17604432710499246"/>
    <n v="0.20119351669141999"/>
    <n v="0.2263427062778475"/>
    <n v="9.6"/>
    <n v="1.21546"/>
    <n v="1"/>
    <n v="1.0005999999999999"/>
    <n v="1.0066999999999999"/>
    <n v="1"/>
    <n v="0.9697082272934382"/>
    <n v="0.94045269329124914"/>
    <n v="0.9122333979934325"/>
    <n v="0.8850503413999885"/>
    <n v="0.85890352351091703"/>
    <n v="0.8337929443262182"/>
    <n v="0.80971860384589189"/>
    <n v="0.78668050206993823"/>
    <n v="0.76467863899835697"/>
    <n v="375000"/>
    <n v="750000"/>
    <n v="727281.17047007859"/>
    <n v="705339.51996843691"/>
    <n v="684175.04849507438"/>
    <n v="663787.75604999135"/>
    <n v="644177.64263318782"/>
    <n v="625344.70824466366"/>
    <n v="607288.95288441889"/>
    <n v="590010.37655245361"/>
    <n v="573508.97924876772"/>
    <n v="750000"/>
    <n v="727281.17047007859"/>
    <n v="705339.51996843691"/>
    <n v="684175.04849507438"/>
    <n v="663787.75604999135"/>
    <n v="644177.64263318782"/>
    <n v="625344.70824466366"/>
    <n v="607288.95288441889"/>
    <n v="590010.37655245361"/>
    <n v="573508.97924876772"/>
    <n v="2365857.9312500004"/>
    <n v="64.75"/>
    <n v="9.4854355203619907"/>
    <n v="1.2999999999999999E-2"/>
    <n v="0.78300000000000003"/>
    <n v="4.2157979022656243E-2"/>
    <n v="0.14882884666759313"/>
    <n v="7.4999999999999997E-2"/>
    <n v="0.22382884666759312"/>
    <n v="2.9126749901554403"/>
    <n v="2.8039820154978483"/>
    <n v="2.6694671872271347"/>
    <n v="2.5091305053432977"/>
    <n v="2.3229719698463382"/>
    <n v="2.1109915807362563"/>
    <n v="1.8731893380130511"/>
    <n v="1.6095652416767234"/>
    <n v="1.320119291727273"/>
    <n v="1.0048514881646997"/>
    <n v="2.9126749901554403"/>
    <n v="2.8583285028266445"/>
    <n v="2.7367246013624915"/>
    <n v="2.5892988462852164"/>
    <n v="2.416051237594818"/>
    <n v="2.2169817752912975"/>
    <n v="1.9920904593746536"/>
    <n v="1.7413772898448872"/>
    <n v="1.4648422667019982"/>
    <n v="1.1624853899459864"/>
    <n v="0"/>
    <n v="4.1677196404410255"/>
    <n v="12.503158921323077"/>
    <n v="20.838598202205127"/>
    <n v="29.174037483087179"/>
    <n v="37.509476763969232"/>
    <n v="45.844916044851274"/>
    <n v="54.180355325733331"/>
    <n v="62.51579460661538"/>
    <n v="70.851233887497443"/>
    <n v="8.335439280882051"/>
    <n v="0"/>
    <n v="12.153877333651835"/>
    <n v="38.081771894775656"/>
    <n v="67.083361297742385"/>
    <n v="100.65118414480921"/>
    <n v="141.02865865130553"/>
    <n v="191.82739028274432"/>
    <n v="259.34475237959049"/>
    <n v="355.73564600423015"/>
    <n v="508.02888634346465"/>
    <n v="1673.9355283323141"/>
    <n v="69.555528290513578"/>
    <n v="261.52365849342402"/>
    <n v="2005.0147151162519"/>
    <n v="2005"/>
    <n v="261.52173913043475"/>
    <n v="69.555528290513578"/>
    <n v="1673.9227325790516"/>
    <n v="8.3943603694225484"/>
    <n v="1.4715116251863947E-2"/>
    <n v="7.3392101006802722E-6"/>
  </r>
  <r>
    <x v="2"/>
    <x v="479"/>
    <n v="442"/>
    <n v="1.8806700000000001"/>
    <n v="75.022484594125828"/>
    <n v="0"/>
    <n v="8.3358316215695361"/>
    <n v="16.671663243139072"/>
    <n v="25.007494864708608"/>
    <n v="33.343326486278144"/>
    <n v="41.679158107847684"/>
    <n v="50.014989729417223"/>
    <n v="58.350821350986763"/>
    <n v="66.686652972556303"/>
    <n v="75.022484594125842"/>
    <n v="0"/>
    <n v="8.3358316215695361"/>
    <n v="16.671663243139072"/>
    <n v="25.007494864708608"/>
    <n v="33.343326486278144"/>
    <n v="41.679158107847684"/>
    <n v="50.014989729417223"/>
    <n v="58.350821350986763"/>
    <n v="66.686652972556303"/>
    <n v="75.022484594125842"/>
    <n v="0"/>
    <n v="42.560229404184646"/>
    <n v="170.24091761673859"/>
    <n v="383.04206463766184"/>
    <n v="680.96367046695434"/>
    <n v="1064.0057351046164"/>
    <n v="1532.1682585506478"/>
    <n v="2085.4512408050482"/>
    <n v="2723.8546818678183"/>
    <n v="3447.3785817389576"/>
    <n v="0"/>
    <n v="2.5150373333318279E-2"/>
    <n v="5.0300746666636559E-2"/>
    <n v="7.5451119999954838E-2"/>
    <n v="0.10060149333327312"/>
    <n v="0.12575186666659141"/>
    <n v="0.15090223999990968"/>
    <n v="0.17605261333322797"/>
    <n v="0.20120298666654626"/>
    <n v="0.22635335999986456"/>
    <n v="9.6"/>
    <n v="1.21546"/>
    <n v="1"/>
    <n v="1.0005999999999999"/>
    <n v="1.0066999999999999"/>
    <n v="1"/>
    <n v="0.96970682587886803"/>
    <n v="0.94044998801381763"/>
    <n v="0.91222948640484891"/>
    <n v="0.88504532105196188"/>
    <n v="0.8588974919551563"/>
    <n v="0.83378599911443252"/>
    <n v="0.80971084252979031"/>
    <n v="0.78667202220122978"/>
    <n v="0.76466953812875083"/>
    <n v="375000"/>
    <n v="750000"/>
    <n v="727280.11940915103"/>
    <n v="705337.49101036321"/>
    <n v="684172.11480363668"/>
    <n v="663783.99078897142"/>
    <n v="644173.11896636721"/>
    <n v="625339.4993358244"/>
    <n v="607283.13189734274"/>
    <n v="590004.01665092236"/>
    <n v="573502.15359656315"/>
    <n v="750000"/>
    <n v="727280.11940915103"/>
    <n v="705337.49101036321"/>
    <n v="684172.11480363668"/>
    <n v="663783.99078897142"/>
    <n v="644173.11896636721"/>
    <n v="625339.4993358244"/>
    <n v="607283.13189734274"/>
    <n v="590004.01665092236"/>
    <n v="573502.15359656315"/>
    <n v="2368309.5975000001"/>
    <n v="64.75"/>
    <n v="9.4854355203619907"/>
    <n v="1.2999999999999999E-2"/>
    <n v="0.78300000000000003"/>
    <n v="4.2157979022656243E-2"/>
    <n v="0.14910938436314689"/>
    <n v="7.4999999999999997E-2"/>
    <n v="0.22410938436314687"/>
    <n v="2.9094567621118013"/>
    <n v="2.8008514932062778"/>
    <n v="2.666410483068419"/>
    <n v="2.5061337316982266"/>
    <n v="2.3200212390956994"/>
    <n v="2.1080730052608367"/>
    <n v="1.8702890301936406"/>
    <n v="1.6066693138941095"/>
    <n v="1.3172138563622442"/>
    <n v="1.001922657598044"/>
    <n v="2.9094567621118013"/>
    <n v="2.8551541276590395"/>
    <n v="2.7336309881373486"/>
    <n v="2.5862721073833228"/>
    <n v="2.413077485396963"/>
    <n v="2.2140471221782683"/>
    <n v="1.9891810177272387"/>
    <n v="1.738479172043875"/>
    <n v="1.461941585128177"/>
    <n v="1.159568256980144"/>
    <n v="0"/>
    <n v="4.167915810784768"/>
    <n v="12.503747432354304"/>
    <n v="20.839579053923842"/>
    <n v="29.175410675493374"/>
    <n v="37.511242297062914"/>
    <n v="45.847073918632454"/>
    <n v="54.182905540201993"/>
    <n v="62.518737161771533"/>
    <n v="70.85456878334108"/>
    <n v="8.3358316215695361"/>
    <n v="0"/>
    <n v="12.168535517928539"/>
    <n v="38.128457603474097"/>
    <n v="67.168192226166795"/>
    <n v="100.78470846991773"/>
    <n v="141.22888197455316"/>
    <n v="192.12604841968027"/>
    <n v="259.80154643988578"/>
    <n v="356.47502709760988"/>
    <n v="509.35488397640916"/>
    <n v="1677.2362817256255"/>
    <n v="69.555528290513578"/>
    <n v="262.01877150242069"/>
    <n v="2008.81058151856"/>
    <n v="2008.8"/>
    <n v="262.01739130434771"/>
    <n v="69.555528290513578"/>
    <n v="1677.2270804051386"/>
    <n v="8.391750329172126"/>
    <n v="1.0581518560002223E-2"/>
    <n v="5.2675819195550695E-6"/>
  </r>
  <r>
    <x v="2"/>
    <x v="480"/>
    <n v="442"/>
    <n v="1.88107"/>
    <n v="75.05332493609923"/>
    <n v="0"/>
    <n v="8.3392583262332476"/>
    <n v="16.678516652466495"/>
    <n v="25.017774978699741"/>
    <n v="33.35703330493299"/>
    <n v="41.69629163116624"/>
    <n v="50.035549957399489"/>
    <n v="58.374808283632738"/>
    <n v="66.714066609865981"/>
    <n v="75.05332493609923"/>
    <n v="0"/>
    <n v="8.3392583262332476"/>
    <n v="16.678516652466495"/>
    <n v="25.017774978699741"/>
    <n v="33.35703330493299"/>
    <n v="41.69629163116624"/>
    <n v="50.035549957399489"/>
    <n v="58.374808283632738"/>
    <n v="66.714066609865981"/>
    <n v="75.05332493609923"/>
    <n v="0"/>
    <n v="42.595228026885962"/>
    <n v="170.38091210754385"/>
    <n v="383.35705224197363"/>
    <n v="681.5236484301754"/>
    <n v="1064.8807006721493"/>
    <n v="1533.4282089678948"/>
    <n v="2087.1661733174128"/>
    <n v="2726.0945937207016"/>
    <n v="3450.2134701777632"/>
    <n v="0"/>
    <n v="2.5160712181978843E-2"/>
    <n v="5.0321424363957687E-2"/>
    <n v="7.5482136545936523E-2"/>
    <n v="0.10064284872791537"/>
    <n v="0.12580356090989422"/>
    <n v="0.15096427309187307"/>
    <n v="0.17612498527385193"/>
    <n v="0.20128569745583075"/>
    <n v="0.2264464096378096"/>
    <n v="9.6"/>
    <n v="1.21546"/>
    <n v="1"/>
    <n v="1.0005999999999999"/>
    <n v="1.0066999999999999"/>
    <n v="1"/>
    <n v="0.96969458601767466"/>
    <n v="0.94042636050351092"/>
    <n v="0.91219532345750842"/>
    <n v="0.88500147487966752"/>
    <n v="0.85884481476998797"/>
    <n v="0.83372534312847002"/>
    <n v="0.80964305995511343"/>
    <n v="0.78659796524991832"/>
    <n v="0.76459005901288479"/>
    <n v="375000"/>
    <n v="750000"/>
    <n v="727270.93951325596"/>
    <n v="705319.77037763316"/>
    <n v="684146.49259313126"/>
    <n v="663751.10615975061"/>
    <n v="644133.61107749096"/>
    <n v="625294.00734635256"/>
    <n v="607232.29496633506"/>
    <n v="589948.47393743868"/>
    <n v="573442.54425966355"/>
    <n v="750000"/>
    <n v="727270.93951325596"/>
    <n v="705319.77037763316"/>
    <n v="684146.49259313126"/>
    <n v="663751.10615975061"/>
    <n v="644133.61107749096"/>
    <n v="625294.00734635256"/>
    <n v="607232.29496633506"/>
    <n v="589948.47393743868"/>
    <n v="573442.54425966355"/>
    <n v="2370761.2637499999"/>
    <n v="64.75"/>
    <n v="9.4854355203619907"/>
    <n v="1.2999999999999999E-2"/>
    <n v="0.78300000000000003"/>
    <n v="4.2157979022656243E-2"/>
    <n v="0.14917281930555037"/>
    <n v="7.4999999999999997E-2"/>
    <n v="0.22417281930555039"/>
    <n v="2.906245190175802"/>
    <n v="2.7976980092259849"/>
    <n v="2.663311946519697"/>
    <n v="2.5030870020569354"/>
    <n v="2.317023175837702"/>
    <n v="2.1051204678619961"/>
    <n v="1.8673788781298188"/>
    <n v="1.6037984066411677"/>
    <n v="1.3143790533960451"/>
    <n v="0.99912081839445066"/>
    <n v="2.906245190175802"/>
    <n v="2.8519715997008932"/>
    <n v="2.7305049778728412"/>
    <n v="2.5831994742883162"/>
    <n v="2.4100550889473187"/>
    <n v="2.2110718218498491"/>
    <n v="1.9862496729959074"/>
    <n v="1.7355886423854932"/>
    <n v="1.4590887300186064"/>
    <n v="1.156749935895248"/>
    <n v="0"/>
    <n v="4.1696291631166238"/>
    <n v="12.50888748934987"/>
    <n v="20.848145815583116"/>
    <n v="29.187404141816366"/>
    <n v="37.526662468049615"/>
    <n v="45.865920794282864"/>
    <n v="54.205179120516114"/>
    <n v="62.544437446749356"/>
    <n v="70.883695772982605"/>
    <n v="8.3392583262332476"/>
    <n v="0"/>
    <n v="12.19213217953223"/>
    <n v="38.203498983818271"/>
    <n v="67.303386869504166"/>
    <n v="100.99408271911804"/>
    <n v="141.53521805574306"/>
    <n v="192.56781615835973"/>
    <n v="260.44823079991534"/>
    <n v="357.46573186863549"/>
    <n v="511.01576220235"/>
    <n v="1681.7258598369763"/>
    <n v="69.555528290513578"/>
    <n v="262.6922082191233"/>
    <n v="2013.9735963466132"/>
    <n v="2014"/>
    <n v="262.695652173913"/>
    <n v="69.555528290513578"/>
    <n v="1681.7488195355734"/>
    <n v="8.3911600247846181"/>
    <n v="2.6403653386751103E-2"/>
    <n v="1.3110056299280587E-5"/>
  </r>
  <r>
    <x v="2"/>
    <x v="481"/>
    <n v="442"/>
    <n v="1.88273"/>
    <n v="75.059010610201213"/>
    <n v="0"/>
    <n v="8.339890067800134"/>
    <n v="16.679780135600268"/>
    <n v="25.019670203400402"/>
    <n v="33.359560271200536"/>
    <n v="41.69945033900067"/>
    <n v="50.039340406800804"/>
    <n v="58.379230474600938"/>
    <n v="66.719120542401072"/>
    <n v="75.059010610201199"/>
    <n v="0"/>
    <n v="8.339890067800134"/>
    <n v="16.679780135600268"/>
    <n v="25.019670203400402"/>
    <n v="33.359560271200536"/>
    <n v="41.69945033900067"/>
    <n v="50.039340406800804"/>
    <n v="58.379230474600938"/>
    <n v="66.719120542401072"/>
    <n v="75.059010610201199"/>
    <n v="0"/>
    <n v="42.601681885082186"/>
    <n v="170.40672754032875"/>
    <n v="383.41513696573975"/>
    <n v="681.62691016131498"/>
    <n v="1065.0420471270547"/>
    <n v="1533.660547862959"/>
    <n v="2087.4824123690273"/>
    <n v="2726.5076406452599"/>
    <n v="3450.7362326916568"/>
    <n v="0"/>
    <n v="2.5162618234905374E-2"/>
    <n v="5.0325236469810748E-2"/>
    <n v="7.5487854704716126E-2"/>
    <n v="0.1006504729396215"/>
    <n v="0.12581309117452688"/>
    <n v="0.15097570940943225"/>
    <n v="0.17613832764433762"/>
    <n v="0.20130094587924299"/>
    <n v="0.22646356411414836"/>
    <n v="9.6"/>
    <n v="1.21546"/>
    <n v="1"/>
    <n v="1.0005999999999999"/>
    <n v="1.0066999999999999"/>
    <n v="1"/>
    <n v="0.96969232951636175"/>
    <n v="0.94042200465152392"/>
    <n v="0.9121890254054863"/>
    <n v="0.88499339177824909"/>
    <n v="0.85883510376981209"/>
    <n v="0.8337141613801754"/>
    <n v="0.80963056460933902"/>
    <n v="0.78658431345730295"/>
    <n v="0.7645754079240672"/>
    <n v="375000"/>
    <n v="750000"/>
    <n v="727269.24713727133"/>
    <n v="705316.50348864298"/>
    <n v="684141.7690541147"/>
    <n v="663745.04383368685"/>
    <n v="644126.32782735908"/>
    <n v="625285.62103513151"/>
    <n v="607222.92345700425"/>
    <n v="589938.23509297718"/>
    <n v="573431.55594305042"/>
    <n v="750000"/>
    <n v="727269.24713727133"/>
    <n v="705316.50348864298"/>
    <n v="684141.7690541147"/>
    <n v="663745.04383368685"/>
    <n v="644126.32782735908"/>
    <n v="625285.62103513151"/>
    <n v="607222.92345700425"/>
    <n v="589938.23509297718"/>
    <n v="573431.55594305042"/>
    <n v="2373212.9300000002"/>
    <n v="64.75"/>
    <n v="9.4854355203619907"/>
    <n v="1.2999999999999999E-2"/>
    <n v="0.78300000000000003"/>
    <n v="4.2157979022656243E-2"/>
    <n v="0.14943621847994984"/>
    <n v="7.4999999999999997E-2"/>
    <n v="0.22443621847994982"/>
    <n v="2.9030402537190083"/>
    <n v="2.79457810427439"/>
    <n v="2.6602640317238322"/>
    <n v="2.5000980360673331"/>
    <n v="2.3140801173048935"/>
    <n v="2.1022102754365131"/>
    <n v="1.8644885104621924"/>
    <n v="1.6009148223819316"/>
    <n v="1.3114892111957299"/>
    <n v="0.99621167690358758"/>
    <n v="2.9030402537190083"/>
    <n v="2.8488091789966994"/>
    <n v="2.7274210679991109"/>
    <n v="2.5801810338955828"/>
    <n v="2.4070890766861135"/>
    <n v="2.2081451963707033"/>
    <n v="1.9833493929493526"/>
    <n v="1.732701666422062"/>
    <n v="1.4562020167888308"/>
    <n v="1.1538504440496586"/>
    <n v="0"/>
    <n v="4.169945033900067"/>
    <n v="12.509835101700201"/>
    <n v="20.849725169500335"/>
    <n v="29.189615237300469"/>
    <n v="37.529505305100599"/>
    <n v="45.86939537290074"/>
    <n v="54.209285440700867"/>
    <n v="62.549175508501008"/>
    <n v="70.889065576301135"/>
    <n v="8.339890067800134"/>
    <n v="0"/>
    <n v="12.207515837808227"/>
    <n v="38.25249087447505"/>
    <n v="67.392331612850398"/>
    <n v="101.1338485801347"/>
    <n v="141.74427888976368"/>
    <n v="192.87863058640676"/>
    <n v="260.92170971532869"/>
    <n v="358.22862594488618"/>
    <n v="512.37750695009686"/>
    <n v="1685.1369389917506"/>
    <n v="69.555528290513578"/>
    <n v="263.20387009233946"/>
    <n v="2017.8963373746037"/>
    <n v="2017.9"/>
    <n v="263.20434782608686"/>
    <n v="69.555528290513578"/>
    <n v="1685.1401238833996"/>
    <n v="8.3887084390891005"/>
    <n v="3.662625396373187E-3"/>
    <n v="1.8150678410095578E-6"/>
  </r>
  <r>
    <x v="2"/>
    <x v="482"/>
    <n v="442"/>
    <n v="1.8831"/>
    <n v="75.09039261535878"/>
    <n v="0"/>
    <n v="8.3433769572620875"/>
    <n v="16.686753914524175"/>
    <n v="25.030130871786263"/>
    <n v="33.37350782904835"/>
    <n v="41.716884786310438"/>
    <n v="50.060261743572525"/>
    <n v="58.403638700834613"/>
    <n v="66.7470156580967"/>
    <n v="75.09039261535878"/>
    <n v="0"/>
    <n v="8.3433769572620875"/>
    <n v="16.686753914524175"/>
    <n v="25.030130871786263"/>
    <n v="33.37350782904835"/>
    <n v="41.716884786310438"/>
    <n v="50.060261743572525"/>
    <n v="58.403638700834613"/>
    <n v="66.7470156580967"/>
    <n v="75.09039261535878"/>
    <n v="0"/>
    <n v="42.637312668720334"/>
    <n v="170.54925067488134"/>
    <n v="383.73581401848298"/>
    <n v="682.19700269952534"/>
    <n v="1065.9328167180083"/>
    <n v="1534.9432560739319"/>
    <n v="2089.2283207672963"/>
    <n v="2728.7880107981014"/>
    <n v="3453.6223261663463"/>
    <n v="0"/>
    <n v="2.517313866954482E-2"/>
    <n v="5.034627733908964E-2"/>
    <n v="7.551941600863446E-2"/>
    <n v="0.10069255467817928"/>
    <n v="0.1258656933477241"/>
    <n v="0.15103883201726892"/>
    <n v="0.17621197068681374"/>
    <n v="0.20138510935635856"/>
    <n v="0.22655824802590338"/>
    <n v="9.6"/>
    <n v="1.21546"/>
    <n v="1"/>
    <n v="1.0005999999999999"/>
    <n v="1.0066999999999999"/>
    <n v="1"/>
    <n v="0.96967987489345009"/>
    <n v="0.9403979630108199"/>
    <n v="0.91215426435210956"/>
    <n v="0.88494877891731882"/>
    <n v="0.85878150670644804"/>
    <n v="0.83365244771949709"/>
    <n v="0.80956160195646587"/>
    <n v="0.78650896941735426"/>
    <n v="0.7644945501021625"/>
    <n v="375000"/>
    <n v="750000"/>
    <n v="727259.90617008752"/>
    <n v="705298.47225811495"/>
    <n v="684115.6982640822"/>
    <n v="663711.58418798912"/>
    <n v="644086.13002983597"/>
    <n v="625239.33578962286"/>
    <n v="607171.20146734943"/>
    <n v="589881.72706301569"/>
    <n v="573370.91257662186"/>
    <n v="750000"/>
    <n v="727259.9061700874"/>
    <n v="705298.47225811495"/>
    <n v="684115.6982640822"/>
    <n v="663711.58418798912"/>
    <n v="644086.13002983597"/>
    <n v="625239.33578962286"/>
    <n v="607171.20146734943"/>
    <n v="589881.72706301569"/>
    <n v="573370.91257662186"/>
    <n v="2375664.5962499999"/>
    <n v="64.75"/>
    <n v="9.4854355203619907"/>
    <n v="1.2999999999999999E-2"/>
    <n v="0.78300000000000003"/>
    <n v="4.2157979022656243E-2"/>
    <n v="0.1494949595993427"/>
    <n v="7.4999999999999997E-2"/>
    <n v="0.22449495959934268"/>
    <n v="2.8998419321981426"/>
    <n v="2.7914370187646758"/>
    <n v="2.6571772736253294"/>
    <n v="2.4970626967801017"/>
    <n v="2.3110932882289927"/>
    <n v="2.0992690479720033"/>
    <n v="1.8615899760091337"/>
    <n v="1.5980560723403825"/>
    <n v="1.3086673369657504"/>
    <n v="0.99342376988523784"/>
    <n v="2.8998419321981426"/>
    <n v="2.8456394754814092"/>
    <n v="2.7243071461950024"/>
    <n v="2.5771199852027156"/>
    <n v="2.404077992504547"/>
    <n v="2.205181168100498"/>
    <n v="1.9804295119905686"/>
    <n v="1.7298230241747581"/>
    <n v="1.4533617046530665"/>
    <n v="1.1510455534254942"/>
    <n v="0"/>
    <n v="4.1716884786310438"/>
    <n v="12.515065435893131"/>
    <n v="20.858442393155219"/>
    <n v="29.201819350417306"/>
    <n v="37.54519630767939"/>
    <n v="45.888573264941485"/>
    <n v="54.231950222203565"/>
    <n v="62.57532717946566"/>
    <n v="70.91870413672774"/>
    <n v="8.3433769572620875"/>
    <n v="0"/>
    <n v="12.231334933810514"/>
    <n v="38.328243833408003"/>
    <n v="67.528810698249572"/>
    <n v="101.34520903149988"/>
    <n v="142.05351027879709"/>
    <n v="193.32456038565093"/>
    <n v="261.57450647136579"/>
    <n v="359.22891129632342"/>
    <n v="514.05566024069765"/>
    <n v="1689.6707471698028"/>
    <n v="69.555528290513578"/>
    <n v="263.88394131904732"/>
    <n v="2023.1102167793638"/>
    <n v="2023.1"/>
    <n v="263.88260869565192"/>
    <n v="69.555528290513578"/>
    <n v="1689.6618630138344"/>
    <n v="8.3881616022060292"/>
    <n v="1.0216779363872774E-2"/>
    <n v="5.0500614719355316E-6"/>
  </r>
  <r>
    <x v="2"/>
    <x v="483"/>
    <n v="442"/>
    <n v="1.8849100000000001"/>
    <n v="75.093048617554643"/>
    <n v="0"/>
    <n v="8.3436720686171828"/>
    <n v="16.687344137234366"/>
    <n v="25.03101620585155"/>
    <n v="33.374688274468731"/>
    <n v="41.718360343085912"/>
    <n v="50.062032411703093"/>
    <n v="58.405704480320274"/>
    <n v="66.749376548937462"/>
    <n v="75.093048617554643"/>
    <n v="0"/>
    <n v="8.3436720686171828"/>
    <n v="16.687344137234366"/>
    <n v="25.03101620585155"/>
    <n v="33.374688274468731"/>
    <n v="41.718360343085912"/>
    <n v="50.062032411703093"/>
    <n v="58.405704480320274"/>
    <n v="66.749376548937462"/>
    <n v="75.093048617554643"/>
    <n v="0"/>
    <n v="42.640328948031303"/>
    <n v="170.56131579212521"/>
    <n v="383.76296053228185"/>
    <n v="682.24526316850086"/>
    <n v="1066.0082237007828"/>
    <n v="1535.0518421291267"/>
    <n v="2089.3761184535338"/>
    <n v="2728.9810526740034"/>
    <n v="3453.8666447905357"/>
    <n v="0"/>
    <n v="2.5174029061900676E-2"/>
    <n v="5.0348058123801352E-2"/>
    <n v="7.5522087185702039E-2"/>
    <n v="0.1006961162476027"/>
    <n v="0.12587014530950338"/>
    <n v="0.15104417437140405"/>
    <n v="0.17621820343330472"/>
    <n v="0.20139223249520541"/>
    <n v="0.22656626155710607"/>
    <n v="9.6"/>
    <n v="1.21546"/>
    <n v="1"/>
    <n v="1.0005999999999999"/>
    <n v="1.0066999999999999"/>
    <n v="1"/>
    <n v="0.96967882081024392"/>
    <n v="0.94039592829043128"/>
    <n v="0.91215132244056174"/>
    <n v="0.88494500326063563"/>
    <n v="0.85877697075065262"/>
    <n v="0.83364722491061294"/>
    <n v="0.80955576574051646"/>
    <n v="0.78650259324036331"/>
    <n v="0.76448770741015348"/>
    <n v="375000"/>
    <n v="750000"/>
    <n v="727259.11560768296"/>
    <n v="705296.94621782342"/>
    <n v="684113.49183042126"/>
    <n v="663708.75244547671"/>
    <n v="644082.72806298942"/>
    <n v="625235.41868295975"/>
    <n v="607166.82430538733"/>
    <n v="589876.94493027253"/>
    <n v="573365.7805576151"/>
    <n v="750000"/>
    <n v="727259.11560768296"/>
    <n v="705296.94621782342"/>
    <n v="684113.49183042126"/>
    <n v="663708.75244547671"/>
    <n v="644082.72806298942"/>
    <n v="625235.41868295975"/>
    <n v="607166.82430538733"/>
    <n v="589876.94493027253"/>
    <n v="573365.7805576151"/>
    <n v="2378116.2625000002"/>
    <n v="64.75"/>
    <n v="9.4854355203619907"/>
    <n v="1.2999999999999999E-2"/>
    <n v="0.78300000000000003"/>
    <n v="4.2157979022656243E-2"/>
    <n v="0.14978248115197498"/>
    <n v="7.4999999999999997E-2"/>
    <n v="0.22478248115197497"/>
    <n v="2.8966502051546392"/>
    <n v="2.7883332295249521"/>
    <n v="2.6541471842321434"/>
    <n v="2.494092069276213"/>
    <n v="2.3081678846571627"/>
    <n v="2.0963746303749899"/>
    <n v="1.8587123064296971"/>
    <n v="1.5951809128212819"/>
    <n v="1.305780449549746"/>
    <n v="0.99051091661508894"/>
    <n v="2.8966502051546392"/>
    <n v="2.8424917173397954"/>
    <n v="2.721240206878548"/>
    <n v="2.5741196267541779"/>
    <n v="2.4011299769666881"/>
    <n v="2.2022712575160766"/>
    <n v="1.9775434684023434"/>
    <n v="1.7269466096254895"/>
    <n v="1.450480681185514"/>
    <n v="1.1481456830824175"/>
    <n v="0"/>
    <n v="4.1718360343085914"/>
    <n v="12.515508102925775"/>
    <n v="20.85918017154296"/>
    <n v="29.202852240160141"/>
    <n v="37.546524308777322"/>
    <n v="45.890196377394503"/>
    <n v="54.233868446011684"/>
    <n v="62.577540514628865"/>
    <n v="70.921212583246046"/>
    <n v="8.3436720686171828"/>
    <n v="0"/>
    <n v="12.245746076223384"/>
    <n v="38.374155695250771"/>
    <n v="67.612304091326905"/>
    <n v="101.47681504022107"/>
    <n v="142.25127130894069"/>
    <n v="193.62039614065364"/>
    <n v="262.02872214108515"/>
    <n v="359.96789456576698"/>
    <n v="515.39046762310068"/>
    <n v="1692.9677726825691"/>
    <n v="69.555528290513578"/>
    <n v="264.37849514596223"/>
    <n v="2026.901796119045"/>
    <n v="2026.9"/>
    <n v="264.37826086956511"/>
    <n v="69.555528290513578"/>
    <n v="1692.9662108399214"/>
    <n v="8.3854844485216642"/>
    <n v="1.7961190449113928E-3"/>
    <n v="8.8614092698771166E-7"/>
  </r>
  <r>
    <x v="2"/>
    <x v="484"/>
    <n v="442"/>
    <n v="1.8853200000000001"/>
    <n v="75.123576519609827"/>
    <n v="0"/>
    <n v="8.3470640577344248"/>
    <n v="16.69412811546885"/>
    <n v="25.041192173203275"/>
    <n v="33.388256230937699"/>
    <n v="41.735320288672128"/>
    <n v="50.082384346406556"/>
    <n v="58.429448404140985"/>
    <n v="66.776512461875413"/>
    <n v="75.123576519609841"/>
    <n v="0"/>
    <n v="8.3470640577344248"/>
    <n v="16.69412811546885"/>
    <n v="25.041192173203275"/>
    <n v="33.388256230937699"/>
    <n v="41.735320288672128"/>
    <n v="50.082384346406556"/>
    <n v="58.429448404140985"/>
    <n v="66.776512461875413"/>
    <n v="75.123576519609841"/>
    <n v="0"/>
    <n v="42.675005510152154"/>
    <n v="170.70002204060862"/>
    <n v="384.07504959136941"/>
    <n v="682.80008816243446"/>
    <n v="1066.875137753804"/>
    <n v="1536.3001983654781"/>
    <n v="2091.0752699974564"/>
    <n v="2731.2003526497392"/>
    <n v="3456.6754463223265"/>
    <n v="0"/>
    <n v="2.5184263168887729E-2"/>
    <n v="5.0368526337775457E-2"/>
    <n v="7.5552789506663179E-2"/>
    <n v="0.10073705267555091"/>
    <n v="0.12592131584443866"/>
    <n v="0.15110557901332639"/>
    <n v="0.17628984218221413"/>
    <n v="0.20147410535110188"/>
    <n v="0.22665836851998961"/>
    <n v="9.6"/>
    <n v="1.21546"/>
    <n v="1"/>
    <n v="1.0005999999999999"/>
    <n v="1.0066999999999999"/>
    <n v="1"/>
    <n v="0.96966670534542443"/>
    <n v="0.94037254173073714"/>
    <n v="0.91211750915593826"/>
    <n v="0.88490160762102754"/>
    <n v="0.85872483712600511"/>
    <n v="0.83358719767087097"/>
    <n v="0.809488689255625"/>
    <n v="0.78642931188026743"/>
    <n v="0.76440906554479826"/>
    <n v="375000"/>
    <n v="750000"/>
    <n v="727250.02900906827"/>
    <n v="705279.40629805287"/>
    <n v="684088.13186695368"/>
    <n v="663676.2057157706"/>
    <n v="644043.62784450385"/>
    <n v="625190.39825315319"/>
    <n v="607116.51694171876"/>
    <n v="589821.98391020054"/>
    <n v="573306.79915859865"/>
    <n v="750000"/>
    <n v="727250.02900906827"/>
    <n v="705279.40629805287"/>
    <n v="684088.13186695368"/>
    <n v="663676.2057157706"/>
    <n v="644043.62784450385"/>
    <n v="625190.39825315319"/>
    <n v="607116.51694171876"/>
    <n v="589821.98391020054"/>
    <n v="573306.79915859865"/>
    <n v="2380567.92875"/>
    <n v="64.75"/>
    <n v="9.4854355203619907"/>
    <n v="1.2999999999999999E-2"/>
    <n v="0.78300000000000003"/>
    <n v="4.2157979022656243E-2"/>
    <n v="0.14984764871564774"/>
    <n v="7.4999999999999997E-2"/>
    <n v="0.22484764871564772"/>
    <n v="2.8934650522142125"/>
    <n v="2.7852059577572672"/>
    <n v="2.6510745662990156"/>
    <n v="2.4910708778394572"/>
    <n v="2.3051948923785917"/>
    <n v="2.0934466099164193"/>
    <n v="1.8558260304529401"/>
    <n v="1.5923331539881538"/>
    <n v="1.3029679805220606"/>
    <n v="0.98773051005466095"/>
    <n v="2.8934650522142125"/>
    <n v="2.8393355049857396"/>
    <n v="2.7181402620281414"/>
    <n v="2.5710727220692364"/>
    <n v="2.3981328851090247"/>
    <n v="2.1993207511475052"/>
    <n v="1.9746363201846797"/>
    <n v="1.724079592220547"/>
    <n v="1.4476505672551072"/>
    <n v="1.1453492452883607"/>
    <n v="0"/>
    <n v="4.1735320288672124"/>
    <n v="12.520596086601637"/>
    <n v="20.867660144336064"/>
    <n v="29.214724202070485"/>
    <n v="37.561788259804914"/>
    <n v="45.908852317539342"/>
    <n v="54.25591637527377"/>
    <n v="62.602980433008199"/>
    <n v="70.950044490742627"/>
    <n v="8.3470640577344248"/>
    <n v="0"/>
    <n v="12.269328204007333"/>
    <n v="38.449162847064585"/>
    <n v="67.747479277684207"/>
    <n v="101.68626428415799"/>
    <n v="142.55794775003258"/>
    <n v="194.06314327072181"/>
    <n v="262.67790161137731"/>
    <n v="360.96493152365093"/>
    <n v="517.06898022553264"/>
    <n v="1697.4851389942294"/>
    <n v="69.555528290513578"/>
    <n v="265.05610009271129"/>
    <n v="2032.0967673774544"/>
    <n v="2032.1"/>
    <n v="265.05652173913018"/>
    <n v="69.555528290513578"/>
    <n v="1697.4879499703561"/>
    <n v="8.3848775416115604"/>
    <n v="3.2326225455108215E-3"/>
    <n v="1.5907792655434387E-6"/>
  </r>
  <r>
    <x v="2"/>
    <x v="485"/>
    <n v="442"/>
    <n v="1.8870499999999999"/>
    <n v="75.127788847205125"/>
    <n v="0"/>
    <n v="8.3475320941339035"/>
    <n v="16.695064188267807"/>
    <n v="25.042596282401711"/>
    <n v="33.390128376535614"/>
    <n v="41.737660470669518"/>
    <n v="50.085192564803421"/>
    <n v="58.432724658937325"/>
    <n v="66.780256753071228"/>
    <n v="75.127788847205125"/>
    <n v="0"/>
    <n v="8.3475320941339035"/>
    <n v="16.695064188267807"/>
    <n v="25.042596282401711"/>
    <n v="33.390128376535614"/>
    <n v="41.737660470669518"/>
    <n v="50.085192564803421"/>
    <n v="58.432724658937325"/>
    <n v="66.780256753071228"/>
    <n v="75.127788847205125"/>
    <n v="0"/>
    <n v="42.679791388339773"/>
    <n v="170.71916555335909"/>
    <n v="384.118122495058"/>
    <n v="682.87666221343636"/>
    <n v="1066.9947847084943"/>
    <n v="1536.472489980232"/>
    <n v="2091.3097780286494"/>
    <n v="2731.5066488537454"/>
    <n v="3457.0631024555214"/>
    <n v="0"/>
    <n v="2.5185675300360012E-2"/>
    <n v="5.0371350600720025E-2"/>
    <n v="7.555702590108003E-2"/>
    <n v="0.10074270120144005"/>
    <n v="0.12592837650180005"/>
    <n v="0.15111405180216006"/>
    <n v="0.17629972710252009"/>
    <n v="0.2014854024028801"/>
    <n v="0.22667107770324008"/>
    <n v="9.6"/>
    <n v="1.21546"/>
    <n v="1"/>
    <n v="1.0005999999999999"/>
    <n v="1.0066999999999999"/>
    <n v="1"/>
    <n v="0.96966503363226797"/>
    <n v="0.94036931483995856"/>
    <n v="0.91211284362307221"/>
    <n v="0.88489561998160837"/>
    <n v="0.8587176439155676"/>
    <n v="0.83357891542494955"/>
    <n v="0.80947943450975424"/>
    <n v="0.78641920116998176"/>
    <n v="0.76439821540563224"/>
    <n v="375000"/>
    <n v="750000"/>
    <n v="727248.77522420103"/>
    <n v="705276.98612996889"/>
    <n v="684084.63271730416"/>
    <n v="663671.71498620627"/>
    <n v="644038.23293667566"/>
    <n v="625184.18656871212"/>
    <n v="607109.57588231564"/>
    <n v="589814.40087748633"/>
    <n v="573298.66155422421"/>
    <n v="750000"/>
    <n v="727248.77522420103"/>
    <n v="705276.98612996889"/>
    <n v="684084.63271730428"/>
    <n v="663671.71498620627"/>
    <n v="644038.23293667566"/>
    <n v="625184.18656871212"/>
    <n v="607109.57588231564"/>
    <n v="589814.40087748633"/>
    <n v="573298.66155422421"/>
    <n v="2383019.5950000002"/>
    <n v="64.75"/>
    <n v="9.4854355203619907"/>
    <n v="1.2999999999999999E-2"/>
    <n v="0.78300000000000003"/>
    <n v="4.2157979022656243E-2"/>
    <n v="0.15012278012256117"/>
    <n v="7.4999999999999997E-2"/>
    <n v="0.22512278012256115"/>
    <n v="2.8902864530864196"/>
    <n v="2.7821132747652793"/>
    <n v="2.6480541728601494"/>
    <n v="2.4881091473710328"/>
    <n v="2.3022781982979259"/>
    <n v="2.0905613256408313"/>
    <n v="1.8529585293997486"/>
    <n v="1.5894698095746769"/>
    <n v="1.3000951661656175"/>
    <n v="0.98483459917256988"/>
    <n v="2.8902864530864196"/>
    <n v="2.8361998639258497"/>
    <n v="2.7150837238127146"/>
    <n v="2.5680816601155909"/>
    <n v="2.3951936728344796"/>
    <n v="2.1964197619693788"/>
    <n v="1.9717599275202899"/>
    <n v="1.7212141694872127"/>
    <n v="1.4447824878701472"/>
    <n v="1.1424648826690937"/>
    <n v="0"/>
    <n v="4.1737660470669518"/>
    <n v="12.521298141200855"/>
    <n v="20.868830235334759"/>
    <n v="29.216362329468662"/>
    <n v="37.563894423602562"/>
    <n v="45.911426517736473"/>
    <n v="54.258958611870369"/>
    <n v="62.60649070600428"/>
    <n v="70.954022800138176"/>
    <n v="8.3475320941339035"/>
    <n v="0"/>
    <n v="12.2842703980218"/>
    <n v="38.496764271827374"/>
    <n v="67.833991754237232"/>
    <n v="101.82246428969175"/>
    <n v="142.76224413521348"/>
    <n v="194.36803689699281"/>
    <n v="263.1447070539794"/>
    <n v="361.7220549509023"/>
    <n v="518.43255010895132"/>
    <n v="1700.8670838598173"/>
    <n v="69.555528290513578"/>
    <n v="265.56339182254948"/>
    <n v="2035.9860039728803"/>
    <n v="2036"/>
    <n v="265.56521739130426"/>
    <n v="69.555528290513578"/>
    <n v="1700.8792543181821"/>
    <n v="8.3823147483015887"/>
    <n v="1.3996027119674181E-2"/>
    <n v="6.8742765813723879E-6"/>
  </r>
  <r>
    <x v="2"/>
    <x v="486"/>
    <n v="442"/>
    <n v="1.8875500000000001"/>
    <n v="75.156468680900403"/>
    <n v="0"/>
    <n v="8.3507187423222664"/>
    <n v="16.701437484644533"/>
    <n v="25.052156226966801"/>
    <n v="33.402874969289066"/>
    <n v="41.75359371161133"/>
    <n v="50.104312453933595"/>
    <n v="58.45503119625586"/>
    <n v="66.805749938578131"/>
    <n v="75.156468680900403"/>
    <n v="0"/>
    <n v="8.3507187423222664"/>
    <n v="16.701437484644533"/>
    <n v="25.052156226966801"/>
    <n v="33.402874969289066"/>
    <n v="41.75359371161133"/>
    <n v="50.104312453933595"/>
    <n v="58.45503119625586"/>
    <n v="66.805749938578131"/>
    <n v="75.156468680900403"/>
    <n v="0"/>
    <n v="42.712383401940585"/>
    <n v="170.84953360776234"/>
    <n v="384.41145061746533"/>
    <n v="683.39813443104936"/>
    <n v="1067.8095850485145"/>
    <n v="1537.6458024698607"/>
    <n v="2092.9067866950882"/>
    <n v="2733.5925377241974"/>
    <n v="3459.7030555571878"/>
    <n v="0"/>
    <n v="2.5195289864959888E-2"/>
    <n v="5.0390579729919775E-2"/>
    <n v="7.5585869594879673E-2"/>
    <n v="0.10078115945983955"/>
    <n v="0.12597644932479943"/>
    <n v="0.15117173918975932"/>
    <n v="0.17636702905471921"/>
    <n v="0.2015623189196791"/>
    <n v="0.22675760878463899"/>
    <n v="9.6"/>
    <n v="1.21546"/>
    <n v="1"/>
    <n v="1.0005999999999999"/>
    <n v="1.0066999999999999"/>
    <n v="1"/>
    <n v="0.96965365178021545"/>
    <n v="0.9403473447473033"/>
    <n v="0.91208107890126355"/>
    <n v="0.8848548542420962"/>
    <n v="0.85866867076980147"/>
    <n v="0.83352252848437891"/>
    <n v="0.80941642738582886"/>
    <n v="0.78635036747415121"/>
    <n v="0.76432434874934596"/>
    <n v="375000"/>
    <n v="750000"/>
    <n v="727240.23883516155"/>
    <n v="705260.50856047752"/>
    <n v="684060.80917594768"/>
    <n v="663641.14068157214"/>
    <n v="644001.50307735114"/>
    <n v="625141.89636328421"/>
    <n v="607062.32053937169"/>
    <n v="589762.77560561337"/>
    <n v="573243.26156200946"/>
    <n v="750000"/>
    <n v="727240.23883516167"/>
    <n v="705260.50856047752"/>
    <n v="684060.80917594756"/>
    <n v="663641.14068157214"/>
    <n v="644001.50307735114"/>
    <n v="625141.89636328421"/>
    <n v="607062.32053937169"/>
    <n v="589762.77560561337"/>
    <n v="573243.26156200946"/>
    <n v="2385471.26125"/>
    <n v="64.75"/>
    <n v="9.4854355203619907"/>
    <n v="1.2999999999999999E-2"/>
    <n v="0.78300000000000003"/>
    <n v="4.2157979022656243E-2"/>
    <n v="0.15020234487637063"/>
    <n v="7.4999999999999997E-2"/>
    <n v="0.22520234487637064"/>
    <n v="2.8871143875642349"/>
    <n v="2.7790007950242481"/>
    <n v="2.6449973379380216"/>
    <n v="2.4851040163055558"/>
    <n v="2.299320830126852"/>
    <n v="2.0876477794019097"/>
    <n v="1.8500848641307273"/>
    <n v="1.5866320843133064"/>
    <n v="1.297289439949646"/>
    <n v="0.98205693103974712"/>
    <n v="2.8871143875642349"/>
    <n v="2.8330575912942413"/>
    <n v="2.7119990664811349"/>
    <n v="2.5650506771217887"/>
    <n v="2.3922124232162041"/>
    <n v="2.1934843047643806"/>
    <n v="1.9688663217663185"/>
    <n v="1.7183584742220168"/>
    <n v="1.4419607621314761"/>
    <n v="1.1396731854946967"/>
    <n v="0"/>
    <n v="4.1753593711611332"/>
    <n v="12.526078113483401"/>
    <n v="20.876796855805665"/>
    <n v="29.227515598127933"/>
    <n v="37.578234340450194"/>
    <n v="45.928953082772466"/>
    <n v="54.279671825094724"/>
    <n v="62.630390567416995"/>
    <n v="70.981109309739267"/>
    <n v="8.3507187423222664"/>
    <n v="0"/>
    <n v="12.307286609291126"/>
    <n v="38.569982033873316"/>
    <n v="67.96600953672052"/>
    <n v="102.02721126607267"/>
    <n v="143.06246237028986"/>
    <n v="194.80234136945626"/>
    <n v="263.78330228338376"/>
    <n v="362.70666309753966"/>
    <n v="520.09934725837547"/>
    <n v="1705.3246058250027"/>
    <n v="69.555528290513578"/>
    <n v="266.23202011732729"/>
    <n v="2041.1121542328435"/>
    <n v="2041.1"/>
    <n v="266.23043478260865"/>
    <n v="69.555528290513578"/>
    <n v="1705.3140369268776"/>
    <n v="8.3815734735631136"/>
    <n v="1.2154232843613499E-2"/>
    <n v="5.954746383623291E-6"/>
  </r>
  <r>
    <x v="2"/>
    <x v="487"/>
    <n v="442"/>
    <n v="1.8893"/>
    <n v="75.160246260793485"/>
    <n v="0"/>
    <n v="8.3511384734214982"/>
    <n v="16.702276946842996"/>
    <n v="25.053415420264493"/>
    <n v="33.404553893685993"/>
    <n v="41.755692367107493"/>
    <n v="50.106830840528993"/>
    <n v="58.457969313950493"/>
    <n v="66.809107787371985"/>
    <n v="75.160246260793485"/>
    <n v="0"/>
    <n v="8.3511384734214982"/>
    <n v="16.702276946842996"/>
    <n v="25.053415420264493"/>
    <n v="33.404553893685993"/>
    <n v="41.755692367107493"/>
    <n v="50.106830840528993"/>
    <n v="58.457969313950493"/>
    <n v="66.809107787371985"/>
    <n v="75.160246260793485"/>
    <n v="0"/>
    <n v="42.716677203884714"/>
    <n v="170.86670881553886"/>
    <n v="384.45009483496239"/>
    <n v="683.46683526215543"/>
    <n v="1067.916930097118"/>
    <n v="1537.8003793398498"/>
    <n v="2093.1171829903515"/>
    <n v="2733.8673410486217"/>
    <n v="3460.0508535146623"/>
    <n v="0"/>
    <n v="2.5196556252565172E-2"/>
    <n v="5.0393112505130344E-2"/>
    <n v="7.5589668757695502E-2"/>
    <n v="0.10078622501026069"/>
    <n v="0.12598278126282586"/>
    <n v="0.15117933751539103"/>
    <n v="0.1763758937679562"/>
    <n v="0.20157245002052138"/>
    <n v="0.22676900627308655"/>
    <n v="9.6"/>
    <n v="1.21546"/>
    <n v="1"/>
    <n v="1.0005999999999999"/>
    <n v="1.0066999999999999"/>
    <n v="1"/>
    <n v="0.96965215262467019"/>
    <n v="0.94034445098975239"/>
    <n v="0.91207689509524659"/>
    <n v="0.88484948494115279"/>
    <n v="0.85866222052747099"/>
    <n v="0.8335151018542013"/>
    <n v="0.80940812892134373"/>
    <n v="0.78634130172889805"/>
    <n v="0.76431462027686448"/>
    <n v="375000"/>
    <n v="750000"/>
    <n v="727239.1144685027"/>
    <n v="705258.33824231429"/>
    <n v="684057.6713214349"/>
    <n v="663637.11370586464"/>
    <n v="643996.66539560328"/>
    <n v="625136.32639065094"/>
    <n v="607056.09669100784"/>
    <n v="589755.97629667353"/>
    <n v="573235.96520764835"/>
    <n v="750000"/>
    <n v="727239.1144685027"/>
    <n v="705258.33824231429"/>
    <n v="684057.67132143502"/>
    <n v="663637.11370586464"/>
    <n v="643996.66539560328"/>
    <n v="625136.32639065094"/>
    <n v="607056.09669100784"/>
    <n v="589755.97629667353"/>
    <n v="573235.96520764835"/>
    <n v="2387922.9275000002"/>
    <n v="64.75"/>
    <n v="9.4854355203619907"/>
    <n v="1.2999999999999999E-2"/>
    <n v="0.78300000000000003"/>
    <n v="4.2157979022656243E-2"/>
    <n v="0.15048098751174613"/>
    <n v="7.4999999999999997E-2"/>
    <n v="0.22548098751174611"/>
    <n v="2.8839488355236136"/>
    <n v="2.7759212721996316"/>
    <n v="2.6419900416457702"/>
    <n v="2.4821551438620304"/>
    <n v="2.2964165788484108"/>
    <n v="2.0847743466049122"/>
    <n v="1.8472284471315348"/>
    <n v="1.5837788804282789"/>
    <n v="1.2944256464951434"/>
    <n v="0.97916874533212894"/>
    <n v="2.8839488355236136"/>
    <n v="2.8299350538616226"/>
    <n v="2.7089556569227007"/>
    <n v="2.5620725927539003"/>
    <n v="2.3892858613552206"/>
    <n v="2.1905954627266615"/>
    <n v="1.9660013968682235"/>
    <n v="1.7155036637799068"/>
    <n v="1.4391022634617112"/>
    <n v="1.136797195913636"/>
    <n v="0"/>
    <n v="4.1755692367107491"/>
    <n v="12.526707710132246"/>
    <n v="20.877846183553743"/>
    <n v="29.228984656975243"/>
    <n v="37.580123130396743"/>
    <n v="45.931261603818243"/>
    <n v="54.282400077239743"/>
    <n v="62.633538550661243"/>
    <n v="70.984677024082742"/>
    <n v="8.3511384734214982"/>
    <n v="0"/>
    <n v="12.322105008575042"/>
    <n v="38.617195684268893"/>
    <n v="68.051851847899371"/>
    <n v="102.16245040242275"/>
    <n v="143.26552640601969"/>
    <n v="195.10582572497759"/>
    <n v="264.24883215688328"/>
    <n v="363.46364452151545"/>
    <n v="521.46756646666859"/>
    <n v="1708.7049982192304"/>
    <n v="69.555528290513578"/>
    <n v="266.73907897646143"/>
    <n v="2044.9996054862054"/>
    <n v="2045"/>
    <n v="266.73913043478251"/>
    <n v="69.555528290513578"/>
    <n v="1708.7053412747039"/>
    <n v="8.3789769631977489"/>
    <n v="3.9451379461752367E-4"/>
    <n v="1.9291628098656414E-7"/>
  </r>
  <r>
    <x v="2"/>
    <x v="488"/>
    <n v="442"/>
    <n v="1.88974"/>
    <n v="75.190064635467905"/>
    <n v="0"/>
    <n v="8.354451626163101"/>
    <n v="16.708903252326202"/>
    <n v="25.063354878489303"/>
    <n v="33.417806504652404"/>
    <n v="41.772258130815501"/>
    <n v="50.126709756978599"/>
    <n v="58.481161383141696"/>
    <n v="66.835613009304794"/>
    <n v="75.190064635467891"/>
    <n v="0"/>
    <n v="8.354451626163101"/>
    <n v="16.708903252326202"/>
    <n v="25.063354878489303"/>
    <n v="33.417806504652404"/>
    <n v="41.772258130815501"/>
    <n v="50.126709756978599"/>
    <n v="58.481161383141696"/>
    <n v="66.835613009304794"/>
    <n v="75.190064635467891"/>
    <n v="0"/>
    <n v="42.750577959013313"/>
    <n v="171.00231183605325"/>
    <n v="384.7552016311198"/>
    <n v="684.00924734421301"/>
    <n v="1068.7644489753327"/>
    <n v="1539.020806524479"/>
    <n v="2094.7783199916516"/>
    <n v="2736.0369893768511"/>
    <n v="3462.7968146800772"/>
    <n v="0"/>
    <n v="2.5206552499147935E-2"/>
    <n v="5.041310499829587E-2"/>
    <n v="7.5619657497443801E-2"/>
    <n v="0.10082620999659174"/>
    <n v="0.12603276249573966"/>
    <n v="0.1512393149948876"/>
    <n v="0.17644586749403551"/>
    <n v="0.20165241999318345"/>
    <n v="0.22685897249233136"/>
    <n v="9.6"/>
    <n v="1.21546"/>
    <n v="1"/>
    <n v="1.0005999999999999"/>
    <n v="1.0066999999999999"/>
    <n v="1"/>
    <n v="0.96964031911363535"/>
    <n v="0.94032160944682452"/>
    <n v="0.91204387099956785"/>
    <n v="0.884807103771865"/>
    <n v="0.85861130776371608"/>
    <n v="0.8334564829751212"/>
    <n v="0.80934262940608015"/>
    <n v="0.78626974705659325"/>
    <n v="0.76423783592666017"/>
    <n v="375000"/>
    <n v="750000"/>
    <n v="727230.23933522648"/>
    <n v="705241.2070851184"/>
    <n v="684032.90324967587"/>
    <n v="663605.32782889879"/>
    <n v="643958.48082278704"/>
    <n v="625092.36223134096"/>
    <n v="607006.97205456009"/>
    <n v="589702.31029244489"/>
    <n v="573178.37694499514"/>
    <n v="750000"/>
    <n v="727230.23933522636"/>
    <n v="705241.2070851184"/>
    <n v="684032.90324967587"/>
    <n v="663605.32782889879"/>
    <n v="643958.48082278704"/>
    <n v="625092.36223134096"/>
    <n v="607006.97205456009"/>
    <n v="589702.31029244489"/>
    <n v="573178.37694499514"/>
    <n v="2390374.59375"/>
    <n v="64.75"/>
    <n v="9.4854355203619907"/>
    <n v="1.2999999999999999E-2"/>
    <n v="0.78300000000000003"/>
    <n v="4.2157979022656243E-2"/>
    <n v="0.15055108685492627"/>
    <n v="7.4999999999999997E-2"/>
    <n v="0.22555108685492625"/>
    <n v="2.880789776923077"/>
    <n v="2.7728203100641453"/>
    <n v="2.6389437033097622"/>
    <n v="2.4791599566599265"/>
    <n v="2.2934690701146385"/>
    <n v="2.0818710436738974"/>
    <n v="1.8443658773377052"/>
    <n v="1.5809535711060594"/>
    <n v="1.291634124978962"/>
    <n v="0.9764075389564123"/>
    <n v="2.880789776923077"/>
    <n v="2.8268050434936112"/>
    <n v="2.705882006686954"/>
    <n v="2.5590518299848446"/>
    <n v="2.3863145133872825"/>
    <n v="2.1876700568942677"/>
    <n v="1.9631184605058012"/>
    <n v="1.7126597242218824"/>
    <n v="1.4362938480425107"/>
    <n v="1.1340208319676872"/>
    <n v="0"/>
    <n v="4.1772258130815505"/>
    <n v="12.531677439244651"/>
    <n v="20.886129065407751"/>
    <n v="29.240580691570855"/>
    <n v="37.595032317733953"/>
    <n v="45.94948394389705"/>
    <n v="54.303935570060148"/>
    <n v="62.658387196223245"/>
    <n v="71.012838822386342"/>
    <n v="8.354451626163101"/>
    <n v="0"/>
    <n v="12.34553867351925"/>
    <n v="38.691743654054022"/>
    <n v="68.186252771512471"/>
    <n v="102.37083818506747"/>
    <n v="143.57095481228083"/>
    <n v="195.54741528819298"/>
    <n v="264.89768890692329"/>
    <n v="364.46334816352351"/>
    <n v="523.15910788757753"/>
    <n v="1713.2328883426512"/>
    <n v="69.555528290513578"/>
    <n v="267.41826249497456"/>
    <n v="2050.2066791281395"/>
    <n v="2050.1999999999998"/>
    <n v="267.41739130434757"/>
    <n v="69.555528290513578"/>
    <n v="1713.2270804051386"/>
    <n v="8.3783236265914098"/>
    <n v="6.6791281396945124E-3"/>
    <n v="3.2577934541481382E-6"/>
  </r>
  <r>
    <x v="2"/>
    <x v="489"/>
    <n v="442"/>
    <n v="1.89151"/>
    <n v="75.193407547257308"/>
    <n v="0"/>
    <n v="8.3548230608063676"/>
    <n v="16.709646121612735"/>
    <n v="25.064469182419103"/>
    <n v="33.41929224322547"/>
    <n v="41.774115304031838"/>
    <n v="50.128938364838206"/>
    <n v="58.483761425644573"/>
    <n v="66.838584486450941"/>
    <n v="75.193407547257308"/>
    <n v="0"/>
    <n v="8.3548230608063676"/>
    <n v="16.709646121612735"/>
    <n v="25.064469182419103"/>
    <n v="33.41929224322547"/>
    <n v="41.774115304031838"/>
    <n v="50.128938364838206"/>
    <n v="58.483761425644573"/>
    <n v="66.838584486450941"/>
    <n v="75.193407547257308"/>
    <n v="0"/>
    <n v="42.7543793811464"/>
    <n v="171.0175175245856"/>
    <n v="384.78941443031766"/>
    <n v="684.0700700983424"/>
    <n v="1068.85948452866"/>
    <n v="1539.1576577212707"/>
    <n v="2094.964589676174"/>
    <n v="2736.2802803933696"/>
    <n v="3463.1047298728586"/>
    <n v="0"/>
    <n v="2.5207673169570656E-2"/>
    <n v="5.0415346339141312E-2"/>
    <n v="7.5623019508711975E-2"/>
    <n v="0.10083069267828262"/>
    <n v="0.1260383658478533"/>
    <n v="0.15124603901742395"/>
    <n v="0.1764537121869946"/>
    <n v="0.20166138535656525"/>
    <n v="0.22686905852613592"/>
    <n v="9.6"/>
    <n v="1.21546"/>
    <n v="1"/>
    <n v="1.0005999999999999"/>
    <n v="1.0066999999999999"/>
    <n v="1"/>
    <n v="0.96963899247931462"/>
    <n v="0.94031904874233607"/>
    <n v="0.91204016878906435"/>
    <n v="0.88480235261949958"/>
    <n v="0.85860560023364152"/>
    <n v="0.83344991163149029"/>
    <n v="0.8093352868130459"/>
    <n v="0.78626172577830844"/>
    <n v="0.7642292285272777"/>
    <n v="375000"/>
    <n v="750000"/>
    <n v="727229.24435948592"/>
    <n v="705239.28655675205"/>
    <n v="684030.12659179827"/>
    <n v="663601.76446462469"/>
    <n v="643954.20017523109"/>
    <n v="625087.43372361769"/>
    <n v="607001.46510978439"/>
    <n v="589696.29433373129"/>
    <n v="573171.92139545828"/>
    <n v="750000"/>
    <n v="727229.24435948592"/>
    <n v="705239.28655675205"/>
    <n v="684030.12659179827"/>
    <n v="663601.76446462469"/>
    <n v="643954.20017523109"/>
    <n v="625087.43372361769"/>
    <n v="607001.46510978439"/>
    <n v="589696.29433373129"/>
    <n v="573171.92139545828"/>
    <n v="2392826.2600000002"/>
    <n v="64.75"/>
    <n v="9.4854355203619907"/>
    <n v="1.2999999999999999E-2"/>
    <n v="0.78300000000000003"/>
    <n v="4.2157979022656243E-2"/>
    <n v="0.15083324230390385"/>
    <n v="7.4999999999999997E-2"/>
    <n v="0.22583324230390384"/>
    <n v="2.8776371918032781"/>
    <n v="2.7697538678634741"/>
    <n v="2.6359494252195064"/>
    <n v="2.4762238638713736"/>
    <n v="2.2905771838190776"/>
    <n v="2.0790093850626166"/>
    <n v="1.8415204676019914"/>
    <n v="1.5781104314372019"/>
    <n v="1.2887792765682486"/>
    <n v="0.97352700299513084"/>
    <n v="2.8776371918032781"/>
    <n v="2.8236955298333761"/>
    <n v="2.7028516465414905"/>
    <n v="2.5560866445454398"/>
    <n v="2.3834005238452258"/>
    <n v="2.1847932844408469"/>
    <n v="1.960264926332304"/>
    <n v="1.7098154495195965"/>
    <n v="1.4334448540027251"/>
    <n v="1.1311531397816896"/>
    <n v="0"/>
    <n v="4.1774115304031838"/>
    <n v="12.532234591209551"/>
    <n v="20.887057652015919"/>
    <n v="29.241880712822287"/>
    <n v="37.596703773628654"/>
    <n v="45.951526834435022"/>
    <n v="54.306349895241389"/>
    <n v="62.661172956047757"/>
    <n v="71.015996016854132"/>
    <n v="8.3548230608063676"/>
    <n v="0"/>
    <n v="12.360232829617592"/>
    <n v="38.738568097161576"/>
    <n v="68.271422377580706"/>
    <n v="102.50511270622752"/>
    <n v="143.77278158771412"/>
    <n v="195.84948489279799"/>
    <n v="265.3619398400354"/>
    <n v="365.22019760194337"/>
    <n v="524.53205524607995"/>
    <n v="1716.611795179158"/>
    <n v="69.555528290513578"/>
    <n v="267.9250985204506"/>
    <n v="2054.0924219901221"/>
    <n v="2054.1"/>
    <n v="267.92608695652166"/>
    <n v="69.555528290513578"/>
    <n v="1716.6183847529646"/>
    <n v="8.375693412994508"/>
    <n v="7.5780098777613603E-3"/>
    <n v="3.6892117607523297E-6"/>
  </r>
  <r>
    <x v="2"/>
    <x v="490"/>
    <n v="442"/>
    <n v="1.89337"/>
    <n v="75.194956827187625"/>
    <n v="0"/>
    <n v="8.354995203020847"/>
    <n v="16.709990406041694"/>
    <n v="25.064985609062539"/>
    <n v="33.419980812083388"/>
    <n v="41.774976015104237"/>
    <n v="50.129971218125085"/>
    <n v="58.484966421145934"/>
    <n v="66.839961624166776"/>
    <n v="75.194956827187625"/>
    <n v="0"/>
    <n v="8.354995203020847"/>
    <n v="16.709990406041694"/>
    <n v="25.064985609062539"/>
    <n v="33.419980812083388"/>
    <n v="41.774976015104237"/>
    <n v="50.129971218125085"/>
    <n v="58.484966421145934"/>
    <n v="66.839961624166776"/>
    <n v="75.194956827187625"/>
    <n v="0"/>
    <n v="42.756141216032084"/>
    <n v="171.02456486412834"/>
    <n v="384.80527094428874"/>
    <n v="684.09825945651335"/>
    <n v="1068.9035304008023"/>
    <n v="1539.2210837771554"/>
    <n v="2095.0509195855725"/>
    <n v="2736.3930378260534"/>
    <n v="3463.247438498599"/>
    <n v="0"/>
    <n v="2.5208192546779449E-2"/>
    <n v="5.0416385093558898E-2"/>
    <n v="7.562457764033835E-2"/>
    <n v="0.1008327701871178"/>
    <n v="0.12604096273389725"/>
    <n v="0.15124915528067673"/>
    <n v="0.17645734782745617"/>
    <n v="0.20166554037423559"/>
    <n v="0.22687373292101506"/>
    <n v="9.6"/>
    <n v="1.21546"/>
    <n v="1"/>
    <n v="1.0005999999999999"/>
    <n v="1.0066999999999999"/>
    <n v="1"/>
    <n v="0.96963837764837535"/>
    <n v="0.94031786198091649"/>
    <n v="0.91203845299762309"/>
    <n v="0.88480015069849549"/>
    <n v="0.85860295508353357"/>
    <n v="0.83344686615273722"/>
    <n v="0.80933188390610655"/>
    <n v="0.78625800834364168"/>
    <n v="0.76422523946534238"/>
    <n v="375000"/>
    <n v="750000"/>
    <n v="727228.78323628148"/>
    <n v="705238.39648568735"/>
    <n v="684028.83974821738"/>
    <n v="663600.11302387167"/>
    <n v="643952.21631265013"/>
    <n v="625085.14961455297"/>
    <n v="606998.91292957996"/>
    <n v="589693.50625773123"/>
    <n v="573168.92959900678"/>
    <n v="750000"/>
    <n v="727228.78323628148"/>
    <n v="705238.39648568735"/>
    <n v="684028.83974821726"/>
    <n v="663600.11302387167"/>
    <n v="643952.21631265013"/>
    <n v="625085.14961455297"/>
    <n v="606998.91292957996"/>
    <n v="589693.50625773123"/>
    <n v="573168.92959900678"/>
    <n v="2395277.92625"/>
    <n v="64.75"/>
    <n v="9.4854355203619907"/>
    <n v="1.2999999999999999E-2"/>
    <n v="0.78300000000000003"/>
    <n v="4.2157979022656243E-2"/>
    <n v="0.15113002928236033"/>
    <n v="7.4999999999999997E-2"/>
    <n v="0.22613002928236031"/>
    <n v="2.8744910602865916"/>
    <n v="2.7666955872110695"/>
    <n v="2.6329642899520014"/>
    <n v="2.4732971685093856"/>
    <n v="2.2876942228832244"/>
    <n v="2.0761554530735156"/>
    <n v="1.8386808590802608"/>
    <n v="1.5752704409034588"/>
    <n v="1.2859241985431107"/>
    <n v="0.97064213199921567"/>
    <n v="2.8744910602865916"/>
    <n v="2.8205933237488305"/>
    <n v="2.6998299385815354"/>
    <n v="2.5531307292306935"/>
    <n v="2.3804956956963048"/>
    <n v="2.1819248379783698"/>
    <n v="1.9574181560768882"/>
    <n v="1.7069756499918598"/>
    <n v="1.4305973197232849"/>
    <n v="1.1282831652711631"/>
    <n v="0"/>
    <n v="4.1774976015104235"/>
    <n v="12.53249280453127"/>
    <n v="20.887488007552115"/>
    <n v="29.242483210572964"/>
    <n v="37.597478413593812"/>
    <n v="45.952473616614661"/>
    <n v="54.30746881963551"/>
    <n v="62.662464022656351"/>
    <n v="71.0174592256772"/>
    <n v="8.354995203020847"/>
    <n v="0"/>
    <n v="12.374337033054232"/>
    <n v="38.783523275827179"/>
    <n v="68.353280977052833"/>
    <n v="102.6344250025161"/>
    <n v="143.96772350889302"/>
    <n v="196.14240086709225"/>
    <n v="265.8143609010607"/>
    <n v="365.96223067161031"/>
    <n v="525.88795917969776"/>
    <n v="1719.9202414168044"/>
    <n v="69.555528290513578"/>
    <n v="268.42136545609753"/>
    <n v="2057.8971351634154"/>
    <n v="2057.9"/>
    <n v="268.42173913043462"/>
    <n v="69.555528290513578"/>
    <n v="1719.9227325790519"/>
    <n v="8.3729259931055768"/>
    <n v="2.8648365846493107E-3"/>
    <n v="1.3921165190968028E-6"/>
  </r>
  <r>
    <x v="2"/>
    <x v="491"/>
    <n v="442"/>
    <n v="1.89384"/>
    <n v="75.224093529657594"/>
    <n v="0"/>
    <n v="8.3582326144063988"/>
    <n v="16.716465228812798"/>
    <n v="25.074697843219198"/>
    <n v="33.432930457625595"/>
    <n v="41.791163072031992"/>
    <n v="50.149395686438389"/>
    <n v="58.507628300844786"/>
    <n v="66.86586091525119"/>
    <n v="75.224093529657594"/>
    <n v="0"/>
    <n v="8.3582326144063988"/>
    <n v="16.716465228812798"/>
    <n v="25.074697843219198"/>
    <n v="33.432930457625595"/>
    <n v="41.791163072031992"/>
    <n v="50.149395686438389"/>
    <n v="58.507628300844786"/>
    <n v="66.86586091525119"/>
    <n v="75.224093529657594"/>
    <n v="0"/>
    <n v="42.789282117372686"/>
    <n v="171.15712846949074"/>
    <n v="385.10353905635418"/>
    <n v="684.62851387796297"/>
    <n v="1069.7320529343169"/>
    <n v="1540.4141562254163"/>
    <n v="2096.6748237512611"/>
    <n v="2738.5140555118519"/>
    <n v="3465.9318515071877"/>
    <n v="0"/>
    <n v="2.5217960271066188E-2"/>
    <n v="5.0435920542132376E-2"/>
    <n v="7.5653880813198571E-2"/>
    <n v="0.10087184108426475"/>
    <n v="0.12608980135533093"/>
    <n v="0.15130776162639711"/>
    <n v="0.17652572189746329"/>
    <n v="0.2017436821685295"/>
    <n v="0.22696164243959571"/>
    <n v="9.6"/>
    <n v="1.21546"/>
    <n v="1"/>
    <n v="1.0005999999999999"/>
    <n v="1.0066999999999999"/>
    <n v="1"/>
    <n v="0.96962681484537927"/>
    <n v="0.94029554335172161"/>
    <n v="0.9120061855190269"/>
    <n v="0.88475874134729515"/>
    <n v="0.85855321083652636"/>
    <n v="0.83338959398672063"/>
    <n v="0.80926789079787786"/>
    <n v="0.78618810126999816"/>
    <n v="0.76415022540308131"/>
    <n v="375000"/>
    <n v="750000"/>
    <n v="727220.11113403447"/>
    <n v="705221.65751379123"/>
    <n v="684004.63913927018"/>
    <n v="663569.05601047131"/>
    <n v="643914.90812739474"/>
    <n v="625042.19549004047"/>
    <n v="606950.91809840838"/>
    <n v="589641.07595249859"/>
    <n v="573112.66905231099"/>
    <n v="750000"/>
    <n v="727220.11113403435"/>
    <n v="705221.65751379123"/>
    <n v="684004.63913927018"/>
    <n v="663569.05601047131"/>
    <n v="643914.90812739474"/>
    <n v="625042.19549004047"/>
    <n v="606950.91809840838"/>
    <n v="589641.07595249859"/>
    <n v="573112.66905231099"/>
    <n v="2397729.5925000003"/>
    <n v="64.75"/>
    <n v="9.4854355203619907"/>
    <n v="1.2999999999999999E-2"/>
    <n v="0.78300000000000003"/>
    <n v="4.2157979022656243E-2"/>
    <n v="0.15120507000863551"/>
    <n v="7.4999999999999997E-2"/>
    <n v="0.22620507000863549"/>
    <n v="2.8713513625766871"/>
    <n v="2.7636142845464566"/>
    <n v="2.6299376638613019"/>
    <n v="2.4703215005212225"/>
    <n v="2.2847657945262174"/>
    <n v="2.0732705458762872"/>
    <n v="1.8358357545714328"/>
    <n v="1.5724614206116529"/>
    <n v="1.2831475439969482"/>
    <n v="0.96789412472731851"/>
    <n v="2.8713513625766871"/>
    <n v="2.8174828235615719"/>
    <n v="2.696775974203879"/>
    <n v="2.5501295821912624"/>
    <n v="2.3775436475237202"/>
    <n v="2.1790181702012523"/>
    <n v="1.95455315022386"/>
    <n v="1.704148587591543"/>
    <n v="1.4278044823043006"/>
    <n v="1.1255208343621335"/>
    <n v="0"/>
    <n v="4.1791163072031994"/>
    <n v="12.537348921609599"/>
    <n v="20.895581536015996"/>
    <n v="29.253814150422397"/>
    <n v="37.61204676482879"/>
    <n v="45.970279379235194"/>
    <n v="54.328511993641584"/>
    <n v="62.686744608047988"/>
    <n v="71.044977222454392"/>
    <n v="8.3582326144063988"/>
    <n v="0"/>
    <n v="12.397600413445812"/>
    <n v="38.857539394137312"/>
    <n v="68.486767225861755"/>
    <n v="102.84151198759621"/>
    <n v="144.2715073529358"/>
    <n v="196.58216424398114"/>
    <n v="266.46170653416192"/>
    <n v="366.96228353924181"/>
    <n v="527.58725345764765"/>
    <n v="1724.4483341490095"/>
    <n v="69.555528290513578"/>
    <n v="269.1005793659283"/>
    <n v="2063.1044418054516"/>
    <n v="2063.1"/>
    <n v="269.09999999999991"/>
    <n v="69.555528290513578"/>
    <n v="1724.4444717094864"/>
    <n v="8.3722261394393218"/>
    <n v="4.4418054517336714E-3"/>
    <n v="2.1529763228799726E-6"/>
  </r>
  <r>
    <x v="2"/>
    <x v="492"/>
    <n v="442"/>
    <n v="1.89564"/>
    <n v="75.226800668107003"/>
    <n v="0"/>
    <n v="8.3585334075674442"/>
    <n v="16.717066815134888"/>
    <n v="25.075600222702334"/>
    <n v="33.434133630269777"/>
    <n v="41.792667037837219"/>
    <n v="50.151200445404662"/>
    <n v="58.509733852972104"/>
    <n v="66.868267260539554"/>
    <n v="75.226800668107003"/>
    <n v="0"/>
    <n v="8.3585334075674442"/>
    <n v="16.717066815134888"/>
    <n v="25.075600222702334"/>
    <n v="33.434133630269777"/>
    <n v="41.792667037837219"/>
    <n v="50.151200445404662"/>
    <n v="58.509733852972104"/>
    <n v="66.868267260539554"/>
    <n v="75.226800668107003"/>
    <n v="0"/>
    <n v="42.79236194432039"/>
    <n v="171.16944777728156"/>
    <n v="385.13125749888354"/>
    <n v="684.67779110912625"/>
    <n v="1069.8090486080096"/>
    <n v="1540.5250299955335"/>
    <n v="2096.8257352716982"/>
    <n v="2738.711164436505"/>
    <n v="3466.1813174899517"/>
    <n v="0"/>
    <n v="2.5218867806227625E-2"/>
    <n v="5.0437735612455251E-2"/>
    <n v="7.5656603418682883E-2"/>
    <n v="0.1008754712249105"/>
    <n v="0.12609433903113812"/>
    <n v="0.15131320683736574"/>
    <n v="0.17653207464359338"/>
    <n v="0.201750942449821"/>
    <n v="0.22696981025604865"/>
    <n v="9.6"/>
    <n v="1.21546"/>
    <n v="1"/>
    <n v="1.0005999999999999"/>
    <n v="1.0066999999999999"/>
    <n v="1"/>
    <n v="0.9696257405344697"/>
    <n v="0.94029346972330285"/>
    <n v="0.91200318756649945"/>
    <n v="0.8847548940640596"/>
    <n v="0.8585485892159832"/>
    <n v="0.83338427302227036"/>
    <n v="0.80926194548292074"/>
    <n v="0.7861816065979349"/>
    <n v="0.7641432563673124"/>
    <n v="375000"/>
    <n v="750000"/>
    <n v="727219.30540085223"/>
    <n v="705220.10229247715"/>
    <n v="684002.39067487454"/>
    <n v="663566.17054804473"/>
    <n v="643911.44191198738"/>
    <n v="625038.20476670272"/>
    <n v="606946.45911219053"/>
    <n v="589636.20494845114"/>
    <n v="573107.44227548433"/>
    <n v="750000"/>
    <n v="727219.30540085223"/>
    <n v="705220.10229247715"/>
    <n v="684002.39067487454"/>
    <n v="663566.17054804473"/>
    <n v="643911.44191198738"/>
    <n v="625038.20476670272"/>
    <n v="606946.45911219053"/>
    <n v="589636.20494845114"/>
    <n v="573107.44227548433"/>
    <n v="2400181.25875"/>
    <n v="64.75"/>
    <n v="9.4854355203619907"/>
    <n v="1.2999999999999999E-2"/>
    <n v="0.78300000000000003"/>
    <n v="4.2157979022656243E-2"/>
    <n v="0.15149263228165968"/>
    <n v="7.4999999999999997E-2"/>
    <n v="0.22649263228165967"/>
    <n v="2.8682180789581206"/>
    <n v="2.7605672688052345"/>
    <n v="2.6269626654724942"/>
    <n v="2.4674042689598985"/>
    <n v="2.2818920792674486"/>
    <n v="2.0704260963951437"/>
    <n v="1.8330063203429841"/>
    <n v="1.5696327511109691"/>
    <n v="1.2803053886990998"/>
    <n v="0.96502423310737551"/>
    <n v="2.8682180789581206"/>
    <n v="2.8143926738816774"/>
    <n v="2.6937649671388644"/>
    <n v="2.5471834672161964"/>
    <n v="2.3746481741136733"/>
    <n v="2.1761590878312962"/>
    <n v="1.951716208369064"/>
    <n v="1.7013195357269766"/>
    <n v="1.4249690699050346"/>
    <n v="1.1226648109032378"/>
    <n v="0"/>
    <n v="4.1792667037837221"/>
    <n v="12.537800111351167"/>
    <n v="20.89633351891861"/>
    <n v="29.254866926486056"/>
    <n v="37.613400334053495"/>
    <n v="45.971933741620944"/>
    <n v="54.330467149188379"/>
    <n v="62.689000556755829"/>
    <n v="71.047533964323279"/>
    <n v="8.3585334075674442"/>
    <n v="0"/>
    <n v="12.412106060001474"/>
    <n v="38.903773108104723"/>
    <n v="68.570915311585509"/>
    <n v="102.97432066130912"/>
    <n v="144.47145202867975"/>
    <n v="196.88207862500548"/>
    <n v="266.92400526699947"/>
    <n v="367.71893264713339"/>
    <n v="528.96748913711417"/>
    <n v="1727.8250728459332"/>
    <n v="69.555528290513578"/>
    <n v="269.60709017046685"/>
    <n v="2066.9876913069138"/>
    <n v="2067"/>
    <n v="269.60869565217376"/>
    <n v="69.555528290513578"/>
    <n v="1727.8357760573126"/>
    <n v="8.3695437723671162"/>
    <n v="1.2308693086197309E-2"/>
    <n v="5.9548587741641551E-6"/>
  </r>
  <r>
    <x v="2"/>
    <x v="493"/>
    <n v="442"/>
    <n v="1.8960999999999999"/>
    <n v="75.256080741321568"/>
    <n v="0"/>
    <n v="8.3617867490357298"/>
    <n v="16.72357349807146"/>
    <n v="25.085360247107189"/>
    <n v="33.447146996142919"/>
    <n v="41.808933745178649"/>
    <n v="50.170720494214379"/>
    <n v="58.532507243250109"/>
    <n v="66.894293992285839"/>
    <n v="75.256080741321568"/>
    <n v="0"/>
    <n v="8.3617867490357298"/>
    <n v="16.72357349807146"/>
    <n v="25.085360247107189"/>
    <n v="33.447146996142919"/>
    <n v="41.808933745178649"/>
    <n v="50.170720494214379"/>
    <n v="58.532507243250109"/>
    <n v="66.894293992285839"/>
    <n v="75.256080741321568"/>
    <n v="0"/>
    <n v="42.825680052264076"/>
    <n v="171.3027202090563"/>
    <n v="385.43112047037675"/>
    <n v="685.21088083622521"/>
    <n v="1070.6420013066022"/>
    <n v="1541.724481881507"/>
    <n v="2098.4583225609399"/>
    <n v="2740.8435233449009"/>
    <n v="3468.8800842333903"/>
    <n v="0"/>
    <n v="2.5228683593808608E-2"/>
    <n v="5.0457367187617216E-2"/>
    <n v="7.5686050781425818E-2"/>
    <n v="0.10091473437523443"/>
    <n v="0.12614341796904305"/>
    <n v="0.15137210156285164"/>
    <n v="0.17660078515666025"/>
    <n v="0.20182946875046887"/>
    <n v="0.22705815234427745"/>
    <n v="9.6"/>
    <n v="1.21546"/>
    <n v="1"/>
    <n v="1.0005999999999999"/>
    <n v="1.0066999999999999"/>
    <n v="1"/>
    <n v="0.96961412100733746"/>
    <n v="0.94027104196079436"/>
    <n v="0.91197076286037071"/>
    <n v="0.88471328370606639"/>
    <n v="0.85849860449788162"/>
    <n v="0.83332672523581619"/>
    <n v="0.80919764591987009"/>
    <n v="0.78611136655004343"/>
    <n v="0.76406788712633622"/>
    <n v="375000"/>
    <n v="750000"/>
    <n v="727210.59075550304"/>
    <n v="705203.28147059574"/>
    <n v="683978.07214527798"/>
    <n v="663534.96277954977"/>
    <n v="643873.9533734112"/>
    <n v="624995.04392686218"/>
    <n v="606898.23443990259"/>
    <n v="589583.52491253254"/>
    <n v="573050.91534475214"/>
    <n v="750000"/>
    <n v="727210.59075550304"/>
    <n v="705203.28147059574"/>
    <n v="683978.07214527798"/>
    <n v="663534.96277954977"/>
    <n v="643873.9533734112"/>
    <n v="624995.04392686218"/>
    <n v="606898.23443990259"/>
    <n v="589583.52491253254"/>
    <n v="573050.91534475214"/>
    <n v="2402632.9250000003"/>
    <n v="64.75"/>
    <n v="9.4854355203619907"/>
    <n v="1.2999999999999999E-2"/>
    <n v="0.78300000000000003"/>
    <n v="4.2157979022656243E-2"/>
    <n v="0.15156616424553418"/>
    <n v="7.4999999999999997E-2"/>
    <n v="0.22656616424553416"/>
    <n v="2.8650911897959181"/>
    <n v="2.7574983518069751"/>
    <n v="2.6239480764057936"/>
    <n v="2.4644403635923733"/>
    <n v="2.278975213366714"/>
    <n v="2.0675526257288155"/>
    <n v="1.8301726006786785"/>
    <n v="1.5668351382163019"/>
    <n v="1.2775402383416861"/>
    <n v="0.96228790105483231"/>
    <n v="2.8650911897959181"/>
    <n v="2.8112947708014469"/>
    <n v="2.6907232141063844"/>
    <n v="2.5441942199990835"/>
    <n v="2.3717077884795437"/>
    <n v="2.1732639195477645"/>
    <n v="1.948862613203747"/>
    <n v="1.6985038694474901"/>
    <n v="1.4221876882789939"/>
    <n v="1.1199140696982592"/>
    <n v="0"/>
    <n v="4.1808933745178649"/>
    <n v="12.542680123553595"/>
    <n v="20.904466872589325"/>
    <n v="29.266253621625054"/>
    <n v="37.628040370660784"/>
    <n v="45.989827119696514"/>
    <n v="54.351613868732244"/>
    <n v="62.713400617767974"/>
    <n v="71.075187366803704"/>
    <n v="8.3617867490357298"/>
    <n v="0"/>
    <n v="12.435458273985406"/>
    <n v="38.978076936596281"/>
    <n v="68.704933262106366"/>
    <n v="103.18226086532668"/>
    <n v="144.77654855147364"/>
    <n v="197.32387721664307"/>
    <n v="267.57466545196007"/>
    <n v="368.72494860871649"/>
    <n v="530.67960836414761"/>
    <n v="1732.3803775309557"/>
    <n v="69.555528290513578"/>
    <n v="270.29038587322026"/>
    <n v="2072.2262916946897"/>
    <n v="2072.1999999999998"/>
    <n v="270.28695652173906"/>
    <n v="69.555528290513578"/>
    <n v="1732.3575151877471"/>
    <n v="8.3688577520567424"/>
    <n v="2.6291694689916767E-2"/>
    <n v="1.2687817145988211E-5"/>
  </r>
  <r>
    <x v="2"/>
    <x v="494"/>
    <n v="442"/>
    <n v="1.89802"/>
    <n v="75.256374068224687"/>
    <n v="0"/>
    <n v="8.3618193409138541"/>
    <n v="16.723638681827708"/>
    <n v="25.085458022741562"/>
    <n v="33.447277363655417"/>
    <n v="41.809096704569271"/>
    <n v="50.170916045483125"/>
    <n v="58.532735386396979"/>
    <n v="66.894554727310833"/>
    <n v="75.256374068224687"/>
    <n v="0"/>
    <n v="8.3618193409138541"/>
    <n v="16.723638681827708"/>
    <n v="25.085458022741562"/>
    <n v="33.447277363655417"/>
    <n v="41.809096704569271"/>
    <n v="50.170916045483125"/>
    <n v="58.532735386396979"/>
    <n v="66.894554727310833"/>
    <n v="75.256374068224687"/>
    <n v="0"/>
    <n v="42.826013897674613"/>
    <n v="171.30405559069845"/>
    <n v="385.43412507907158"/>
    <n v="685.21622236279381"/>
    <n v="1070.6503474418655"/>
    <n v="1541.7365003162863"/>
    <n v="2098.4746809860562"/>
    <n v="2740.8648894511753"/>
    <n v="3468.9071257116439"/>
    <n v="0"/>
    <n v="2.5228781928076822E-2"/>
    <n v="5.0457563856153645E-2"/>
    <n v="7.568634578423046E-2"/>
    <n v="0.10091512771230729"/>
    <n v="0.12614390964038411"/>
    <n v="0.15137269156846092"/>
    <n v="0.17660147349653774"/>
    <n v="0.20183025542461458"/>
    <n v="0.2270590373526914"/>
    <n v="9.6"/>
    <n v="1.21546"/>
    <n v="1"/>
    <n v="1.0005999999999999"/>
    <n v="1.0066999999999999"/>
    <n v="1"/>
    <n v="0.96961400460405878"/>
    <n v="0.94027081728333073"/>
    <n v="0.91197043803781619"/>
    <n v="0.88471286686751482"/>
    <n v="0.85849810377242697"/>
    <n v="0.83332614875255251"/>
    <n v="0.80919700180789111"/>
    <n v="0.78611066293844334"/>
    <n v="0.76406713214420885"/>
    <n v="375000"/>
    <n v="750000"/>
    <n v="727210.5034530441"/>
    <n v="705203.1129624981"/>
    <n v="683977.82852836209"/>
    <n v="663534.65015063609"/>
    <n v="643873.57782932022"/>
    <n v="624994.61156441434"/>
    <n v="606897.75135591836"/>
    <n v="589582.99720383249"/>
    <n v="573050.34910815663"/>
    <n v="750000"/>
    <n v="727210.5034530441"/>
    <n v="705203.1129624981"/>
    <n v="683977.82852836209"/>
    <n v="663534.65015063609"/>
    <n v="643873.57782932022"/>
    <n v="624994.61156441434"/>
    <n v="606897.75135591836"/>
    <n v="589582.99720383249"/>
    <n v="573050.34910815663"/>
    <n v="2405084.5912500001"/>
    <n v="64.75"/>
    <n v="9.4854355203619907"/>
    <n v="1.2999999999999999E-2"/>
    <n v="0.78300000000000003"/>
    <n v="4.2157979022656243E-2"/>
    <n v="0.15187327291376354"/>
    <n v="7.4999999999999997E-2"/>
    <n v="0.22687327291376352"/>
    <n v="2.8619706755351686"/>
    <n v="2.754466305061066"/>
    <n v="2.6209892758011315"/>
    <n v="2.4615395877553641"/>
    <n v="2.2761172409237647"/>
    <n v="2.0647222353063337"/>
    <n v="1.8273545709030703"/>
    <n v="1.5640142477139742"/>
    <n v="1.2747012657390464"/>
    <n v="0.95941562497828647"/>
    <n v="2.8619706755351686"/>
    <n v="2.8082184902981173"/>
    <n v="2.687727790431099"/>
    <n v="2.5412644317782478"/>
    <n v="2.3688284143395641"/>
    <n v="2.170419738115049"/>
    <n v="1.946038403104702"/>
    <n v="1.6956844093085222"/>
    <n v="1.4193577567265103"/>
    <n v="1.1170584453586665"/>
    <n v="0"/>
    <n v="4.1809096704569271"/>
    <n v="12.542729011370781"/>
    <n v="20.904548352284635"/>
    <n v="29.26636769319849"/>
    <n v="37.628187034112344"/>
    <n v="45.990006375026198"/>
    <n v="54.351825715940052"/>
    <n v="62.713645056853906"/>
    <n v="71.07546439776776"/>
    <n v="8.3618193409138541"/>
    <n v="0"/>
    <n v="12.449177820679182"/>
    <n v="39.021821483751978"/>
    <n v="68.784678422027213"/>
    <n v="103.30848698617631"/>
    <n v="144.96739804744908"/>
    <n v="197.61178617129025"/>
    <n v="268.02165838798834"/>
    <n v="369.4629966901656"/>
    <n v="532.04037383636046"/>
    <n v="1735.6683778458885"/>
    <n v="69.555528290513578"/>
    <n v="270.78358592046015"/>
    <n v="2076.0074920568622"/>
    <n v="2076"/>
    <n v="270.78260869565202"/>
    <n v="69.555528290513578"/>
    <n v="1735.6618630138344"/>
    <n v="8.3659920607812346"/>
    <n v="7.4920568622474093E-3"/>
    <n v="3.6088905887511607E-6"/>
  </r>
  <r>
    <x v="2"/>
    <x v="495"/>
    <n v="442"/>
    <n v="1.8985700000000001"/>
    <n v="75.283814349242292"/>
    <n v="0"/>
    <n v="8.3648682610269205"/>
    <n v="16.729736522053841"/>
    <n v="25.094604783080761"/>
    <n v="33.459473044107682"/>
    <n v="41.824341305134602"/>
    <n v="50.189209566161523"/>
    <n v="58.554077827188443"/>
    <n v="66.918946088215364"/>
    <n v="75.283814349242277"/>
    <n v="0"/>
    <n v="8.3648682610269205"/>
    <n v="16.729736522053841"/>
    <n v="25.094604783080761"/>
    <n v="33.459473044107682"/>
    <n v="41.824341305134602"/>
    <n v="50.189209566161523"/>
    <n v="58.554077827188443"/>
    <n v="66.918946088215364"/>
    <n v="75.283814349242277"/>
    <n v="0"/>
    <n v="42.857250377405521"/>
    <n v="171.42900150962208"/>
    <n v="385.7152533966497"/>
    <n v="685.71600603848833"/>
    <n v="1071.4312594351381"/>
    <n v="1542.8610135865988"/>
    <n v="2100.0052684928705"/>
    <n v="2742.8640241539533"/>
    <n v="3471.4372805698467"/>
    <n v="0"/>
    <n v="2.5237980947753355E-2"/>
    <n v="5.047596189550671E-2"/>
    <n v="7.5713942843260065E-2"/>
    <n v="0.10095192379101342"/>
    <n v="0.12618990473876676"/>
    <n v="0.15142788568652013"/>
    <n v="0.17666586663427347"/>
    <n v="0.20190384758202684"/>
    <n v="0.22714182852978015"/>
    <n v="9.6"/>
    <n v="1.21546"/>
    <n v="1"/>
    <n v="1.0005999999999999"/>
    <n v="1.0066999999999999"/>
    <n v="1"/>
    <n v="0.9696031153262713"/>
    <n v="0.94024979933212571"/>
    <n v="0.9119400520175629"/>
    <n v="0.88467387338258319"/>
    <n v="0.85845126342718647"/>
    <n v="0.83327222215137264"/>
    <n v="0.80913674955514181"/>
    <n v="0.78604484563849408"/>
    <n v="0.76399651040142924"/>
    <n v="375000"/>
    <n v="750000"/>
    <n v="727202.33649470343"/>
    <n v="705187.3494990943"/>
    <n v="683955.03901317215"/>
    <n v="663505.40503693745"/>
    <n v="643838.44757038984"/>
    <n v="624954.16661352944"/>
    <n v="606852.56216635637"/>
    <n v="589533.63422887051"/>
    <n v="572997.38280107197"/>
    <n v="750000"/>
    <n v="727202.33649470343"/>
    <n v="705187.3494990943"/>
    <n v="683955.03901317203"/>
    <n v="663505.40503693745"/>
    <n v="643838.44757038984"/>
    <n v="624954.16661352944"/>
    <n v="606852.56216635637"/>
    <n v="589533.63422887051"/>
    <n v="572997.38280107197"/>
    <n v="2407536.2575000003"/>
    <n v="64.75"/>
    <n v="9.4854355203619907"/>
    <n v="1.2999999999999999E-2"/>
    <n v="0.78300000000000003"/>
    <n v="4.2157979022656243E-2"/>
    <n v="0.15196130402263122"/>
    <n v="7.4999999999999997E-2"/>
    <n v="0.22696130402263121"/>
    <n v="2.858856516700611"/>
    <n v="2.7514117865980143"/>
    <n v="2.6179900342547078"/>
    <n v="2.4585912596706883"/>
    <n v="2.2732154628459607"/>
    <n v="2.0618626437805201"/>
    <n v="1.8245328024743686"/>
    <n v="1.5612259389275067"/>
    <n v="1.2719420531399337"/>
    <n v="0.95668114511165048"/>
    <n v="2.858856516700611"/>
    <n v="2.8051341516493125"/>
    <n v="2.6847009104263613"/>
    <n v="2.538290646962698"/>
    <n v="2.3659033612583245"/>
    <n v="2.1675390533132406"/>
    <n v="1.9431977231274442"/>
    <n v="1.6928793707009375"/>
    <n v="1.4165839960337201"/>
    <n v="1.1143115991257921"/>
    <n v="0"/>
    <n v="4.1824341305134602"/>
    <n v="12.547302391540381"/>
    <n v="20.912170652567301"/>
    <n v="29.277038913594222"/>
    <n v="37.641907174621139"/>
    <n v="46.006775435648066"/>
    <n v="54.37164369667498"/>
    <n v="62.736511957701907"/>
    <n v="71.101380218728821"/>
    <n v="8.3648682610269205"/>
    <n v="0"/>
    <n v="12.471956284727993"/>
    <n v="39.094310702876399"/>
    <n v="68.915493491714997"/>
    <n v="103.51165546124552"/>
    <n v="145.26593840521991"/>
    <n v="198.0450116082221"/>
    <n v="268.66157419702387"/>
    <n v="370.45643544742171"/>
    <n v="533.74090261059166"/>
    <n v="1740.1632782090442"/>
    <n v="69.555528290513578"/>
    <n v="271.4578209749335"/>
    <n v="2081.1766274744914"/>
    <n v="2081.1999999999998"/>
    <n v="271.46086956521731"/>
    <n v="69.555528290513578"/>
    <n v="1740.1836021442689"/>
    <n v="8.3651704777422591"/>
    <n v="2.3372525508420949E-2"/>
    <n v="1.1230312083615678E-5"/>
  </r>
  <r>
    <x v="2"/>
    <x v="496"/>
    <n v="442"/>
    <n v="1.90038"/>
    <n v="75.286257982631511"/>
    <n v="0"/>
    <n v="8.3651397758479451"/>
    <n v="16.73027955169589"/>
    <n v="25.095419327543837"/>
    <n v="33.46055910339178"/>
    <n v="41.825698879239724"/>
    <n v="50.190838655087667"/>
    <n v="58.55597843093561"/>
    <n v="66.921118206783561"/>
    <n v="75.286257982631511"/>
    <n v="0"/>
    <n v="8.3651397758479451"/>
    <n v="16.73027955169589"/>
    <n v="25.095419327543837"/>
    <n v="33.46055910339178"/>
    <n v="41.825698879239724"/>
    <n v="50.190838655087667"/>
    <n v="58.55597843093561"/>
    <n v="66.921118206783561"/>
    <n v="75.286257982631511"/>
    <n v="0"/>
    <n v="42.860032625052469"/>
    <n v="171.44013050020988"/>
    <n v="385.7402936254723"/>
    <n v="685.7605220008395"/>
    <n v="1071.5008156263116"/>
    <n v="1542.9611745018885"/>
    <n v="2100.1415986275706"/>
    <n v="2743.042088003358"/>
    <n v="3471.6626426292501"/>
    <n v="0"/>
    <n v="2.523880014605585E-2"/>
    <n v="5.04776002921117E-2"/>
    <n v="7.5716400438167561E-2"/>
    <n v="0.1009552005842234"/>
    <n v="0.12619400073027925"/>
    <n v="0.15143280087633509"/>
    <n v="0.17667160102239093"/>
    <n v="0.2019104011684468"/>
    <n v="0.22714920131450267"/>
    <n v="9.6"/>
    <n v="1.21546"/>
    <n v="1"/>
    <n v="1.0005999999999999"/>
    <n v="1.0066999999999999"/>
    <n v="1"/>
    <n v="0.96960214561250313"/>
    <n v="0.94024792765197107"/>
    <n v="0.91193734611840371"/>
    <n v="0.88467040101180117"/>
    <n v="0.85844709233216332"/>
    <n v="0.83326742007949017"/>
    <n v="0.80913138425378195"/>
    <n v="0.78603898485503831"/>
    <n v="0.7639902218832596"/>
    <n v="375000"/>
    <n v="750000"/>
    <n v="727201.60920937732"/>
    <n v="705185.94573897833"/>
    <n v="683953.00958880282"/>
    <n v="663502.80075885088"/>
    <n v="643835.31924912252"/>
    <n v="624950.56505961763"/>
    <n v="606848.53819033643"/>
    <n v="589529.2386412787"/>
    <n v="572992.66641244467"/>
    <n v="750000"/>
    <n v="727201.60920937732"/>
    <n v="705185.94573897833"/>
    <n v="683953.0095888027"/>
    <n v="663502.80075885088"/>
    <n v="643835.31924912252"/>
    <n v="624950.56505961763"/>
    <n v="606848.53819033643"/>
    <n v="589529.2386412787"/>
    <n v="572992.66641244467"/>
    <n v="2409987.9237500001"/>
    <n v="64.75"/>
    <n v="9.4854355203619907"/>
    <n v="1.2999999999999999E-2"/>
    <n v="0.78300000000000003"/>
    <n v="4.2157979022656243E-2"/>
    <n v="0.15225118648110994"/>
    <n v="7.4999999999999997E-2"/>
    <n v="0.22725118648110992"/>
    <n v="2.8557486938962362"/>
    <n v="2.7483898058755019"/>
    <n v="2.6150395259494905"/>
    <n v="2.4556978541182017"/>
    <n v="2.270364790381636"/>
    <n v="2.0590403347397928"/>
    <n v="1.8217244871926712"/>
    <n v="1.5584172477402731"/>
    <n v="1.2691186163825972"/>
    <n v="0.95382859311964452"/>
    <n v="2.8557486938962362"/>
    <n v="2.8020692498858688"/>
    <n v="2.6817146659124962"/>
    <n v="2.5353686900338461"/>
    <n v="2.3630313222499186"/>
    <n v="2.1647025625607146"/>
    <n v="1.940382410966232"/>
    <n v="1.6900708674664722"/>
    <n v="1.4137679320614351"/>
    <n v="1.1114736047511209"/>
    <n v="0"/>
    <n v="4.1825698879239726"/>
    <n v="12.547709663771919"/>
    <n v="20.912849439619862"/>
    <n v="29.277989215467809"/>
    <n v="37.643128991315749"/>
    <n v="46.008268767163699"/>
    <n v="54.373408543011635"/>
    <n v="62.738548318859586"/>
    <n v="71.103688094707536"/>
    <n v="8.3651397758479451"/>
    <n v="0"/>
    <n v="12.486408655375593"/>
    <n v="39.14038526857766"/>
    <n v="68.999396167248619"/>
    <n v="103.64419203295449"/>
    <n v="145.46572866811508"/>
    <n v="198.34523179915666"/>
    <n v="269.12549722451229"/>
    <n v="371.21843982965987"/>
    <n v="535.1384746772361"/>
    <n v="1743.5637543228363"/>
    <n v="69.555528290513578"/>
    <n v="271.96789239200234"/>
    <n v="2085.087175005352"/>
    <n v="2085.1"/>
    <n v="271.96956521739116"/>
    <n v="69.555528290513578"/>
    <n v="1743.5749064920951"/>
    <n v="8.3624645900714256"/>
    <n v="1.282499464787179E-2"/>
    <n v="6.1507815682086188E-6"/>
  </r>
  <r>
    <x v="2"/>
    <x v="497"/>
    <n v="442"/>
    <n v="1.90221"/>
    <n v="75.288301089563319"/>
    <n v="0"/>
    <n v="8.3653667877292577"/>
    <n v="16.730733575458515"/>
    <n v="25.096100363187773"/>
    <n v="33.461467150917031"/>
    <n v="41.826833938646288"/>
    <n v="50.192200726375546"/>
    <n v="58.557567514104804"/>
    <n v="66.922934301834061"/>
    <n v="75.288301089563319"/>
    <n v="0"/>
    <n v="8.3653667877292577"/>
    <n v="16.730733575458515"/>
    <n v="25.096100363187773"/>
    <n v="33.461467150917031"/>
    <n v="41.826833938646288"/>
    <n v="50.192200726375546"/>
    <n v="58.557567514104804"/>
    <n v="66.922934301834061"/>
    <n v="75.288301089563319"/>
    <n v="0"/>
    <n v="42.862358914611775"/>
    <n v="171.4494356584471"/>
    <n v="385.76123023150603"/>
    <n v="685.7977426337884"/>
    <n v="1071.5589728652947"/>
    <n v="1543.0449209260241"/>
    <n v="2100.2555868159775"/>
    <n v="2743.1909705351536"/>
    <n v="3471.8510720835538"/>
    <n v="0"/>
    <n v="2.5239485072746471E-2"/>
    <n v="5.0478970145492942E-2"/>
    <n v="7.5718455218239403E-2"/>
    <n v="0.10095794029098588"/>
    <n v="0.12619742536373235"/>
    <n v="0.15143691043647881"/>
    <n v="0.17667639550922529"/>
    <n v="0.20191588058197177"/>
    <n v="0.22715536565471822"/>
    <n v="9.6"/>
    <n v="1.21546"/>
    <n v="1"/>
    <n v="1.0005999999999999"/>
    <n v="1.0066999999999999"/>
    <n v="1"/>
    <n v="0.96960133484159616"/>
    <n v="0.9402463627550165"/>
    <n v="0.91193508374026111"/>
    <n v="0.88466749779732967"/>
    <n v="0.85844360492622274"/>
    <n v="0.83326340512693986"/>
    <n v="0.80912689839948115"/>
    <n v="0.78603408474384673"/>
    <n v="0.76398496416003636"/>
    <n v="375000"/>
    <n v="750000"/>
    <n v="727201.00113119709"/>
    <n v="705184.77206626232"/>
    <n v="683951.3128051958"/>
    <n v="663500.6233479972"/>
    <n v="643832.70369466709"/>
    <n v="624947.55384520488"/>
    <n v="606845.17379961081"/>
    <n v="589525.56355788501"/>
    <n v="572988.72312002722"/>
    <n v="750000"/>
    <n v="727201.00113119709"/>
    <n v="705184.77206626232"/>
    <n v="683951.3128051958"/>
    <n v="663500.6233479972"/>
    <n v="643832.70369466709"/>
    <n v="624947.55384520488"/>
    <n v="606845.17379961081"/>
    <n v="589525.56355788501"/>
    <n v="572988.72312002722"/>
    <n v="2412439.5900000003"/>
    <n v="64.75"/>
    <n v="9.4854355203619907"/>
    <n v="1.2999999999999999E-2"/>
    <n v="0.78300000000000003"/>
    <n v="4.2157979022656243E-2"/>
    <n v="0.15254455288340665"/>
    <n v="7.4999999999999997E-2"/>
    <n v="0.22754455288340664"/>
    <n v="2.8526471878048776"/>
    <n v="2.7453743671765629"/>
    <n v="2.6120956107447655"/>
    <n v="2.4528109185094848"/>
    <n v="2.2675202904707201"/>
    <n v="2.0562237266284735"/>
    <n v="1.8189212269827431"/>
    <n v="1.5556127915335294"/>
    <n v="1.2662984202808332"/>
    <n v="0.95097811322465342"/>
    <n v="2.8526471878048776"/>
    <n v="2.7990107774907202"/>
    <n v="2.678734988960664"/>
    <n v="2.5324532646271249"/>
    <n v="2.3601656044901027"/>
    <n v="2.1618720085495968"/>
    <n v="1.9375724768056082"/>
    <n v="1.6872670092581363"/>
    <n v="1.4109556059071813"/>
    <n v="1.1086382667527432"/>
    <n v="0"/>
    <n v="4.1826833938646288"/>
    <n v="12.548050181593887"/>
    <n v="20.913416969323144"/>
    <n v="29.278783757052402"/>
    <n v="37.64415054478166"/>
    <n v="46.009517332510917"/>
    <n v="54.374884120240175"/>
    <n v="62.740250907969433"/>
    <n v="71.105617695698697"/>
    <n v="8.3653667877292577"/>
    <n v="0"/>
    <n v="12.500730982532939"/>
    <n v="39.186049636284864"/>
    <n v="69.082579401072763"/>
    <n v="103.77566928371026"/>
    <n v="145.66409365319848"/>
    <n v="198.64365995092277"/>
    <n v="269.58735470450597"/>
    <n v="371.97854347931514"/>
    <n v="536.53620890684431"/>
    <n v="1746.9548899983874"/>
    <n v="69.555528290513578"/>
    <n v="272.47656274333502"/>
    <n v="2088.9869810322361"/>
    <n v="2089"/>
    <n v="272.47826086956502"/>
    <n v="69.555528290513578"/>
    <n v="1746.9662108399214"/>
    <n v="8.3597254950536595"/>
    <n v="1.3018967763855471E-2"/>
    <n v="6.2321530702994122E-6"/>
  </r>
  <r>
    <x v="2"/>
    <x v="498"/>
    <n v="442"/>
    <n v="1.9028499999999999"/>
    <n v="75.313878985072591"/>
    <n v="0"/>
    <n v="8.368208776119177"/>
    <n v="16.736417552238354"/>
    <n v="25.104626328357533"/>
    <n v="33.472835104476708"/>
    <n v="41.841043880595883"/>
    <n v="50.209252656715059"/>
    <n v="58.577461432834234"/>
    <n v="66.945670208953416"/>
    <n v="75.313878985072591"/>
    <n v="0"/>
    <n v="8.368208776119177"/>
    <n v="16.736417552238354"/>
    <n v="25.104626328357533"/>
    <n v="33.472835104476708"/>
    <n v="41.841043880595883"/>
    <n v="50.209252656715059"/>
    <n v="58.577461432834234"/>
    <n v="66.945670208953416"/>
    <n v="75.313878985072591"/>
    <n v="0"/>
    <n v="42.891487348939783"/>
    <n v="171.56594939575913"/>
    <n v="386.02338614045817"/>
    <n v="686.26379758303653"/>
    <n v="1072.2871837234945"/>
    <n v="1544.093544561832"/>
    <n v="2101.6828800980488"/>
    <n v="2745.0551903321461"/>
    <n v="3474.2104752641226"/>
    <n v="0"/>
    <n v="2.5248059750386367E-2"/>
    <n v="5.0496119500772735E-2"/>
    <n v="7.5744179251159102E-2"/>
    <n v="0.10099223900154547"/>
    <n v="0.12624029875193182"/>
    <n v="0.1514883585023182"/>
    <n v="0.17673641825270456"/>
    <n v="0.20198447800309094"/>
    <n v="0.22723253775347729"/>
    <n v="9.6"/>
    <n v="1.21546"/>
    <n v="1"/>
    <n v="1.0005999999999999"/>
    <n v="1.0066999999999999"/>
    <n v="1"/>
    <n v="0.96959118477048079"/>
    <n v="0.94022677188651382"/>
    <n v="0.91190676134809923"/>
    <n v="0.88463115315523677"/>
    <n v="0.85839994730792668"/>
    <n v="0.83321314380616873"/>
    <n v="0.80907074264996315"/>
    <n v="0.78597274383930982"/>
    <n v="0.76391914737420874"/>
    <n v="375000"/>
    <n v="750000"/>
    <n v="727193.38857786055"/>
    <n v="705170.07891488541"/>
    <n v="683930.07101107447"/>
    <n v="663473.36486642761"/>
    <n v="643799.96048094507"/>
    <n v="624909.85785462661"/>
    <n v="606803.05698747234"/>
    <n v="589479.5578794824"/>
    <n v="572939.36053065653"/>
    <n v="750000"/>
    <n v="727193.38857786055"/>
    <n v="705170.07891488541"/>
    <n v="683930.07101107447"/>
    <n v="663473.36486642761"/>
    <n v="643799.96048094507"/>
    <n v="624909.85785462661"/>
    <n v="606803.05698747234"/>
    <n v="589479.5578794824"/>
    <n v="572939.36053065653"/>
    <n v="2414891.2562500001"/>
    <n v="64.75"/>
    <n v="9.4854355203619907"/>
    <n v="1.2999999999999999E-2"/>
    <n v="0.78300000000000003"/>
    <n v="4.2157979022656243E-2"/>
    <n v="0.15264721761278902"/>
    <n v="7.4999999999999997E-2"/>
    <n v="0.227647217612789"/>
    <n v="2.849551979187817"/>
    <n v="2.7423403249345077"/>
    <n v="2.6091176448281566"/>
    <n v="2.4498839388687621"/>
    <n v="2.2646392070563244"/>
    <n v="2.0533834493908447"/>
    <n v="1.8161166658723218"/>
    <n v="1.5528388565007563"/>
    <n v="1.2635500212761483"/>
    <n v="0.94825016019849739"/>
    <n v="2.849551979187817"/>
    <n v="2.7959461520611626"/>
    <n v="2.6757289848813324"/>
    <n v="2.5295007918484593"/>
    <n v="2.3572615729625435"/>
    <n v="2.1590113282235848"/>
    <n v="1.9347500576315833"/>
    <n v="1.6844777611865389"/>
    <n v="1.4081944388884522"/>
    <n v="1.1059000907373229"/>
    <n v="0"/>
    <n v="4.1841043880595885"/>
    <n v="12.552313164178766"/>
    <n v="20.920521940297945"/>
    <n v="29.28873071641712"/>
    <n v="37.656939492536296"/>
    <n v="46.025148268655471"/>
    <n v="54.393357044774646"/>
    <n v="62.761565820893821"/>
    <n v="71.129774597013011"/>
    <n v="8.368208776119177"/>
    <n v="0"/>
    <n v="12.522937551764791"/>
    <n v="39.256732566932797"/>
    <n v="69.210215654395114"/>
    <n v="103.97412668738548"/>
    <n v="145.95621960099206"/>
    <n v="199.06863325561883"/>
    <n v="270.21726155888445"/>
    <n v="372.96119868215732"/>
    <n v="538.23017921017959"/>
    <n v="1751.3975047683105"/>
    <n v="69.555528290513578"/>
    <n v="273.14295495882345"/>
    <n v="2094.0959880176474"/>
    <n v="2094.1"/>
    <n v="273.14347826086941"/>
    <n v="69.555528290513578"/>
    <n v="1751.4009934486169"/>
    <n v="8.3587667793796907"/>
    <n v="4.0119823524946696E-3"/>
    <n v="1.9158504142565634E-6"/>
  </r>
  <r>
    <x v="2"/>
    <x v="499"/>
    <n v="442"/>
    <n v="1.9046799999999999"/>
    <n v="75.315892161780795"/>
    <n v="0"/>
    <n v="8.3684324624200883"/>
    <n v="16.736864924840177"/>
    <n v="25.105297387260265"/>
    <n v="33.473729849680353"/>
    <n v="41.842162312100442"/>
    <n v="50.21059477452053"/>
    <n v="58.579027236940618"/>
    <n v="66.947459699360707"/>
    <n v="75.315892161780795"/>
    <n v="0"/>
    <n v="8.3684324624200883"/>
    <n v="16.736864924840177"/>
    <n v="25.105297387260265"/>
    <n v="33.473729849680353"/>
    <n v="41.842162312100442"/>
    <n v="50.21059477452053"/>
    <n v="58.579027236940618"/>
    <n v="66.947459699360707"/>
    <n v="75.315892161780795"/>
    <n v="0"/>
    <n v="42.893780400327891"/>
    <n v="171.57512160131157"/>
    <n v="386.04402360295103"/>
    <n v="686.30048640524626"/>
    <n v="1072.3445100081972"/>
    <n v="1544.1760944118041"/>
    <n v="2101.7952396160667"/>
    <n v="2745.201945620985"/>
    <n v="3474.396212426559"/>
    <n v="0"/>
    <n v="2.5248734643334412E-2"/>
    <n v="5.0497469286668824E-2"/>
    <n v="7.5746203930003225E-2"/>
    <n v="0.10099493857333765"/>
    <n v="0.12624367321667204"/>
    <n v="0.15149240786000645"/>
    <n v="0.17674114250334089"/>
    <n v="0.2019898771466753"/>
    <n v="0.2272386117900097"/>
    <n v="9.6"/>
    <n v="1.21546"/>
    <n v="1"/>
    <n v="1.0005999999999999"/>
    <n v="1.0066999999999999"/>
    <n v="1"/>
    <n v="0.96959038588708757"/>
    <n v="0.94022522995524138"/>
    <n v="0.91190453220446177"/>
    <n v="0.8846282926347484"/>
    <n v="0.8583965112461015"/>
    <n v="0.83320918803852106"/>
    <n v="0.80906632301200698"/>
    <n v="0.78596791616655937"/>
    <n v="0.7639139675021781"/>
    <n v="375000"/>
    <n v="750000"/>
    <n v="727192.78941531572"/>
    <n v="705168.92246643105"/>
    <n v="683928.39915334631"/>
    <n v="663471.21947606129"/>
    <n v="643797.3834345761"/>
    <n v="624906.89102889085"/>
    <n v="606799.7422590052"/>
    <n v="589475.9371249195"/>
    <n v="572935.47562663362"/>
    <n v="750000"/>
    <n v="727192.78941531572"/>
    <n v="705168.92246643116"/>
    <n v="683928.39915334631"/>
    <n v="663471.21947606129"/>
    <n v="643797.3834345761"/>
    <n v="624906.89102889085"/>
    <n v="606799.7422590052"/>
    <n v="589475.9371249195"/>
    <n v="572935.47562663362"/>
    <n v="2417342.9225000003"/>
    <n v="64.75"/>
    <n v="9.4854355203619907"/>
    <n v="1.2999999999999999E-2"/>
    <n v="0.78300000000000003"/>
    <n v="4.2157979022656243E-2"/>
    <n v="0.15294096513164768"/>
    <n v="7.4999999999999997E-2"/>
    <n v="0.22794096513164769"/>
    <n v="2.846463048884381"/>
    <n v="2.7393371403632449"/>
    <n v="2.6061856411899726"/>
    <n v="2.4470085513645636"/>
    <n v="2.2618058708870188"/>
    <n v="2.0505775997573377"/>
    <n v="1.8133237379755207"/>
    <n v="1.5500442855415668"/>
    <n v="1.2607392424554775"/>
    <n v="0.94540860871725196"/>
    <n v="2.846463048884381"/>
    <n v="2.7929000946238132"/>
    <n v="2.6727613907766088"/>
    <n v="2.5265970962772681"/>
    <n v="2.3544072111257912"/>
    <n v="2.156191735322178"/>
    <n v="1.9319506688664292"/>
    <n v="1.6816840117585437"/>
    <n v="1.4053917639985221"/>
    <n v="1.1030739255863646"/>
    <n v="0"/>
    <n v="4.1842162312100442"/>
    <n v="12.552648693630132"/>
    <n v="20.921081156050221"/>
    <n v="29.289513618470309"/>
    <n v="37.657946080890397"/>
    <n v="46.026378543310486"/>
    <n v="54.394811005730574"/>
    <n v="62.763243468150662"/>
    <n v="71.131675930570751"/>
    <n v="8.3684324624200883"/>
    <n v="0"/>
    <n v="12.537265835769013"/>
    <n v="39.302420777115053"/>
    <n v="69.293459947839267"/>
    <n v="104.10574492595988"/>
    <n v="146.15489582344617"/>
    <n v="199.3677408727379"/>
    <n v="270.68063858890918"/>
    <n v="373.72494811788289"/>
    <n v="539.63801714133456"/>
    <n v="1754.8051320309939"/>
    <n v="69.555528290513578"/>
    <n v="273.65409904822599"/>
    <n v="2098.0147593697334"/>
    <n v="2098"/>
    <n v="273.65217391304327"/>
    <n v="69.555528290513578"/>
    <n v="1754.7922977964431"/>
    <n v="8.3560232312781029"/>
    <n v="1.475936973338321E-2"/>
    <n v="7.0349712742531978E-6"/>
  </r>
  <r>
    <x v="2"/>
    <x v="500"/>
    <n v="442"/>
    <n v="1.9052800000000001"/>
    <n v="75.342209152232826"/>
    <n v="0"/>
    <n v="8.3713565724703134"/>
    <n v="16.742713144940627"/>
    <n v="25.114069717410942"/>
    <n v="33.485426289881254"/>
    <n v="41.856782862351565"/>
    <n v="50.228139434821877"/>
    <n v="58.599496007292188"/>
    <n v="66.970852579762507"/>
    <n v="75.342209152232826"/>
    <n v="0"/>
    <n v="8.3713565724703134"/>
    <n v="16.742713144940627"/>
    <n v="25.114069717410942"/>
    <n v="33.485426289881254"/>
    <n v="41.856782862351565"/>
    <n v="50.228139434821877"/>
    <n v="58.599496007292188"/>
    <n v="66.970852579762507"/>
    <n v="75.342209152232826"/>
    <n v="0"/>
    <n v="42.923761653858179"/>
    <n v="171.69504661543272"/>
    <n v="386.31385488472364"/>
    <n v="686.78018646173086"/>
    <n v="1073.0940413464543"/>
    <n v="1545.2554195388941"/>
    <n v="2103.2643210390502"/>
    <n v="2747.1207458469235"/>
    <n v="3476.8246939625124"/>
    <n v="0"/>
    <n v="2.5257557093543288E-2"/>
    <n v="5.0515114187086575E-2"/>
    <n v="7.5772671280629866E-2"/>
    <n v="0.10103022837417315"/>
    <n v="0.12628778546771643"/>
    <n v="0.1515453425612597"/>
    <n v="0.17680289965480298"/>
    <n v="0.2020604567483463"/>
    <n v="0.2273180138418896"/>
    <n v="9.6"/>
    <n v="1.21546"/>
    <n v="1"/>
    <n v="1.0005999999999999"/>
    <n v="1.0066999999999999"/>
    <n v="1"/>
    <n v="0.96957994265656311"/>
    <n v="0.94020507353396143"/>
    <n v="0.91187539263219508"/>
    <n v="0.88459089995126394"/>
    <n v="0.85835159549116802"/>
    <n v="0.83315747925190742"/>
    <n v="0.80900855123348203"/>
    <n v="0.78590481143589186"/>
    <n v="0.76384625985913679"/>
    <n v="375000"/>
    <n v="750000"/>
    <n v="727184.95699242235"/>
    <n v="705153.80515047105"/>
    <n v="683906.54447414633"/>
    <n v="663443.17496344796"/>
    <n v="643763.69661837607"/>
    <n v="624868.10943893052"/>
    <n v="606756.41342511156"/>
    <n v="589428.60857691895"/>
    <n v="572884.69489435258"/>
    <n v="750000"/>
    <n v="727184.95699242235"/>
    <n v="705153.80515047105"/>
    <n v="683906.54447414633"/>
    <n v="663443.17496344796"/>
    <n v="643763.69661837607"/>
    <n v="624868.10943893052"/>
    <n v="606756.41342511156"/>
    <n v="589428.60857691895"/>
    <n v="572884.69489435258"/>
    <n v="2419794.5887500001"/>
    <n v="64.75"/>
    <n v="9.4854355203619907"/>
    <n v="1.2999999999999999E-2"/>
    <n v="0.78300000000000003"/>
    <n v="4.2157979022656243E-2"/>
    <n v="0.15303733725990201"/>
    <n v="7.4999999999999997E-2"/>
    <n v="0.228037337259902"/>
    <n v="2.8433803778115498"/>
    <n v="2.736314580810927"/>
    <n v="2.6032184144525496"/>
    <n v="2.4440918787364194"/>
    <n v="2.258934973662535"/>
    <n v="2.0477476992308974"/>
    <n v="1.8105300554415054"/>
    <n v="1.5472820422943605"/>
    <n v="1.2580036597894613"/>
    <n v="0.94269490792680777"/>
    <n v="2.8433803778115498"/>
    <n v="2.7898474793112387"/>
    <n v="2.6697664976317386"/>
    <n v="2.5236551465944848"/>
    <n v="2.3515134261994772"/>
    <n v="2.153341336446716"/>
    <n v="1.9291388773362015"/>
    <n v="1.6789060488679328"/>
    <n v="1.4026428510419109"/>
    <n v="1.1003492838581346"/>
    <n v="0"/>
    <n v="4.1856782862351567"/>
    <n v="12.557034858705471"/>
    <n v="20.928391431175783"/>
    <n v="29.299748003646098"/>
    <n v="37.671104576116406"/>
    <n v="46.042461148586725"/>
    <n v="54.413817721057029"/>
    <n v="62.785174293527348"/>
    <n v="71.156530865997667"/>
    <n v="8.3713565724703134"/>
    <n v="0"/>
    <n v="12.559756650342631"/>
    <n v="39.374011318372162"/>
    <n v="69.422728931496422"/>
    <n v="104.30671383342545"/>
    <n v="146.45065487196254"/>
    <n v="199.79788094942745"/>
    <n v="271.31802337571099"/>
    <n v="374.71911048873943"/>
    <n v="541.35236972268115"/>
    <n v="1759.3012501421581"/>
    <n v="69.555528290513578"/>
    <n v="274.3285167649006"/>
    <n v="2103.1852951975725"/>
    <n v="2103.1999999999998"/>
    <n v="274.33043478260856"/>
    <n v="69.555528290513578"/>
    <n v="1759.3140369268776"/>
    <n v="8.3551229938651979"/>
    <n v="1.4704802427331742E-2"/>
    <n v="6.9916329532767897E-6"/>
  </r>
  <r>
    <x v="2"/>
    <x v="501"/>
    <n v="442"/>
    <n v="1.9071400000000001"/>
    <n v="75.343599230967072"/>
    <n v="0"/>
    <n v="8.3715110256630076"/>
    <n v="16.743022051326015"/>
    <n v="25.114533076989023"/>
    <n v="33.486044102652031"/>
    <n v="41.857555128315042"/>
    <n v="50.229066153978053"/>
    <n v="58.600577179641064"/>
    <n v="66.972088205304075"/>
    <n v="75.343599230967087"/>
    <n v="0"/>
    <n v="8.3715110256630076"/>
    <n v="16.743022051326015"/>
    <n v="25.114533076989023"/>
    <n v="33.486044102652031"/>
    <n v="41.857555128315042"/>
    <n v="50.229066153978053"/>
    <n v="58.600577179641064"/>
    <n v="66.972088205304075"/>
    <n v="75.343599230967087"/>
    <n v="0"/>
    <n v="42.925345572338344"/>
    <n v="171.70138228935338"/>
    <n v="386.32811015104511"/>
    <n v="686.8055291574135"/>
    <n v="1073.1336393084589"/>
    <n v="1545.3124406041811"/>
    <n v="2103.3419330445799"/>
    <n v="2747.2221166296558"/>
    <n v="3476.9529913594079"/>
    <n v="0"/>
    <n v="2.525802310049198E-2"/>
    <n v="5.0516046200983961E-2"/>
    <n v="7.5774069301475941E-2"/>
    <n v="0.10103209240196792"/>
    <n v="0.12629011550245992"/>
    <n v="0.15154813860295188"/>
    <n v="0.17680616170344388"/>
    <n v="0.20206418480393587"/>
    <n v="0.22732220790442786"/>
    <n v="9.6"/>
    <n v="1.21546"/>
    <n v="1"/>
    <n v="1.0005999999999999"/>
    <n v="1.0066999999999999"/>
    <n v="1"/>
    <n v="0.96957939104260182"/>
    <n v="0.94020400887425548"/>
    <n v="0.91187385349496108"/>
    <n v="0.88458892490471841"/>
    <n v="0.85834922310352768"/>
    <n v="0.8331547480913889"/>
    <n v="0.80900549986830206"/>
    <n v="0.78590147843426694"/>
    <n v="0.76384268378928377"/>
    <n v="375000"/>
    <n v="750000"/>
    <n v="727184.54328195134"/>
    <n v="705153.00665569166"/>
    <n v="683905.39012122084"/>
    <n v="663441.69367853878"/>
    <n v="643761.91732764582"/>
    <n v="624866.06106854172"/>
    <n v="606754.12490122649"/>
    <n v="589426.10882570024"/>
    <n v="572882.01284196286"/>
    <n v="750000"/>
    <n v="727184.54328195145"/>
    <n v="705153.00665569166"/>
    <n v="683905.39012122084"/>
    <n v="663441.69367853878"/>
    <n v="643761.91732764582"/>
    <n v="624866.06106854172"/>
    <n v="606754.12490122649"/>
    <n v="589426.10882570024"/>
    <n v="572882.01284196286"/>
    <n v="2422246.2550000004"/>
    <n v="64.75"/>
    <n v="9.4854355203619907"/>
    <n v="1.2999999999999999E-2"/>
    <n v="0.78300000000000003"/>
    <n v="4.2157979022656243E-2"/>
    <n v="0.15333628375553915"/>
    <n v="7.4999999999999997E-2"/>
    <n v="0.22833628375553916"/>
    <n v="2.8403039469635627"/>
    <n v="2.733324197137498"/>
    <n v="2.6002992534402165"/>
    <n v="2.4412291158717205"/>
    <n v="2.2561137844320087"/>
    <n v="2.0449532591210824"/>
    <n v="1.8077475399389402"/>
    <n v="1.5444966268855829"/>
    <n v="1.2552005199610103"/>
    <n v="0.93985921916522264"/>
    <n v="2.8403039469635627"/>
    <n v="2.7868140720505306"/>
    <n v="2.6668117252888575"/>
    <n v="2.5207641846559685"/>
    <n v="2.3486714501518646"/>
    <n v="2.1505335217765458"/>
    <n v="1.9263503995300113"/>
    <n v="1.6761220834122614"/>
    <n v="1.3998485734232966"/>
    <n v="1.0975298695631164"/>
    <n v="0"/>
    <n v="4.1857555128315038"/>
    <n v="12.557266538494511"/>
    <n v="20.928777564157521"/>
    <n v="29.300288589820525"/>
    <n v="37.671799615483536"/>
    <n v="46.043310641146547"/>
    <n v="54.414821666809559"/>
    <n v="62.78633269247257"/>
    <n v="71.157843718135581"/>
    <n v="8.3715110256630076"/>
    <n v="0"/>
    <n v="12.573891734591212"/>
    <n v="39.419091450038323"/>
    <n v="69.504911724182222"/>
    <n v="104.43678232173781"/>
    <n v="146.647277358905"/>
    <n v="200.09448062223123"/>
    <n v="271.77869920775851"/>
    <n v="375.48095299379213"/>
    <n v="542.76306255418956"/>
    <n v="1762.6991499674259"/>
    <n v="69.555528290513578"/>
    <n v="274.83820173869077"/>
    <n v="2107.0928799966305"/>
    <n v="2107.1"/>
    <n v="274.83913043478242"/>
    <n v="69.555528290513578"/>
    <n v="1762.7053412747039"/>
    <n v="8.3523300310949171"/>
    <n v="7.1200033694367448E-3"/>
    <n v="3.379053376411535E-6"/>
  </r>
  <r>
    <x v="2"/>
    <x v="502"/>
    <n v="442"/>
    <n v="1.9091"/>
    <n v="75.343013237811434"/>
    <n v="0"/>
    <n v="8.3714459153123819"/>
    <n v="16.742891830624764"/>
    <n v="25.114337745937146"/>
    <n v="33.485783661249528"/>
    <n v="41.857229576561906"/>
    <n v="50.228675491874284"/>
    <n v="58.600121407186663"/>
    <n v="66.971567322499041"/>
    <n v="75.343013237811419"/>
    <n v="0"/>
    <n v="8.3714459153123819"/>
    <n v="16.742891830624764"/>
    <n v="25.114337745937146"/>
    <n v="33.485783661249528"/>
    <n v="41.857229576561906"/>
    <n v="50.228675491874284"/>
    <n v="58.600121407186663"/>
    <n v="66.971567322499041"/>
    <n v="75.343013237811419"/>
    <n v="0"/>
    <n v="42.92467786171273"/>
    <n v="171.69871144685092"/>
    <n v="386.32210075541457"/>
    <n v="686.79484578740369"/>
    <n v="1073.1169465428179"/>
    <n v="1545.2884030216578"/>
    <n v="2103.3092152239228"/>
    <n v="2747.1793831496134"/>
    <n v="3476.8989067987291"/>
    <n v="0"/>
    <n v="2.5257826653430612E-2"/>
    <n v="5.0515653306861225E-2"/>
    <n v="7.5773479960291837E-2"/>
    <n v="0.10103130661372245"/>
    <n v="0.12628913326715305"/>
    <n v="0.15154695992058365"/>
    <n v="0.17680478657401424"/>
    <n v="0.20206261322744487"/>
    <n v="0.22732043988087547"/>
    <n v="9.6"/>
    <n v="1.21546"/>
    <n v="1"/>
    <n v="1.0005999999999999"/>
    <n v="1.0066999999999999"/>
    <n v="1"/>
    <n v="0.96957962357759253"/>
    <n v="0.94020445768556682"/>
    <n v="0.91187450232392286"/>
    <n v="0.88458975749266067"/>
    <n v="0.85835022319178023"/>
    <n v="0.83315589942128165"/>
    <n v="0.80900678618116473"/>
    <n v="0.78590288347142967"/>
    <n v="0.76384419129207637"/>
    <n v="375000"/>
    <n v="750000"/>
    <n v="727184.71768319444"/>
    <n v="705153.34326417511"/>
    <n v="683905.87674294214"/>
    <n v="663442.31811949553"/>
    <n v="643762.66739383515"/>
    <n v="624866.92456596124"/>
    <n v="606755.08963587356"/>
    <n v="589427.16260357224"/>
    <n v="572883.14346905728"/>
    <n v="750000"/>
    <n v="727184.71768319444"/>
    <n v="705153.34326417511"/>
    <n v="683905.87674294214"/>
    <n v="663442.31811949553"/>
    <n v="643762.66739383515"/>
    <n v="624866.92456596124"/>
    <n v="606755.08963587356"/>
    <n v="589427.16260357224"/>
    <n v="572883.14346905728"/>
    <n v="2424697.9212500001"/>
    <n v="64.75"/>
    <n v="9.4854355203619907"/>
    <n v="1.2999999999999999E-2"/>
    <n v="0.78300000000000003"/>
    <n v="4.2157979022656243E-2"/>
    <n v="0.15365161828863536"/>
    <n v="7.4999999999999997E-2"/>
    <n v="0.22865161828863534"/>
    <n v="2.8372337374115273"/>
    <n v="2.7303419004282592"/>
    <n v="2.5973892308592319"/>
    <n v="2.4383757287044472"/>
    <n v="2.2533013939639046"/>
    <n v="2.0421662266376033"/>
    <n v="1.8049702267255447"/>
    <n v="1.5417133942277272"/>
    <n v="1.2523957291441521"/>
    <n v="0.93701723147481919"/>
    <n v="2.8372337374115273"/>
    <n v="2.783787818919893"/>
    <n v="2.6638655656437455"/>
    <n v="2.5178824797818393"/>
    <n v="2.3458385613341761"/>
    <n v="2.1477338103007542"/>
    <n v="1.9235682266815739"/>
    <n v="1.673341810476636"/>
    <n v="1.3970545616859398"/>
    <n v="1.0947064803094857"/>
    <n v="0"/>
    <n v="4.185722957656191"/>
    <n v="12.557168872968573"/>
    <n v="20.928614788280953"/>
    <n v="29.300060703593338"/>
    <n v="37.671506618905717"/>
    <n v="46.042952534218095"/>
    <n v="54.414398449530474"/>
    <n v="62.785844364842852"/>
    <n v="71.157290280155223"/>
    <n v="8.3714459153123819"/>
    <n v="0"/>
    <n v="12.587364998994746"/>
    <n v="39.462073997002555"/>
    <n v="69.58337737735927"/>
    <n v="104.56127609906717"/>
    <n v="146.83615757966766"/>
    <n v="200.3807723453879"/>
    <n v="272.22602745146827"/>
    <n v="376.22603637842764"/>
    <n v="544.15445397938527"/>
    <n v="1766.0175402067603"/>
    <n v="69.555528290513578"/>
    <n v="275.33596027459095"/>
    <n v="2110.909028771865"/>
    <n v="2110.9"/>
    <n v="275.3347826086956"/>
    <n v="69.555528290513578"/>
    <n v="1766.0096891007909"/>
    <n v="8.349383285755156"/>
    <n v="9.0287718649051385E-3"/>
    <n v="4.2772143942892311E-6"/>
  </r>
  <r>
    <x v="2"/>
    <x v="503"/>
    <n v="442"/>
    <n v="1.9097200000000001"/>
    <n v="75.368856701302477"/>
    <n v="0"/>
    <n v="8.3743174112558307"/>
    <n v="16.748634822511661"/>
    <n v="25.122952233767492"/>
    <n v="33.497269645023323"/>
    <n v="41.871587056279154"/>
    <n v="50.245904467534984"/>
    <n v="58.620221878790815"/>
    <n v="66.994539290046646"/>
    <n v="75.368856701302477"/>
    <n v="0"/>
    <n v="8.3743174112558307"/>
    <n v="16.748634822511661"/>
    <n v="25.122952233767492"/>
    <n v="33.497269645023323"/>
    <n v="41.871587056279154"/>
    <n v="50.245904467534984"/>
    <n v="58.620221878790815"/>
    <n v="66.994539290046646"/>
    <n v="75.368856701302477"/>
    <n v="0"/>
    <n v="42.954130163983322"/>
    <n v="171.81652065593329"/>
    <n v="386.58717147584986"/>
    <n v="687.26608262373315"/>
    <n v="1073.853254099583"/>
    <n v="1546.3486859033994"/>
    <n v="2104.7523780351826"/>
    <n v="2749.0643304949326"/>
    <n v="3479.2845432826489"/>
    <n v="0"/>
    <n v="2.526649035949876E-2"/>
    <n v="5.0532980718997519E-2"/>
    <n v="7.5799471078496286E-2"/>
    <n v="0.10106596143799504"/>
    <n v="0.12633245179749381"/>
    <n v="0.15159894215699257"/>
    <n v="0.17686543251649131"/>
    <n v="0.20213192287599008"/>
    <n v="0.22739841323548884"/>
    <n v="9.6"/>
    <n v="1.21546"/>
    <n v="1"/>
    <n v="1.0005999999999999"/>
    <n v="1.0066999999999999"/>
    <n v="1"/>
    <n v="0.96956936838216723"/>
    <n v="0.94018466445458804"/>
    <n v="0.91184588821726265"/>
    <n v="0.88455303967019094"/>
    <n v="0.85830611881337271"/>
    <n v="0.83310512564680839"/>
    <n v="0.80895006017049775"/>
    <n v="0.7858409223844407"/>
    <n v="0.76377771228863744"/>
    <n v="375000"/>
    <n v="750000"/>
    <n v="727177.02628662542"/>
    <n v="705138.49834094103"/>
    <n v="683884.41616294696"/>
    <n v="663414.7797526432"/>
    <n v="643729.58911002951"/>
    <n v="624828.84423510625"/>
    <n v="606712.54512787331"/>
    <n v="589380.69178833056"/>
    <n v="572833.28421647812"/>
    <n v="750000"/>
    <n v="727177.02628662542"/>
    <n v="705138.49834094103"/>
    <n v="683884.41616294696"/>
    <n v="663414.7797526432"/>
    <n v="643729.58911002951"/>
    <n v="624828.84423510625"/>
    <n v="606712.54512787331"/>
    <n v="589380.69178833056"/>
    <n v="572833.28421647812"/>
    <n v="2427149.5875000004"/>
    <n v="64.75"/>
    <n v="9.4854355203619907"/>
    <n v="1.2999999999999999E-2"/>
    <n v="0.78300000000000003"/>
    <n v="4.2157979022656243E-2"/>
    <n v="0.15375143440337519"/>
    <n v="7.4999999999999997E-2"/>
    <n v="0.2287514344033752"/>
    <n v="2.8341697303030302"/>
    <n v="2.7273380645784222"/>
    <n v="2.5944406156649582"/>
    <n v="2.43547738356264"/>
    <n v="2.2504483682714667"/>
    <n v="2.0393535697914373"/>
    <n v="1.8021929881225538"/>
    <n v="1.5389666232648149"/>
    <n v="1.2496744752182212"/>
    <n v="0.93431654398277231"/>
    <n v="2.8341697303030302"/>
    <n v="2.780753897440726"/>
    <n v="2.66088934012169"/>
    <n v="2.5149589996137989"/>
    <n v="2.3429628759170535"/>
    <n v="2.1449009690314522"/>
    <n v="1.9207732789569956"/>
    <n v="1.6705798056936842"/>
    <n v="1.394320549241518"/>
    <n v="1.0919955096004967"/>
    <n v="0"/>
    <n v="4.1871587056279154"/>
    <n v="12.561476116883746"/>
    <n v="20.935793528139577"/>
    <n v="29.310110939395408"/>
    <n v="37.684428350651238"/>
    <n v="46.058745761907069"/>
    <n v="54.4330631731629"/>
    <n v="62.807380584418731"/>
    <n v="71.181697995674568"/>
    <n v="8.3743174112558307"/>
    <n v="0"/>
    <n v="12.609744459767933"/>
    <n v="39.533319394591217"/>
    <n v="69.7120630149753"/>
    <n v="104.76144325144166"/>
    <n v="147.13097202458948"/>
    <n v="200.81003874855537"/>
    <n v="272.86319822938702"/>
    <n v="377.22239772596447"/>
    <n v="545.87965577442026"/>
    <n v="1770.5228326236929"/>
    <n v="69.555528290513578"/>
    <n v="276.01175413713082"/>
    <n v="2116.0901150513373"/>
    <n v="2116.1"/>
    <n v="276.01304347826067"/>
    <n v="69.555528290513578"/>
    <n v="1770.5314282312256"/>
    <n v="8.3484503823151659"/>
    <n v="9.8849486626022554E-3"/>
    <n v="4.6713050718785764E-6"/>
  </r>
  <r>
    <x v="2"/>
    <x v="504"/>
    <n v="442"/>
    <n v="1.9116"/>
    <n v="75.369822858344833"/>
    <n v="0"/>
    <n v="8.3744247620383145"/>
    <n v="16.748849524076629"/>
    <n v="25.123274286114942"/>
    <n v="33.497699048153258"/>
    <n v="41.872123810191574"/>
    <n v="50.246548572229891"/>
    <n v="58.620973334268207"/>
    <n v="66.995398096306516"/>
    <n v="75.369822858344833"/>
    <n v="0"/>
    <n v="8.3744247620383145"/>
    <n v="16.748849524076629"/>
    <n v="25.123274286114942"/>
    <n v="33.497699048153258"/>
    <n v="41.872123810191574"/>
    <n v="50.246548572229891"/>
    <n v="58.620973334268207"/>
    <n v="66.995398096306516"/>
    <n v="75.369822858344833"/>
    <n v="0"/>
    <n v="42.955231433212305"/>
    <n v="171.82092573284922"/>
    <n v="386.59708289891063"/>
    <n v="687.28370293139687"/>
    <n v="1073.8807858303076"/>
    <n v="1546.388331595643"/>
    <n v="2104.8063402274029"/>
    <n v="2749.1348117255875"/>
    <n v="3479.3737460901962"/>
    <n v="0"/>
    <n v="2.5266814251868431E-2"/>
    <n v="5.0533628503736862E-2"/>
    <n v="7.5800442755605282E-2"/>
    <n v="0.10106725700747372"/>
    <n v="0.12633407125934215"/>
    <n v="0.15160088551121059"/>
    <n v="0.17686769976307903"/>
    <n v="0.20213451401494745"/>
    <n v="0.22740132826681589"/>
    <n v="9.6"/>
    <n v="1.21546"/>
    <n v="1"/>
    <n v="1.0005999999999999"/>
    <n v="1.0066999999999999"/>
    <n v="1"/>
    <n v="0.96956898499440436"/>
    <n v="0.94018392449483013"/>
    <n v="0.91184481850127741"/>
    <n v="0.88455166701374621"/>
    <n v="0.85830447003223642"/>
    <n v="0.83310322755674826"/>
    <n v="0.80894793958728151"/>
    <n v="0.78583860612383627"/>
    <n v="0.76377522716641244"/>
    <n v="375000"/>
    <n v="750000"/>
    <n v="727176.73874580325"/>
    <n v="705137.94337112259"/>
    <n v="683883.61387595802"/>
    <n v="663413.75026030967"/>
    <n v="643728.35252417729"/>
    <n v="624827.42066756124"/>
    <n v="606710.95469046116"/>
    <n v="589378.95459287718"/>
    <n v="572831.4203748093"/>
    <n v="750000"/>
    <n v="727176.73874580325"/>
    <n v="705137.94337112259"/>
    <n v="683883.61387595802"/>
    <n v="663413.75026030967"/>
    <n v="643728.35252417729"/>
    <n v="624827.42066756124"/>
    <n v="606710.95469046116"/>
    <n v="589378.95459287718"/>
    <n v="572831.4203748093"/>
    <n v="2429601.2537500001"/>
    <n v="64.75"/>
    <n v="9.4854355203619907"/>
    <n v="1.2999999999999999E-2"/>
    <n v="0.78300000000000003"/>
    <n v="4.2157979022656243E-2"/>
    <n v="0.15405430076476501"/>
    <n v="7.4999999999999997E-2"/>
    <n v="0.22905430076476502"/>
    <n v="2.8311119068617554"/>
    <n v="2.724366179447641"/>
    <n v="2.5915396466015022"/>
    <n v="2.4326323083233388"/>
    <n v="2.2476441646131509"/>
    <n v="2.0365752154709384"/>
    <n v="1.7994254608967022"/>
    <n v="1.536194900890441"/>
    <n v="1.246883535452155"/>
    <n v="0.93149136458184489"/>
    <n v="2.8311119068617554"/>
    <n v="2.777739043154698"/>
    <n v="2.6579529130245714"/>
    <n v="2.5120859774624202"/>
    <n v="2.3401382364682446"/>
    <n v="2.1421096900420444"/>
    <n v="1.9180003381838202"/>
    <n v="1.6678101808935715"/>
    <n v="1.391539218171298"/>
    <n v="1.089187450017"/>
    <n v="0"/>
    <n v="4.1872123810191573"/>
    <n v="12.561637143057471"/>
    <n v="20.936061905095784"/>
    <n v="29.3104866671341"/>
    <n v="37.684911429172416"/>
    <n v="46.059336191210733"/>
    <n v="54.433760953249049"/>
    <n v="62.808185715287365"/>
    <n v="71.182610477325682"/>
    <n v="8.3744247620383145"/>
    <n v="0"/>
    <n v="12.62375424859785"/>
    <n v="39.578009312006287"/>
    <n v="69.793580637995504"/>
    <n v="104.89058360205659"/>
    <n v="147.32646833855082"/>
    <n v="201.10551486553254"/>
    <n v="273.32333189951464"/>
    <n v="377.98605949750203"/>
    <n v="547.30103234162311"/>
    <n v="1773.9283347433793"/>
    <n v="69.555528290513578"/>
    <n v="276.52257945508376"/>
    <n v="2120.0064424889765"/>
    <n v="2120"/>
    <n v="276.52173913043475"/>
    <n v="69.555528290513578"/>
    <n v="1773.9227325790516"/>
    <n v="8.3456193296417585"/>
    <n v="6.4424889765177795E-3"/>
    <n v="3.0389098945838585E-6"/>
  </r>
  <r>
    <x v="2"/>
    <x v="505"/>
    <n v="442"/>
    <n v="1.9123399999999999"/>
    <n v="75.393249087203785"/>
    <n v="0"/>
    <n v="8.3770276763559757"/>
    <n v="16.754055352711951"/>
    <n v="25.131083029067927"/>
    <n v="33.508110705423903"/>
    <n v="41.885138381779882"/>
    <n v="50.262166058135861"/>
    <n v="58.63919373449184"/>
    <n v="67.01622141084782"/>
    <n v="75.393249087203799"/>
    <n v="0"/>
    <n v="8.3770276763559757"/>
    <n v="16.754055352711951"/>
    <n v="25.131083029067927"/>
    <n v="33.508110705423903"/>
    <n v="41.885138381779882"/>
    <n v="50.262166058135861"/>
    <n v="58.63919373449184"/>
    <n v="67.01622141084782"/>
    <n v="75.393249087203799"/>
    <n v="0"/>
    <n v="42.981938022890823"/>
    <n v="171.92775209156329"/>
    <n v="386.83744220601744"/>
    <n v="687.71100836625317"/>
    <n v="1074.5484505722709"/>
    <n v="1547.3497688240702"/>
    <n v="2106.1149631216513"/>
    <n v="2750.844033465014"/>
    <n v="3481.5369798541587"/>
    <n v="0"/>
    <n v="2.5274667609495573E-2"/>
    <n v="5.0549335218991145E-2"/>
    <n v="7.5824002828486711E-2"/>
    <n v="0.10109867043798229"/>
    <n v="0.12637333804747788"/>
    <n v="0.15164800565697345"/>
    <n v="0.17692267326646904"/>
    <n v="0.20219734087596461"/>
    <n v="0.2274720084854602"/>
    <n v="9.6"/>
    <n v="1.21546"/>
    <n v="1"/>
    <n v="1.0005999999999999"/>
    <n v="1.0066999999999999"/>
    <n v="1"/>
    <n v="0.96955968911572765"/>
    <n v="0.94016598303959087"/>
    <n v="0.91181888177158987"/>
    <n v="0.88451838531172444"/>
    <n v="0.85826449365999447"/>
    <n v="0.83305720681640039"/>
    <n v="0.80889652478094187"/>
    <n v="0.78578244755361892"/>
    <n v="0.76371497513443165"/>
    <n v="375000"/>
    <n v="750000"/>
    <n v="727169.76683679572"/>
    <n v="705124.48727969313"/>
    <n v="683864.16132869245"/>
    <n v="663388.78898379335"/>
    <n v="643698.37024499581"/>
    <n v="624792.9051123003"/>
    <n v="606672.39358570636"/>
    <n v="589336.83566521422"/>
    <n v="572786.23135082377"/>
    <n v="750000"/>
    <n v="727169.76683679561"/>
    <n v="705124.48727969313"/>
    <n v="683864.16132869245"/>
    <n v="663388.78898379335"/>
    <n v="643698.37024499581"/>
    <n v="624792.9051123003"/>
    <n v="606672.39358570636"/>
    <n v="589336.83566521422"/>
    <n v="572786.23135082377"/>
    <n v="2432052.92"/>
    <n v="64.75"/>
    <n v="9.4854355203619907"/>
    <n v="1.2999999999999999E-2"/>
    <n v="0.78300000000000003"/>
    <n v="4.2157979022656243E-2"/>
    <n v="0.15417359585566989"/>
    <n v="7.4999999999999997E-2"/>
    <n v="0.22917359585566988"/>
    <n v="2.8280602483870969"/>
    <n v="2.7213769274136159"/>
    <n v="2.5886068835758778"/>
    <n v="2.429750116873882"/>
    <n v="2.2448066273076273"/>
    <n v="2.0337764148771131"/>
    <n v="1.796659479582343"/>
    <n v="1.5334558214233136"/>
    <n v="1.2441654404000264"/>
    <n v="0.92878833651248083"/>
    <n v="2.8280602483870969"/>
    <n v="2.7747185879003564"/>
    <n v="2.6549919054947466"/>
    <n v="2.5091785002248796"/>
    <n v="2.3372783720907546"/>
    <n v="2.1392915210923702"/>
    <n v="1.9152179472297282"/>
    <n v="1.6650576505028283"/>
    <n v="1.3888106309116699"/>
    <n v="1.0864768884562537"/>
    <n v="0"/>
    <n v="4.1885138381779878"/>
    <n v="12.565541514533964"/>
    <n v="20.942569190889941"/>
    <n v="29.319596867245913"/>
    <n v="37.696624543601892"/>
    <n v="46.073652219957872"/>
    <n v="54.450679896313851"/>
    <n v="62.82770757266983"/>
    <n v="71.204735249025816"/>
    <n v="8.3770276763559757"/>
    <n v="0"/>
    <n v="12.645353117329183"/>
    <n v="39.646783411204368"/>
    <n v="69.917896120328592"/>
    <n v="105.08421989838278"/>
    <n v="147.61226508564187"/>
    <n v="201.52289213645906"/>
    <n v="273.94538102033499"/>
    <n v="378.96415354537203"/>
    <n v="549.00757135866695"/>
    <n v="1778.34651569372"/>
    <n v="69.555528290513578"/>
    <n v="277.18530659763491"/>
    <n v="2125.0873505818686"/>
    <n v="2125.1"/>
    <n v="277.18695652173892"/>
    <n v="69.555528290513578"/>
    <n v="1778.3575151877474"/>
    <n v="8.3445040553640535"/>
    <n v="1.2649418131331913E-2"/>
    <n v="5.9523872435800265E-6"/>
  </r>
  <r>
    <x v="2"/>
    <x v="506"/>
    <n v="442"/>
    <n v="1.9142600000000001"/>
    <n v="75.393401942380791"/>
    <n v="0"/>
    <n v="8.3770446602645325"/>
    <n v="16.754089320529065"/>
    <n v="25.131133980793599"/>
    <n v="33.50817864105813"/>
    <n v="41.885223301322661"/>
    <n v="50.262267961587192"/>
    <n v="58.639312621851722"/>
    <n v="67.01635728211626"/>
    <n v="75.393401942380791"/>
    <n v="0"/>
    <n v="8.3770446602645325"/>
    <n v="16.754089320529065"/>
    <n v="25.131133980793599"/>
    <n v="33.50817864105813"/>
    <n v="41.885223301322661"/>
    <n v="50.262267961587192"/>
    <n v="58.639312621851722"/>
    <n v="67.01635728211626"/>
    <n v="75.393401942380791"/>
    <n v="0"/>
    <n v="42.982112309540746"/>
    <n v="171.92844923816298"/>
    <n v="386.83901078586678"/>
    <n v="687.71379695265193"/>
    <n v="1074.5528077385184"/>
    <n v="1547.3560431434666"/>
    <n v="2106.123503167496"/>
    <n v="2750.8551878106077"/>
    <n v="3481.5510970728001"/>
    <n v="0"/>
    <n v="2.5274718852330152E-2"/>
    <n v="5.0549437704660305E-2"/>
    <n v="7.5824156556990457E-2"/>
    <n v="0.10109887540932061"/>
    <n v="0.12637359426165076"/>
    <n v="0.15164831311398089"/>
    <n v="0.17692303196631104"/>
    <n v="0.20219775081864122"/>
    <n v="0.22747246967097137"/>
    <n v="9.6"/>
    <n v="1.21546"/>
    <n v="1"/>
    <n v="1.0005999999999999"/>
    <n v="1.0066999999999999"/>
    <n v="1"/>
    <n v="0.96955962846083454"/>
    <n v="0.9401658659736627"/>
    <n v="0.91181871253848468"/>
    <n v="0.88451816815530049"/>
    <n v="0.85826423282410991"/>
    <n v="0.83305690654491327"/>
    <n v="0.80889618931771012"/>
    <n v="0.78578208114250092"/>
    <n v="0.76371458201928533"/>
    <n v="375000"/>
    <n v="750000"/>
    <n v="727169.72134562593"/>
    <n v="705124.39948024706"/>
    <n v="683864.03440386348"/>
    <n v="663388.62611647532"/>
    <n v="643698.17461808247"/>
    <n v="624792.67990868492"/>
    <n v="606672.14198828256"/>
    <n v="589336.56085687573"/>
    <n v="572785.93651446397"/>
    <n v="750000"/>
    <n v="727169.72134562593"/>
    <n v="705124.39948024706"/>
    <n v="683864.0344038636"/>
    <n v="663388.62611647532"/>
    <n v="643698.17461808247"/>
    <n v="624792.67990868492"/>
    <n v="606672.14198828256"/>
    <n v="589336.56085687573"/>
    <n v="572785.93651446397"/>
    <n v="2434504.5862500002"/>
    <n v="64.75"/>
    <n v="9.4854355203619907"/>
    <n v="1.2999999999999999E-2"/>
    <n v="0.78300000000000003"/>
    <n v="4.2157979022656243E-2"/>
    <n v="0.15448333356292385"/>
    <n v="7.4999999999999997E-2"/>
    <n v="0.22948333356292383"/>
    <n v="2.8250147362537765"/>
    <n v="2.7184178432034156"/>
    <n v="2.5857188623312606"/>
    <n v="2.4269177936373127"/>
    <n v="2.242014637121569"/>
    <n v="2.0310093927840316"/>
    <n v="1.7939020606247003"/>
    <n v="1.5306926406435744"/>
    <n v="1.2413811328406543"/>
    <n v="0.92596753721593961"/>
    <n v="2.8250147362537765"/>
    <n v="2.7717162897285963"/>
    <n v="2.6520683527673379"/>
    <n v="2.5063183279842867"/>
    <n v="2.3344662153794409"/>
    <n v="2.1365120149528005"/>
    <n v="1.912455726704366"/>
    <n v="1.6622973506341374"/>
    <n v="1.3860368867421142"/>
    <n v="1.0836743350282969"/>
    <n v="0"/>
    <n v="4.1885223301322663"/>
    <n v="12.5655669903968"/>
    <n v="20.942611650661334"/>
    <n v="29.319656310925865"/>
    <n v="37.696700971190396"/>
    <n v="46.073745631454926"/>
    <n v="54.450790291719457"/>
    <n v="62.827834951983988"/>
    <n v="71.204879612248533"/>
    <n v="8.3770446602645325"/>
    <n v="0"/>
    <n v="12.659101781109419"/>
    <n v="39.690649658506103"/>
    <n v="69.9979691890384"/>
    <n v="105.21123360969752"/>
    <n v="147.80490133928672"/>
    <n v="201.81477637941114"/>
    <n v="274.40138906942497"/>
    <n v="379.7240782946235"/>
    <n v="550.42962379005678"/>
    <n v="1781.7337231111546"/>
    <n v="69.555528290513578"/>
    <n v="277.69338771025008"/>
    <n v="2128.9826391119182"/>
    <n v="2129"/>
    <n v="277.695652173913"/>
    <n v="69.555528290513578"/>
    <n v="1781.7488195355734"/>
    <n v="8.3416079515644395"/>
    <n v="1.7360888081839221E-2"/>
    <n v="8.1544800760165431E-6"/>
  </r>
  <r>
    <x v="2"/>
    <x v="507"/>
    <n v="442"/>
    <n v="1.9149"/>
    <n v="75.418748398793937"/>
    <n v="0"/>
    <n v="8.3798609331993266"/>
    <n v="16.759721866398653"/>
    <n v="25.139582799597981"/>
    <n v="33.519443732797306"/>
    <n v="41.899304665996631"/>
    <n v="50.279165599195956"/>
    <n v="58.659026532395281"/>
    <n v="67.038887465594613"/>
    <n v="75.418748398793937"/>
    <n v="0"/>
    <n v="8.3798609331993266"/>
    <n v="16.759721866398653"/>
    <n v="25.139582799597981"/>
    <n v="33.519443732797306"/>
    <n v="41.899304665996631"/>
    <n v="50.279165599195956"/>
    <n v="58.659026532395281"/>
    <n v="67.038887465594613"/>
    <n v="75.418748398793937"/>
    <n v="0"/>
    <n v="43.011017421603178"/>
    <n v="172.04406968641271"/>
    <n v="387.09915679442867"/>
    <n v="688.17627874565085"/>
    <n v="1075.2754355400793"/>
    <n v="1548.3966271777144"/>
    <n v="2107.5398536585553"/>
    <n v="2752.7051149826034"/>
    <n v="3483.8924111498573"/>
    <n v="0"/>
    <n v="2.5283215942834631E-2"/>
    <n v="5.0566431885669262E-2"/>
    <n v="7.5849647828503897E-2"/>
    <n v="0.10113286377133852"/>
    <n v="0.12641607971417315"/>
    <n v="0.15169929565700779"/>
    <n v="0.17698251159984241"/>
    <n v="0.20226572754267705"/>
    <n v="0.22754894348551169"/>
    <n v="9.6"/>
    <n v="1.21546"/>
    <n v="1"/>
    <n v="1.0005999999999999"/>
    <n v="1.0066999999999999"/>
    <n v="1"/>
    <n v="0.96954957072161152"/>
    <n v="0.94014645433107558"/>
    <n v="0.91179065082839239"/>
    <n v="0.88448216021356163"/>
    <n v="0.85822098248658363"/>
    <n v="0.83300711764745816"/>
    <n v="0.80884056569618545"/>
    <n v="0.78572132663276517"/>
    <n v="0.76364940045719742"/>
    <n v="375000"/>
    <n v="750000"/>
    <n v="727162.17804120865"/>
    <n v="705109.84074830671"/>
    <n v="683842.9881212943"/>
    <n v="663361.62016017118"/>
    <n v="643665.7368649377"/>
    <n v="624755.33823559363"/>
    <n v="606630.42427213909"/>
    <n v="589290.99497457384"/>
    <n v="572737.05034289812"/>
    <n v="750000"/>
    <n v="727162.17804120865"/>
    <n v="705109.84074830671"/>
    <n v="683842.98812129418"/>
    <n v="663361.62016017118"/>
    <n v="643665.7368649377"/>
    <n v="624755.33823559363"/>
    <n v="606630.42427213909"/>
    <n v="589290.99497457384"/>
    <n v="572737.05034289812"/>
    <n v="2436956.2524999999"/>
    <n v="64.75"/>
    <n v="9.4854355203619907"/>
    <n v="1.2999999999999999E-2"/>
    <n v="0.78300000000000003"/>
    <n v="4.2157979022656243E-2"/>
    <n v="0.15458664853697468"/>
    <n v="7.4999999999999997E-2"/>
    <n v="0.22958664853697469"/>
    <n v="2.821975351911469"/>
    <n v="2.7154385892101267"/>
    <n v="2.5827946133132311"/>
    <n v="2.4240434242207822"/>
    <n v="2.2391850219327805"/>
    <n v="2.0282194064492258"/>
    <n v="1.7911465777701177"/>
    <n v="1.5279665358954568"/>
    <n v="1.2386792808252423"/>
    <n v="0.9232848125594747"/>
    <n v="2.821975351911469"/>
    <n v="2.7687069705607978"/>
    <n v="2.6491166012616789"/>
    <n v="2.5034190187670067"/>
    <n v="2.3316142230767811"/>
    <n v="2.1337022141910031"/>
    <n v="1.9096829921096719"/>
    <n v="1.6595565568327872"/>
    <n v="1.3833229083603495"/>
    <n v="1.0809820466923585"/>
    <n v="0"/>
    <n v="4.1899304665996633"/>
    <n v="12.569791399798991"/>
    <n v="20.949652332998319"/>
    <n v="29.329513266197644"/>
    <n v="37.709374199396969"/>
    <n v="46.089235132596293"/>
    <n v="54.469096065795618"/>
    <n v="62.84895699899495"/>
    <n v="71.228817932194275"/>
    <n v="8.3798609331993266"/>
    <n v="0"/>
    <n v="12.681383405037064"/>
    <n v="39.761595937103742"/>
    <n v="70.126164191189147"/>
    <n v="105.41076648813505"/>
    <n v="148.09906910497958"/>
    <n v="202.24371402188262"/>
    <n v="275.03940634572297"/>
    <n v="380.72493144240485"/>
    <n v="552.17160223368012"/>
    <n v="1786.258633170135"/>
    <n v="69.555528290513578"/>
    <n v="278.37212421909715"/>
    <n v="2134.1862856797457"/>
    <n v="2134.1999999999998"/>
    <n v="278.37391304347807"/>
    <n v="69.555528290513578"/>
    <n v="1786.2705586660081"/>
    <n v="8.3406418108481919"/>
    <n v="1.3714320254166523E-2"/>
    <n v="6.4259770659575132E-6"/>
  </r>
  <r>
    <x v="2"/>
    <x v="508"/>
    <n v="442"/>
    <n v="1.91682"/>
    <n v="75.418875460964756"/>
    <n v="0"/>
    <n v="8.3798750512183062"/>
    <n v="16.759750102436612"/>
    <n v="25.139625153654919"/>
    <n v="33.519500204873225"/>
    <n v="41.899375256091531"/>
    <n v="50.279250307309837"/>
    <n v="58.659125358528144"/>
    <n v="67.03900040974645"/>
    <n v="75.418875460964756"/>
    <n v="0"/>
    <n v="8.3798750512183062"/>
    <n v="16.759750102436612"/>
    <n v="25.139625153654919"/>
    <n v="33.519500204873225"/>
    <n v="41.899375256091531"/>
    <n v="50.279250307309837"/>
    <n v="58.659125358528144"/>
    <n v="67.03900040974645"/>
    <n v="75.418875460964756"/>
    <n v="0"/>
    <n v="43.011162347843992"/>
    <n v="172.04464939137597"/>
    <n v="387.10046113059593"/>
    <n v="688.17859756550388"/>
    <n v="1075.2790586960998"/>
    <n v="1548.4018445223837"/>
    <n v="2107.5469550443559"/>
    <n v="2752.7143902620155"/>
    <n v="3483.9041501753636"/>
    <n v="0"/>
    <n v="2.5283258538878337E-2"/>
    <n v="5.0566517077756674E-2"/>
    <n v="7.5849775616635015E-2"/>
    <n v="0.10113303415551335"/>
    <n v="0.1264162926943917"/>
    <n v="0.15169955123327003"/>
    <n v="0.17698280977214836"/>
    <n v="0.2022660683110267"/>
    <n v="0.22754932684990503"/>
    <n v="9.6"/>
    <n v="1.21546"/>
    <n v="1"/>
    <n v="1.0005999999999999"/>
    <n v="1.0066999999999999"/>
    <n v="1"/>
    <n v="0.96954952030231001"/>
    <n v="0.94014635702140847"/>
    <n v="0.9117905101572954"/>
    <n v="0.88448197970997078"/>
    <n v="0.85822076567943451"/>
    <n v="0.8330068680656868"/>
    <n v="0.80884028686872744"/>
    <n v="0.78572102208855643"/>
    <n v="0.76364907372517399"/>
    <n v="375000"/>
    <n v="750000"/>
    <n v="727162.14022673247"/>
    <n v="705109.76776605635"/>
    <n v="683842.88261797151"/>
    <n v="663361.48478247807"/>
    <n v="643665.57425957592"/>
    <n v="624755.15104926506"/>
    <n v="606630.21515154559"/>
    <n v="589290.7665664173"/>
    <n v="572736.80529388052"/>
    <n v="750000"/>
    <n v="727162.14022673247"/>
    <n v="705109.76776605635"/>
    <n v="683842.88261797139"/>
    <n v="663361.48478247807"/>
    <n v="643665.57425957592"/>
    <n v="624755.15104926506"/>
    <n v="606630.21515154559"/>
    <n v="589290.7665664173"/>
    <n v="572736.80529388052"/>
    <n v="2439407.9187500002"/>
    <n v="64.75"/>
    <n v="9.4854355203619907"/>
    <n v="1.2999999999999999E-2"/>
    <n v="0.78300000000000003"/>
    <n v="4.2157979022656243E-2"/>
    <n v="0.15489680067402559"/>
    <n v="7.4999999999999997E-2"/>
    <n v="0.22989680067402557"/>
    <n v="2.8189420768844222"/>
    <n v="2.7124914161363258"/>
    <n v="2.5799181549337518"/>
    <n v="2.4212222932766991"/>
    <n v="2.2364038311651697"/>
    <n v="2.0254627685991613"/>
    <n v="1.7883991055786745"/>
    <n v="1.5252128421037097"/>
    <n v="1.2359039781742667"/>
    <n v="0.92047251379034578"/>
    <n v="2.8189420768844222"/>
    <n v="2.7657167465103738"/>
    <n v="2.6462047855350388"/>
    <n v="2.5005702241052257"/>
    <n v="2.3288130622209344"/>
    <n v="2.1309332998821655"/>
    <n v="1.906930937088918"/>
    <n v="1.656805973841192"/>
    <n v="1.3805584101389883"/>
    <n v="1.0781882459823062"/>
    <n v="0"/>
    <n v="4.1899375256091531"/>
    <n v="12.569812576827459"/>
    <n v="20.949687628045766"/>
    <n v="29.329562679264072"/>
    <n v="37.709437730482378"/>
    <n v="46.089312781700684"/>
    <n v="54.46918783291899"/>
    <n v="62.849062884137297"/>
    <n v="71.228937935355603"/>
    <n v="8.3798750512183062"/>
    <n v="0"/>
    <n v="12.695136977174826"/>
    <n v="39.805482699914712"/>
    <n v="70.206292545891728"/>
    <n v="105.53791308810152"/>
    <n v="148.29200728648496"/>
    <n v="202.53627165793966"/>
    <n v="275.49694737215663"/>
    <n v="381.48859924167215"/>
    <n v="553.60425431595638"/>
    <n v="1789.6629051852924"/>
    <n v="69.555528290513578"/>
    <n v="278.88276502137074"/>
    <n v="2138.1011984971769"/>
    <n v="2138.1"/>
    <n v="278.88260869565192"/>
    <n v="69.555528290513578"/>
    <n v="1789.6618630138344"/>
    <n v="8.3377410837390915"/>
    <n v="1.1984971770289121E-3"/>
    <n v="5.6054308826945049E-7"/>
  </r>
  <r>
    <x v="2"/>
    <x v="509"/>
    <n v="442"/>
    <n v="1.9188799999999999"/>
    <n v="75.416250962423021"/>
    <n v="0"/>
    <n v="8.379583440269224"/>
    <n v="16.759166880538448"/>
    <n v="25.138750320807674"/>
    <n v="33.518333761076896"/>
    <n v="41.897917201346118"/>
    <n v="50.27750064161534"/>
    <n v="58.657084081884562"/>
    <n v="67.036667522153792"/>
    <n v="75.416250962423021"/>
    <n v="0"/>
    <n v="8.379583440269224"/>
    <n v="16.759166880538448"/>
    <n v="25.138750320807674"/>
    <n v="33.518333761076896"/>
    <n v="41.897917201346118"/>
    <n v="50.27750064161534"/>
    <n v="58.657084081884562"/>
    <n v="67.036667522153792"/>
    <n v="75.416250962423021"/>
    <n v="0"/>
    <n v="43.008168912365953"/>
    <n v="172.03267564946381"/>
    <n v="387.07352021129361"/>
    <n v="688.13070259785525"/>
    <n v="1075.2042228091489"/>
    <n v="1548.2940808451742"/>
    <n v="2107.4002767059314"/>
    <n v="2752.522810391421"/>
    <n v="3483.6616819016426"/>
    <n v="0"/>
    <n v="2.5282378707738452E-2"/>
    <n v="5.0564757415476905E-2"/>
    <n v="7.5847136123215364E-2"/>
    <n v="0.10112951483095381"/>
    <n v="0.12641189353869225"/>
    <n v="0.1516942722464307"/>
    <n v="0.17697665095416915"/>
    <n v="0.20225902966190762"/>
    <n v="0.22754140836964606"/>
    <n v="9.6"/>
    <n v="1.21546"/>
    <n v="1"/>
    <n v="1.0005999999999999"/>
    <n v="1.0066999999999999"/>
    <n v="1"/>
    <n v="0.96955056172525234"/>
    <n v="0.94014836697751403"/>
    <n v="0.91179341575678519"/>
    <n v="0.8844857080630657"/>
    <n v="0.85822524389635568"/>
    <n v="0.83301202325665502"/>
    <n v="0.80884604614396372"/>
    <n v="0.78572731255828199"/>
    <n v="0.7636558224996095"/>
    <n v="375000"/>
    <n v="750000"/>
    <n v="727162.92129393923"/>
    <n v="705111.27523313556"/>
    <n v="683845.06181758887"/>
    <n v="663364.28104729927"/>
    <n v="643668.93292226677"/>
    <n v="624759.01744249125"/>
    <n v="606634.53460797283"/>
    <n v="589295.48441871151"/>
    <n v="572741.86687470716"/>
    <n v="750000"/>
    <n v="727162.92129393923"/>
    <n v="705111.27523313556"/>
    <n v="683845.06181758875"/>
    <n v="663364.28104729927"/>
    <n v="643668.93292226677"/>
    <n v="624759.01744249125"/>
    <n v="606634.53460797283"/>
    <n v="589295.48441871151"/>
    <n v="572741.86687470716"/>
    <n v="2441859.585"/>
    <n v="64.75"/>
    <n v="9.4854355203619907"/>
    <n v="1.2999999999999999E-2"/>
    <n v="0.78300000000000003"/>
    <n v="4.2157979022656243E-2"/>
    <n v="0.15522991371590819"/>
    <n v="7.4999999999999997E-2"/>
    <n v="0.23022991371590817"/>
    <n v="2.8159148927710849"/>
    <n v="2.7095529791410469"/>
    <n v="2.5770519372765492"/>
    <n v="2.4184117671775915"/>
    <n v="2.2336324688441755"/>
    <n v="2.0227140422762999"/>
    <n v="1.7856564874739649"/>
    <n v="1.5224598044371704"/>
    <n v="1.2331239931659164"/>
    <n v="0.91764905366020255"/>
    <n v="2.8159148927710849"/>
    <n v="2.7627339359560659"/>
    <n v="2.6433024582087983"/>
    <n v="2.4977318522270702"/>
    <n v="2.3260221180108838"/>
    <n v="2.1281732555602377"/>
    <n v="1.9041852648751325"/>
    <n v="1.6540581459555677"/>
    <n v="1.3777918988015434"/>
    <n v="1.0753865234130595"/>
    <n v="0"/>
    <n v="4.189791720134612"/>
    <n v="12.569375160403837"/>
    <n v="20.948958600673059"/>
    <n v="29.328542040942285"/>
    <n v="37.708125481211511"/>
    <n v="46.087708921480726"/>
    <n v="54.467292361749955"/>
    <n v="62.846875802019177"/>
    <n v="71.226459242288399"/>
    <n v="8.379583440269224"/>
    <n v="0"/>
    <n v="12.707958902335434"/>
    <n v="39.846415464700279"/>
    <n v="70.281181874893576"/>
    <n v="105.65719186870164"/>
    <n v="148.4739943143272"/>
    <n v="202.81419544737051"/>
    <n v="275.93541510425399"/>
    <n v="382.22799843818228"/>
    <n v="555.00793936064554"/>
    <n v="1792.9522907754103"/>
    <n v="69.555528290513578"/>
    <n v="279.37617285988841"/>
    <n v="2141.8839919258126"/>
    <n v="2141.9"/>
    <n v="279.37826086956511"/>
    <n v="69.555528290513578"/>
    <n v="1792.9662108399214"/>
    <n v="8.3346250234354802"/>
    <n v="1.6008074187539023E-2"/>
    <n v="7.4737729060829272E-6"/>
  </r>
  <r>
    <x v="2"/>
    <x v="510"/>
    <n v="442"/>
    <n v="1.91953"/>
    <n v="75.441324640485092"/>
    <n v="0"/>
    <n v="8.382369404498343"/>
    <n v="16.764738808996686"/>
    <n v="25.147108213495031"/>
    <n v="33.529477617993372"/>
    <n v="41.911847022491713"/>
    <n v="50.294216426990054"/>
    <n v="58.676585831488396"/>
    <n v="67.058955235986744"/>
    <n v="75.441324640485092"/>
    <n v="0"/>
    <n v="8.382369404498343"/>
    <n v="16.764738808996686"/>
    <n v="25.147108213495031"/>
    <n v="33.529477617993372"/>
    <n v="41.911847022491713"/>
    <n v="50.294216426990054"/>
    <n v="58.676585831488396"/>
    <n v="67.058955235986744"/>
    <n v="75.441324640485092"/>
    <n v="0"/>
    <n v="43.036771560500313"/>
    <n v="172.14708624200125"/>
    <n v="387.33094404450298"/>
    <n v="688.588344968005"/>
    <n v="1075.919289012508"/>
    <n v="1549.3237761780113"/>
    <n v="2108.8018064645153"/>
    <n v="2754.35337987202"/>
    <n v="3485.9784964005266"/>
    <n v="0"/>
    <n v="2.5290784352626276E-2"/>
    <n v="5.0581568705252551E-2"/>
    <n v="7.587235305787883E-2"/>
    <n v="0.1011631374105051"/>
    <n v="0.12645392176313136"/>
    <n v="0.15174470611575763"/>
    <n v="0.1770354904683839"/>
    <n v="0.2023262748210102"/>
    <n v="0.2276170591736365"/>
    <n v="9.6"/>
    <n v="1.21546"/>
    <n v="1"/>
    <n v="1.0005999999999999"/>
    <n v="1.0066999999999999"/>
    <n v="1"/>
    <n v="0.9695406123321928"/>
    <n v="0.94012916466229512"/>
    <n v="0.91176565699030687"/>
    <n v="0.88445008931622815"/>
    <n v="0.85818246164005907"/>
    <n v="0.83296277396179941"/>
    <n v="0.80879102628144917"/>
    <n v="0.78566721859900845"/>
    <n v="0.76359135091447738"/>
    <n v="375000"/>
    <n v="750000"/>
    <n v="727155.45924914465"/>
    <n v="705096.87349672138"/>
    <n v="683824.24274273019"/>
    <n v="663337.56698717107"/>
    <n v="643636.84623004426"/>
    <n v="624722.08047134953"/>
    <n v="606593.26971108688"/>
    <n v="589250.4139492563"/>
    <n v="572693.51318585803"/>
    <n v="750000"/>
    <n v="727155.45924914465"/>
    <n v="705096.87349672138"/>
    <n v="683824.24274273019"/>
    <n v="663337.56698717107"/>
    <n v="643636.84623004426"/>
    <n v="624722.08047134953"/>
    <n v="606593.26971108688"/>
    <n v="589250.4139492563"/>
    <n v="572693.51318585803"/>
    <n v="2444311.2512500002"/>
    <n v="64.75"/>
    <n v="9.4854355203619907"/>
    <n v="1.2999999999999999E-2"/>
    <n v="0.78300000000000003"/>
    <n v="4.2157979022656243E-2"/>
    <n v="0.15533509646127744"/>
    <n v="7.4999999999999997E-2"/>
    <n v="0.23033509646127742"/>
    <n v="2.8128937812437314"/>
    <n v="2.7065918453151134"/>
    <n v="2.5741455621035536"/>
    <n v="2.4155549316090519"/>
    <n v="2.2308199538316078"/>
    <n v="2.0199406287712232"/>
    <n v="1.7829169564278973"/>
    <n v="1.5197489368016286"/>
    <n v="1.2304365698924185"/>
    <n v="0.91497985570026696"/>
    <n v="2.8128937812437314"/>
    <n v="2.7597428132794226"/>
    <n v="2.6403687037093335"/>
    <n v="2.494850246856303"/>
    <n v="2.3231874427203296"/>
    <n v="2.1253802913014157"/>
    <n v="1.9014287925995603"/>
    <n v="1.651332946614763"/>
    <n v="1.3750927533470234"/>
    <n v="1.0727082127963428"/>
    <n v="0"/>
    <n v="4.1911847022491715"/>
    <n v="12.573554106747515"/>
    <n v="20.955923511245857"/>
    <n v="29.338292915744201"/>
    <n v="37.720662320242539"/>
    <n v="46.103031724740887"/>
    <n v="54.485401129239222"/>
    <n v="62.86777053373757"/>
    <n v="71.250139938235918"/>
    <n v="8.382369404498343"/>
    <n v="0"/>
    <n v="12.7301929178637"/>
    <n v="39.917218796806139"/>
    <n v="70.409152735728256"/>
    <n v="105.85646443972692"/>
    <n v="148.76797674500196"/>
    <n v="203.24328951374576"/>
    <n v="276.57460620150823"/>
    <n v="383.23296735317274"/>
    <n v="556.76369954098902"/>
    <n v="1797.4955682445425"/>
    <n v="69.555528290513578"/>
    <n v="280.05766448025827"/>
    <n v="2147.1087610153145"/>
    <n v="2147.1"/>
    <n v="280.05652173913018"/>
    <n v="69.555528290513578"/>
    <n v="1797.4879499703561"/>
    <n v="8.3336409843330159"/>
    <n v="8.7610153145760705E-3"/>
    <n v="4.0803946320972808E-6"/>
  </r>
  <r>
    <x v="2"/>
    <x v="511"/>
    <n v="442"/>
    <n v="1.9227799999999999"/>
    <n v="75.415332614612197"/>
    <n v="0"/>
    <n v="8.3794814016235772"/>
    <n v="16.758962803247154"/>
    <n v="25.13844420487073"/>
    <n v="33.517925606494309"/>
    <n v="41.897407008117888"/>
    <n v="50.276888409741467"/>
    <n v="58.656369811365046"/>
    <n v="67.035851212988618"/>
    <n v="75.415332614612197"/>
    <n v="0"/>
    <n v="8.3794814016235772"/>
    <n v="16.758962803247154"/>
    <n v="25.13844420487073"/>
    <n v="33.517925606494309"/>
    <n v="41.897407008117888"/>
    <n v="50.276888409741467"/>
    <n v="58.656369811365046"/>
    <n v="67.035851212988618"/>
    <n v="75.415332614612197"/>
    <n v="0"/>
    <n v="43.007121493095205"/>
    <n v="172.02848597238082"/>
    <n v="387.0640934378568"/>
    <n v="688.11394388952328"/>
    <n v="1075.1780373273803"/>
    <n v="1548.2563737514274"/>
    <n v="2107.3489531616651"/>
    <n v="2752.4557755580931"/>
    <n v="3483.5768409407115"/>
    <n v="0"/>
    <n v="2.5282070842830792E-2"/>
    <n v="5.0564141685661583E-2"/>
    <n v="7.5846212528492371E-2"/>
    <n v="0.10112828337132317"/>
    <n v="0.12641035421415397"/>
    <n v="0.15169242505698477"/>
    <n v="0.17697449589981556"/>
    <n v="0.20225656674264633"/>
    <n v="0.22753863758547713"/>
    <n v="9.6"/>
    <n v="1.21546"/>
    <n v="1"/>
    <n v="1.0005999999999999"/>
    <n v="1.0066999999999999"/>
    <n v="1"/>
    <n v="0.96955092613363358"/>
    <n v="0.94014907028974848"/>
    <n v="0.9117944324683448"/>
    <n v="0.88448701266942242"/>
    <n v="0.85822681089298136"/>
    <n v="0.8330138271390215"/>
    <n v="0.80884806140754317"/>
    <n v="0.78572951369854627"/>
    <n v="0.76365818401203045"/>
    <n v="375000"/>
    <n v="750000"/>
    <n v="727163.19460022519"/>
    <n v="705111.80271731131"/>
    <n v="683845.82435125858"/>
    <n v="663365.25950206676"/>
    <n v="643670.10816973599"/>
    <n v="624760.37035426614"/>
    <n v="606636.04605565732"/>
    <n v="589297.13527390966"/>
    <n v="572743.6380090228"/>
    <n v="750000"/>
    <n v="727163.19460022519"/>
    <n v="705111.80271731142"/>
    <n v="683845.82435125858"/>
    <n v="663365.25950206676"/>
    <n v="643670.10816973599"/>
    <n v="624760.37035426614"/>
    <n v="606636.04605565732"/>
    <n v="589297.13527390966"/>
    <n v="572743.6380090228"/>
    <n v="2446762.9175"/>
    <n v="64.75"/>
    <n v="9.4854355203619907"/>
    <n v="1.2999999999999999E-2"/>
    <n v="0.78300000000000003"/>
    <n v="4.2157979022656243E-2"/>
    <n v="0.15586154454050768"/>
    <n v="7.4999999999999997E-2"/>
    <n v="0.23086154454050767"/>
    <n v="2.809878724048096"/>
    <n v="2.7036892313912091"/>
    <n v="2.5713292677147788"/>
    <n v="2.4127988330188046"/>
    <n v="2.2280979273032875"/>
    <n v="2.0172265505682274"/>
    <n v="1.7801847028136235"/>
    <n v="1.5169723840394764"/>
    <n v="1.2275895942457866"/>
    <n v="0.91203633343255264"/>
    <n v="2.809878724048096"/>
    <n v="2.7567839777196523"/>
    <n v="2.6375092495529939"/>
    <n v="2.4920640503667917"/>
    <n v="2.320448380161046"/>
    <n v="2.1226622389357575"/>
    <n v="1.8987056266909255"/>
    <n v="1.6485785434265501"/>
    <n v="1.3722809891426315"/>
    <n v="1.0698129638391696"/>
    <n v="0"/>
    <n v="4.1897407008117886"/>
    <n v="12.569222102435365"/>
    <n v="20.94870350405894"/>
    <n v="29.328184905682519"/>
    <n v="37.707666307306098"/>
    <n v="46.087147708929677"/>
    <n v="54.466629110553257"/>
    <n v="62.846110512176836"/>
    <n v="71.2255919138004"/>
    <n v="8.3794814016235772"/>
    <n v="0"/>
    <n v="12.735076293180621"/>
    <n v="39.932964351910201"/>
    <n v="70.439309685700891"/>
    <n v="105.90840204059522"/>
    <n v="148.85584843640419"/>
    <n v="203.39456082715816"/>
    <n v="276.84583634843642"/>
    <n v="383.75363235934941"/>
    <n v="557.88585756102884"/>
    <n v="1799.751487903764"/>
    <n v="69.555528290513578"/>
    <n v="280.39605242914149"/>
    <n v="2149.7030686234193"/>
    <n v="2149.6999999999998"/>
    <n v="280.39565217391282"/>
    <n v="69.555528290513578"/>
    <n v="1799.7488195355734"/>
    <n v="8.3287149612854776"/>
    <n v="3.0686234194945428E-3"/>
    <n v="1.4274658880283496E-6"/>
  </r>
  <r>
    <x v="2"/>
    <x v="512"/>
    <n v="442"/>
    <n v="1.92475"/>
    <n v="75.414483014650884"/>
    <n v="0"/>
    <n v="8.379387001627876"/>
    <n v="16.758774003255752"/>
    <n v="25.138161004883628"/>
    <n v="33.517548006511504"/>
    <n v="41.89693500813938"/>
    <n v="50.276322009767256"/>
    <n v="58.655709011395132"/>
    <n v="67.035096013023008"/>
    <n v="75.414483014650884"/>
    <n v="0"/>
    <n v="8.379387001627876"/>
    <n v="16.758774003255752"/>
    <n v="25.138161004883628"/>
    <n v="33.517548006511504"/>
    <n v="41.89693500813938"/>
    <n v="50.276322009767256"/>
    <n v="58.655709011395132"/>
    <n v="67.035096013023008"/>
    <n v="75.414483014650884"/>
    <n v="0"/>
    <n v="43.006152495368255"/>
    <n v="172.02460998147302"/>
    <n v="387.05537245831425"/>
    <n v="688.09843992589208"/>
    <n v="1075.1538123842065"/>
    <n v="1548.221489833257"/>
    <n v="2107.3014722730445"/>
    <n v="2752.3937597035683"/>
    <n v="3483.4983521248287"/>
    <n v="0"/>
    <n v="2.528178602480155E-2"/>
    <n v="5.05635720496031E-2"/>
    <n v="7.5845358074404651E-2"/>
    <n v="0.1011271440992062"/>
    <n v="0.12640893012400775"/>
    <n v="0.1516907161488093"/>
    <n v="0.17697250217361085"/>
    <n v="0.2022542881984124"/>
    <n v="0.22753607422321395"/>
    <n v="9.6"/>
    <n v="1.21546"/>
    <n v="1"/>
    <n v="1.0005999999999999"/>
    <n v="1.0066999999999999"/>
    <n v="1"/>
    <n v="0.96955126326240992"/>
    <n v="0.94014972095232774"/>
    <n v="0.91179537306975367"/>
    <n v="0.88448821961468749"/>
    <n v="0.85822826058712953"/>
    <n v="0.83301549598707969"/>
    <n v="0.80884992581453763"/>
    <n v="0.78573155006950368"/>
    <n v="0.76366036875197785"/>
    <n v="375000"/>
    <n v="750000"/>
    <n v="727163.4474468074"/>
    <n v="705112.29071424576"/>
    <n v="683846.52980231529"/>
    <n v="663366.16471101565"/>
    <n v="643671.19544034719"/>
    <n v="624761.6219903098"/>
    <n v="606637.44436090323"/>
    <n v="589298.66255212773"/>
    <n v="572745.27656398341"/>
    <n v="750000"/>
    <n v="727163.44744680752"/>
    <n v="705112.29071424576"/>
    <n v="683846.52980231529"/>
    <n v="663366.16471101565"/>
    <n v="643671.19544034719"/>
    <n v="624761.6219903098"/>
    <n v="606637.44436090323"/>
    <n v="589298.66255212773"/>
    <n v="572745.27656398341"/>
    <n v="2449214.5837500002"/>
    <n v="64.75"/>
    <n v="9.4854355203619907"/>
    <n v="1.2999999999999999E-2"/>
    <n v="0.78300000000000003"/>
    <n v="4.2157979022656243E-2"/>
    <n v="0.15618108659589491"/>
    <n v="7.4999999999999997E-2"/>
    <n v="0.23118108659589492"/>
    <n v="2.8068697030030028"/>
    <n v="2.7007665266020142"/>
    <n v="2.568477021130843"/>
    <n v="2.4100011865894913"/>
    <n v="2.2253390229779573"/>
    <n v="2.0144905302962424"/>
    <n v="1.7774557085443463"/>
    <n v="1.5142345577222678"/>
    <n v="1.2248270778300079"/>
    <n v="0.90923326886756739"/>
    <n v="2.8068697030030028"/>
    <n v="2.7538181148025087"/>
    <n v="2.6346217738664288"/>
    <n v="2.4892391038601671"/>
    <n v="2.3176701047837245"/>
    <n v="2.1199147766371"/>
    <n v="1.8959731194202942"/>
    <n v="1.645845133133307"/>
    <n v="1.3695308177761378"/>
    <n v="1.0670301733487877"/>
    <n v="0"/>
    <n v="4.189693500813938"/>
    <n v="12.569080502441814"/>
    <n v="20.94846750406969"/>
    <n v="29.327854505697566"/>
    <n v="37.707241507325442"/>
    <n v="46.086628508953318"/>
    <n v="54.466015510581194"/>
    <n v="62.84540251220907"/>
    <n v="71.224789513836953"/>
    <n v="8.379387001627876"/>
    <n v="0"/>
    <n v="12.74850472978417"/>
    <n v="39.975829103549692"/>
    <n v="70.517659808338848"/>
    <n v="106.03296919757614"/>
    <n v="149.04541108720923"/>
    <n v="203.68310706580712"/>
    <n v="277.29937234796949"/>
    <n v="384.51558890656162"/>
    <n v="559.32820866054374"/>
    <n v="1803.1466509073398"/>
    <n v="69.555528290513578"/>
    <n v="280.90532687967783"/>
    <n v="2153.6075060775311"/>
    <n v="2153.6"/>
    <n v="280.90434782608691"/>
    <n v="69.555528290513578"/>
    <n v="1803.1401238833994"/>
    <n v="8.3257243416476694"/>
    <n v="7.5060775311612815E-3"/>
    <n v="3.4853628952271923E-6"/>
  </r>
  <r>
    <x v="2"/>
    <x v="513"/>
    <n v="442"/>
    <n v="1.92685"/>
    <n v="75.411091110045561"/>
    <n v="0"/>
    <n v="8.3790101233383965"/>
    <n v="16.758020246676793"/>
    <n v="25.137030370015189"/>
    <n v="33.516040493353586"/>
    <n v="41.895050616691982"/>
    <n v="50.274060740030379"/>
    <n v="58.653070863368775"/>
    <n v="67.032080986707172"/>
    <n v="75.411091110045561"/>
    <n v="0"/>
    <n v="8.3790101233383965"/>
    <n v="16.758020246676793"/>
    <n v="25.137030370015189"/>
    <n v="33.516040493353586"/>
    <n v="41.895050616691982"/>
    <n v="50.274060740030379"/>
    <n v="58.653070863368775"/>
    <n v="67.032080986707172"/>
    <n v="75.411091110045561"/>
    <n v="0"/>
    <n v="43.002284021291999"/>
    <n v="172.009136085168"/>
    <n v="387.02055619162792"/>
    <n v="688.03654434067198"/>
    <n v="1075.0571005322997"/>
    <n v="1548.0822247665117"/>
    <n v="2107.1119170433076"/>
    <n v="2752.1461773626879"/>
    <n v="3483.1850057246506"/>
    <n v="0"/>
    <n v="2.528064893013458E-2"/>
    <n v="5.056129786026916E-2"/>
    <n v="7.5841946790403736E-2"/>
    <n v="0.10112259572053832"/>
    <n v="0.1264032446506729"/>
    <n v="0.15168389358080747"/>
    <n v="0.17696454251094207"/>
    <n v="0.20224519144107664"/>
    <n v="0.22752584037121121"/>
    <n v="9.6"/>
    <n v="1.21546"/>
    <n v="1"/>
    <n v="1.0005999999999999"/>
    <n v="1.0066999999999999"/>
    <n v="1"/>
    <n v="0.96955260920147068"/>
    <n v="0.94015231863359017"/>
    <n v="0.91179912829635834"/>
    <n v="0.8844930381897752"/>
    <n v="0.85823404831384087"/>
    <n v="0.83302215866855533"/>
    <n v="0.80885736925391838"/>
    <n v="0.78573968006993034"/>
    <n v="0.76366909111659087"/>
    <n v="375000"/>
    <n v="750000"/>
    <n v="727164.45690110303"/>
    <n v="705114.23897519265"/>
    <n v="683849.34622226877"/>
    <n v="663369.77864233137"/>
    <n v="643675.53623538068"/>
    <n v="624766.61900141649"/>
    <n v="606643.02694043878"/>
    <n v="589304.76005244779"/>
    <n v="572751.81833744317"/>
    <n v="750000"/>
    <n v="727164.45690110291"/>
    <n v="705114.23897519265"/>
    <n v="683849.34622226877"/>
    <n v="663369.77864233137"/>
    <n v="643675.53623538068"/>
    <n v="624766.61900141649"/>
    <n v="606643.02694043878"/>
    <n v="589304.76005244779"/>
    <n v="572751.81833744317"/>
    <n v="2451666.25"/>
    <n v="64.75"/>
    <n v="9.4854355203619907"/>
    <n v="1.2999999999999999E-2"/>
    <n v="0.78300000000000003"/>
    <n v="4.2157979022656243E-2"/>
    <n v="0.15652207550710259"/>
    <n v="7.4999999999999997E-2"/>
    <n v="0.23152207550710258"/>
    <n v="2.8038667000000008"/>
    <n v="2.6978522509214464"/>
    <n v="2.5656345491689074"/>
    <n v="2.4072135947423821"/>
    <n v="2.2225893876418703"/>
    <n v="2.011761927867374"/>
    <n v="1.7747312154188915"/>
    <n v="1.511497250296423"/>
    <n v="1.2220600324999693"/>
    <n v="0.90641956202952934"/>
    <n v="2.8038667000000008"/>
    <n v="2.7508594754607234"/>
    <n v="2.6317434000451767"/>
    <n v="2.4864240719556445"/>
    <n v="2.314901491192126"/>
    <n v="2.1171756577546219"/>
    <n v="1.8932465716431328"/>
    <n v="1.6431142328576573"/>
    <n v="1.3667786413981962"/>
    <n v="1.0642397972647493"/>
    <n v="0"/>
    <n v="4.1895050616691982"/>
    <n v="12.568515185007595"/>
    <n v="20.947525308345991"/>
    <n v="29.326535431684388"/>
    <n v="37.70554555502278"/>
    <n v="46.084555678361184"/>
    <n v="54.463565801699573"/>
    <n v="62.842575925037977"/>
    <n v="71.221586048376366"/>
    <n v="8.3790101233383965"/>
    <n v="0"/>
    <n v="12.761068181290629"/>
    <n v="40.015951391272871"/>
    <n v="70.591146778701813"/>
    <n v="106.15023498817706"/>
    <n v="149.22481597327598"/>
    <n v="203.95809206373477"/>
    <n v="277.73526641046459"/>
    <n v="385.25520073527974"/>
    <n v="560.74429093268122"/>
    <n v="1806.4360674548786"/>
    <n v="69.555528290513578"/>
    <n v="281.39873936180868"/>
    <n v="2157.3903351072008"/>
    <n v="2157.4"/>
    <n v="281.39999999999986"/>
    <n v="69.555528290513578"/>
    <n v="1806.4444717094866"/>
    <n v="8.3225325091770284"/>
    <n v="9.664892799264635E-3"/>
    <n v="4.4798798550406207E-6"/>
  </r>
  <r>
    <x v="2"/>
    <x v="514"/>
    <n v="442"/>
    <n v="1.92885"/>
    <n v="75.409661145658461"/>
    <n v="0"/>
    <n v="8.3788512384064955"/>
    <n v="16.757702476812991"/>
    <n v="25.136553715219485"/>
    <n v="33.515404953625982"/>
    <n v="41.894256192032479"/>
    <n v="50.273107430438976"/>
    <n v="58.651958668845474"/>
    <n v="67.030809907251964"/>
    <n v="75.409661145658461"/>
    <n v="0"/>
    <n v="8.3788512384064955"/>
    <n v="16.757702476812991"/>
    <n v="25.136553715219485"/>
    <n v="33.515404953625982"/>
    <n v="41.894256192032479"/>
    <n v="50.273107430438976"/>
    <n v="58.651958668845474"/>
    <n v="67.030809907251964"/>
    <n v="75.409661145658461"/>
    <n v="0"/>
    <n v="43.000653196149464"/>
    <n v="172.00261278459786"/>
    <n v="387.00587876534513"/>
    <n v="688.01045113839143"/>
    <n v="1075.0163299037367"/>
    <n v="1548.023515061381"/>
    <n v="2107.0320066113241"/>
    <n v="2752.0418045535657"/>
    <n v="3483.0529088881067"/>
    <n v="0"/>
    <n v="2.5280169552007029E-2"/>
    <n v="5.0560339104014057E-2"/>
    <n v="7.5840508656021072E-2"/>
    <n v="0.10112067820802811"/>
    <n v="0.12640084776003516"/>
    <n v="0.15168101731204217"/>
    <n v="0.17696118686404921"/>
    <n v="0.20224135641605623"/>
    <n v="0.22752152596806324"/>
    <n v="9.6"/>
    <n v="1.21546"/>
    <n v="1"/>
    <n v="1.0005999999999999"/>
    <n v="1.0066999999999999"/>
    <n v="1"/>
    <n v="0.96955317662517548"/>
    <n v="0.94015341377061168"/>
    <n v="0.9118007114363087"/>
    <n v="0.88449506962226643"/>
    <n v="0.85823648832848487"/>
    <n v="0.83302496755496414"/>
    <n v="0.80886050730170389"/>
    <n v="0.78574310756870469"/>
    <n v="0.76367276835596631"/>
    <n v="375000"/>
    <n v="750000"/>
    <n v="727164.88246888167"/>
    <n v="705115.06032795878"/>
    <n v="683850.53357723157"/>
    <n v="663371.30221669981"/>
    <n v="643677.36624636361"/>
    <n v="624768.72566622309"/>
    <n v="606645.3804762779"/>
    <n v="589307.33067652851"/>
    <n v="572754.57626697479"/>
    <n v="750000"/>
    <n v="727164.88246888155"/>
    <n v="705115.06032795878"/>
    <n v="683850.53357723157"/>
    <n v="663371.30221669981"/>
    <n v="643677.36624636361"/>
    <n v="624768.72566622309"/>
    <n v="606645.3804762779"/>
    <n v="589307.33067652851"/>
    <n v="572754.57626697479"/>
    <n v="2454117.9162500002"/>
    <n v="64.75"/>
    <n v="9.4854355203619907"/>
    <n v="1.2999999999999999E-2"/>
    <n v="0.78300000000000003"/>
    <n v="4.2157979022656243E-2"/>
    <n v="0.15684717254653793"/>
    <n v="7.4999999999999997E-2"/>
    <n v="0.23184717254653792"/>
    <n v="2.8008696970029967"/>
    <n v="2.6949417600196162"/>
    <n v="2.5627944343938815"/>
    <n v="2.4044277201257911"/>
    <n v="2.2198416172153452"/>
    <n v="2.0090361256625444"/>
    <n v="1.7720112454673886"/>
    <n v="1.508766976629877"/>
    <n v="1.2193033191500113"/>
    <n v="0.90362027302779058"/>
    <n v="2.8008696970029967"/>
    <n v="2.7479057285113067"/>
    <n v="2.6288680972067491"/>
    <n v="2.4836110772598365"/>
    <n v="2.3121346686705682"/>
    <n v="2.1144388714389448"/>
    <n v="1.8905236855649665"/>
    <n v="1.6403891110486328"/>
    <n v="1.3640351478899442"/>
    <n v="1.061461796088901"/>
    <n v="0"/>
    <n v="4.1894256192032477"/>
    <n v="12.568276857609742"/>
    <n v="20.947128096016236"/>
    <n v="29.325979334422733"/>
    <n v="37.704830572829231"/>
    <n v="46.083681811235728"/>
    <n v="54.462533049642225"/>
    <n v="62.841384288048715"/>
    <n v="71.220235526455212"/>
    <n v="8.3788512384064955"/>
    <n v="0"/>
    <n v="12.774300687778705"/>
    <n v="40.058199277822908"/>
    <n v="70.6684197841508"/>
    <n v="106.27322949358924"/>
    <n v="149.41229590811542"/>
    <n v="204.24410302958583"/>
    <n v="278.18610804971411"/>
    <n v="386.01542737341452"/>
    <n v="562.19051956389228"/>
    <n v="1809.8226031680638"/>
    <n v="69.555528290513578"/>
    <n v="281.90671971878646"/>
    <n v="2161.2848511773636"/>
    <n v="2161.3000000000002"/>
    <n v="281.90869565217372"/>
    <n v="69.555528290513578"/>
    <n v="1809.8357760573128"/>
    <n v="8.3194889927451161"/>
    <n v="1.5148822636547266E-2"/>
    <n v="7.0091253581396683E-6"/>
  </r>
  <r>
    <x v="2"/>
    <x v="515"/>
    <n v="442"/>
    <n v="1.92954"/>
    <n v="75.433827788057599"/>
    <n v="0"/>
    <n v="8.3815364208952889"/>
    <n v="16.763072841790578"/>
    <n v="25.144609262685869"/>
    <n v="33.526145683581156"/>
    <n v="41.907682104476443"/>
    <n v="50.28921852537173"/>
    <n v="58.670754946267017"/>
    <n v="67.052291367162312"/>
    <n v="75.433827788057599"/>
    <n v="0"/>
    <n v="8.3815364208952889"/>
    <n v="16.763072841790578"/>
    <n v="25.144609262685869"/>
    <n v="33.526145683581156"/>
    <n v="41.907682104476443"/>
    <n v="50.28921852537173"/>
    <n v="58.670754946267017"/>
    <n v="67.052291367162312"/>
    <n v="75.433827788057599"/>
    <n v="0"/>
    <n v="43.028218574561464"/>
    <n v="172.11287429824586"/>
    <n v="387.2539671710532"/>
    <n v="688.45149719298342"/>
    <n v="1075.7054643640363"/>
    <n v="1549.0158686842121"/>
    <n v="2108.3827101535112"/>
    <n v="2753.8059887719337"/>
    <n v="3485.285704539478"/>
    <n v="0"/>
    <n v="2.5288271124246864E-2"/>
    <n v="5.0576542248493728E-2"/>
    <n v="7.5864813372740592E-2"/>
    <n v="0.10115308449698746"/>
    <n v="0.12644135562123432"/>
    <n v="0.15172962674548116"/>
    <n v="0.17701789786972802"/>
    <n v="0.20230616899397491"/>
    <n v="0.22759444011822175"/>
    <n v="9.6"/>
    <n v="1.21546"/>
    <n v="1"/>
    <n v="1.0005999999999999"/>
    <n v="1.0066999999999999"/>
    <n v="1"/>
    <n v="0.9695435871182273"/>
    <n v="0.94013490597022764"/>
    <n v="0.91177395655600102"/>
    <n v="0.88446073887554744"/>
    <n v="0.85819525292886678"/>
    <n v="0.83297749871595916"/>
    <n v="0.80880747623682459"/>
    <n v="0.78568518549146293"/>
    <n v="0.76361062647987432"/>
    <n v="375000"/>
    <n v="750000"/>
    <n v="727157.69033867051"/>
    <n v="705101.1794776707"/>
    <n v="683830.46741700079"/>
    <n v="663345.55415666057"/>
    <n v="643646.43969665014"/>
    <n v="624733.12403696938"/>
    <n v="606605.60717761843"/>
    <n v="589263.88911859714"/>
    <n v="572707.96985990577"/>
    <n v="750000"/>
    <n v="727157.69033867051"/>
    <n v="705101.1794776707"/>
    <n v="683830.46741700079"/>
    <n v="663345.55415666057"/>
    <n v="643646.43969665014"/>
    <n v="624733.12403696938"/>
    <n v="606605.60717761843"/>
    <n v="589263.88911859714"/>
    <n v="572707.96985990577"/>
    <n v="2456569.5825"/>
    <n v="64.75"/>
    <n v="9.4854355203619907"/>
    <n v="1.2999999999999999E-2"/>
    <n v="0.78300000000000003"/>
    <n v="4.2157979022656243E-2"/>
    <n v="0.15695940927456797"/>
    <n v="7.4999999999999997E-2"/>
    <n v="0.23195940927456798"/>
    <n v="2.7978786760479046"/>
    <n v="2.6920108706169934"/>
    <n v="2.5599181055138365"/>
    <n v="2.4016003807384338"/>
    <n v="2.2170576962907846"/>
    <n v="2.0062900521708902"/>
    <n v="1.7692974483787494"/>
    <n v="1.5060798849143626"/>
    <n v="1.2166373617777295"/>
    <n v="0.90096987896885083"/>
    <n v="2.7978786760479046"/>
    <n v="2.744944773332449"/>
    <n v="2.6259644880654149"/>
    <n v="2.4807592431261352"/>
    <n v="2.3093290385146092"/>
    <n v="2.1116738742308376"/>
    <n v="1.8877937502748199"/>
    <n v="1.637688666646556"/>
    <n v="1.361358623346046"/>
    <n v="1.0588036203732902"/>
    <n v="0"/>
    <n v="4.1907682104476445"/>
    <n v="12.572304631342934"/>
    <n v="20.953841052238225"/>
    <n v="29.335377473133512"/>
    <n v="37.716913894028799"/>
    <n v="46.098450314924087"/>
    <n v="54.479986735819374"/>
    <n v="62.861523156714668"/>
    <n v="71.243059577609955"/>
    <n v="8.3815364208952889"/>
    <n v="0"/>
    <n v="12.796277990232264"/>
    <n v="40.128200377843925"/>
    <n v="70.795012625115035"/>
    <n v="106.47055080116695"/>
    <n v="149.70383985155877"/>
    <n v="204.67057919071962"/>
    <n v="278.82344326848227"/>
    <n v="387.02230020474855"/>
    <n v="563.96321952056496"/>
    <n v="1814.3734238304323"/>
    <n v="69.555528290513578"/>
    <n v="282.58934281814174"/>
    <n v="2166.5182949390878"/>
    <n v="2166.5"/>
    <n v="282.58695652173901"/>
    <n v="69.555528290513578"/>
    <n v="1814.3575151877474"/>
    <n v="8.3184381527546627"/>
    <n v="1.8294939087809325E-2"/>
    <n v="8.4444676149593011E-6"/>
  </r>
  <r>
    <x v="2"/>
    <x v="516"/>
    <n v="442"/>
    <n v="1.9302999999999999"/>
    <n v="75.456601212775425"/>
    <n v="0"/>
    <n v="8.3840668014194915"/>
    <n v="16.768133602838983"/>
    <n v="25.152200404258473"/>
    <n v="33.536267205677966"/>
    <n v="41.920334007097459"/>
    <n v="50.304400808516952"/>
    <n v="58.688467609936446"/>
    <n v="67.072534411355932"/>
    <n v="75.456601212775425"/>
    <n v="0"/>
    <n v="8.3840668014194915"/>
    <n v="16.768133602838983"/>
    <n v="25.152200404258473"/>
    <n v="33.536267205677966"/>
    <n v="41.920334007097459"/>
    <n v="50.304400808516952"/>
    <n v="58.688467609936446"/>
    <n v="67.072534411355932"/>
    <n v="75.456601212775425"/>
    <n v="0"/>
    <n v="43.05420288003198"/>
    <n v="172.21681152012792"/>
    <n v="387.48782592028783"/>
    <n v="688.86724608051168"/>
    <n v="1076.3550720007997"/>
    <n v="1549.9513036811516"/>
    <n v="2109.6559411215676"/>
    <n v="2755.4689843220467"/>
    <n v="3487.3904332825914"/>
    <n v="0"/>
    <n v="2.5295905637244268E-2"/>
    <n v="5.0591811274488536E-2"/>
    <n v="7.5887716911732794E-2"/>
    <n v="0.10118362254897707"/>
    <n v="0.12647952818622135"/>
    <n v="0.15177543382346562"/>
    <n v="0.17707133946070988"/>
    <n v="0.20236724509795415"/>
    <n v="0.22766315073519841"/>
    <n v="9.6"/>
    <n v="1.21546"/>
    <n v="1"/>
    <n v="1.0005999999999999"/>
    <n v="1.0066999999999999"/>
    <n v="1"/>
    <n v="0.96953455054903392"/>
    <n v="0.94011746554642506"/>
    <n v="0.91174874499217318"/>
    <n v="0.8844283888862785"/>
    <n v="0.85815639722874104"/>
    <n v="0.83293277001956079"/>
    <n v="0.80875750725873752"/>
    <n v="0.78563060894627135"/>
    <n v="0.7635520750821625"/>
    <n v="375000"/>
    <n v="750000"/>
    <n v="727150.91291177541"/>
    <n v="705088.09915981884"/>
    <n v="683811.55874412984"/>
    <n v="663321.29166470887"/>
    <n v="643617.29792155582"/>
    <n v="624699.57751467056"/>
    <n v="606568.13044405309"/>
    <n v="589222.95670970355"/>
    <n v="572664.05631162191"/>
    <n v="750000"/>
    <n v="727150.91291177541"/>
    <n v="705088.09915981884"/>
    <n v="683811.55874412984"/>
    <n v="663321.29166470887"/>
    <n v="643617.29792155582"/>
    <n v="624699.57751467056"/>
    <n v="606568.13044405309"/>
    <n v="589222.95670970355"/>
    <n v="572664.05631162191"/>
    <n v="2459021.2487500003"/>
    <n v="64.75"/>
    <n v="9.4854355203619907"/>
    <n v="1.2999999999999999E-2"/>
    <n v="0.78300000000000003"/>
    <n v="4.2157979022656243E-2"/>
    <n v="0.15708307879541858"/>
    <n v="7.4999999999999997E-2"/>
    <n v="0.23208307879541856"/>
    <n v="2.7948936192422731"/>
    <n v="2.6890872475238599"/>
    <n v="2.557049777484143"/>
    <n v="2.3987812091231198"/>
    <n v="2.2142815424407929"/>
    <n v="2.0035507774371619"/>
    <n v="1.7665889141122257"/>
    <n v="1.5033959524659846"/>
    <n v="1.2139718924984397"/>
    <n v="0.89831673420958924"/>
    <n v="2.7948936192422731"/>
    <n v="2.7419904333830667"/>
    <n v="2.6230685125040014"/>
    <n v="2.4779154933036311"/>
    <n v="2.3065313757819563"/>
    <n v="2.1089161599389774"/>
    <n v="1.8850698457746939"/>
    <n v="1.634992433289105"/>
    <n v="1.358683922482212"/>
    <n v="1.0561443133540145"/>
    <n v="0"/>
    <n v="4.1920334007097457"/>
    <n v="12.576100202129236"/>
    <n v="20.960167003548726"/>
    <n v="29.344233804968219"/>
    <n v="37.728300606387712"/>
    <n v="46.112367407807206"/>
    <n v="54.496434209226699"/>
    <n v="62.880501010646185"/>
    <n v="71.264567812065678"/>
    <n v="8.3840668014194915"/>
    <n v="0"/>
    <n v="12.817801126303987"/>
    <n v="40.196763330189931"/>
    <n v="70.919061122770856"/>
    <n v="106.66406667627444"/>
    <n v="149.99012222332388"/>
    <n v="205.09010293980515"/>
    <n v="279.45190176212151"/>
    <n v="388.01837002445689"/>
    <n v="565.72467375523638"/>
    <n v="1818.872862960483"/>
    <n v="69.555528290513578"/>
    <n v="283.26425868764932"/>
    <n v="2171.6926499386459"/>
    <n v="2171.6999999999998"/>
    <n v="283.26521739130408"/>
    <n v="69.555528290513578"/>
    <n v="1818.8792543181821"/>
    <n v="8.3172802171482783"/>
    <n v="7.3500613539181359E-3"/>
    <n v="3.3844736169443921E-6"/>
  </r>
  <r>
    <x v="2"/>
    <x v="517"/>
    <n v="442"/>
    <n v="1.9323999999999999"/>
    <n v="75.453175177666267"/>
    <n v="0"/>
    <n v="8.3836861308518067"/>
    <n v="16.767372261703613"/>
    <n v="25.15105839255542"/>
    <n v="33.534744523407227"/>
    <n v="41.918430654259033"/>
    <n v="50.30211678511084"/>
    <n v="58.685802915962647"/>
    <n v="67.069489046814454"/>
    <n v="75.453175177666253"/>
    <n v="0"/>
    <n v="8.3836861308518067"/>
    <n v="16.767372261703613"/>
    <n v="25.15105839255542"/>
    <n v="33.534744523407227"/>
    <n v="41.918430654259033"/>
    <n v="50.30211678511084"/>
    <n v="58.685802915962647"/>
    <n v="67.069489046814454"/>
    <n v="75.453175177666253"/>
    <n v="0"/>
    <n v="43.050293298640128"/>
    <n v="172.20117319456051"/>
    <n v="387.45263968776112"/>
    <n v="688.80469277824204"/>
    <n v="1076.2573324660032"/>
    <n v="1549.8105587510445"/>
    <n v="2109.4643716333662"/>
    <n v="2755.2187711129682"/>
    <n v="3487.0737571898494"/>
    <n v="0"/>
    <n v="2.5294757100741982E-2"/>
    <n v="5.0589514201483964E-2"/>
    <n v="7.5884271302225942E-2"/>
    <n v="0.10117902840296793"/>
    <n v="0.12647378550370991"/>
    <n v="0.15176854260445188"/>
    <n v="0.17706329970519388"/>
    <n v="0.20235805680593585"/>
    <n v="0.22765281390667783"/>
    <n v="9.6"/>
    <n v="1.21546"/>
    <n v="1"/>
    <n v="1.0005999999999999"/>
    <n v="1.0066999999999999"/>
    <n v="1"/>
    <n v="0.9695359100048353"/>
    <n v="0.94012008926021051"/>
    <n v="0.91175253776612553"/>
    <n v="0.88443325552258045"/>
    <n v="0.85816224252957507"/>
    <n v="0.83293949878710971"/>
    <n v="0.80876502429518415"/>
    <n v="0.78563881905379851"/>
    <n v="0.76356088306295267"/>
    <n v="375000"/>
    <n v="750000"/>
    <n v="727151.93250362645"/>
    <n v="705090.06694515783"/>
    <n v="683814.40332459414"/>
    <n v="663324.94164193538"/>
    <n v="643621.68189718132"/>
    <n v="624704.62409033231"/>
    <n v="606573.76822138811"/>
    <n v="589229.11429034884"/>
    <n v="572670.6622972145"/>
    <n v="750000"/>
    <n v="727151.93250362645"/>
    <n v="705090.06694515783"/>
    <n v="683814.40332459426"/>
    <n v="663324.94164193538"/>
    <n v="643621.68189718132"/>
    <n v="624704.62409033231"/>
    <n v="606573.76822138811"/>
    <n v="589229.11429034884"/>
    <n v="572670.6622972145"/>
    <n v="2461472.915"/>
    <n v="64.75"/>
    <n v="9.4854355203619907"/>
    <n v="1.2999999999999999E-2"/>
    <n v="0.78300000000000003"/>
    <n v="4.2157979022656243E-2"/>
    <n v="0.15742505040911728"/>
    <n v="7.4999999999999997E-2"/>
    <n v="0.23242505040911726"/>
    <n v="2.7919145087649402"/>
    <n v="2.6861961752584369"/>
    <n v="2.5542297680881383"/>
    <n v="2.3960152872540448"/>
    <n v="2.211552732756155"/>
    <n v="2.0008421045944691"/>
    <n v="1.7638834027689891"/>
    <n v="1.500676627279713"/>
    <n v="1.2112217781266417"/>
    <n v="0.89551885530977482"/>
    <n v="2.7919145087649402"/>
    <n v="2.7390553420116888"/>
    <n v="2.6202129716732876"/>
    <n v="2.4751225276710915"/>
    <n v="2.3037840100051001"/>
    <n v="2.1061974186753121"/>
    <n v="1.8823627536817291"/>
    <n v="1.632280015024351"/>
    <n v="1.3559492027031772"/>
    <n v="1.0533703167182082"/>
    <n v="0"/>
    <n v="4.1918430654259033"/>
    <n v="12.57552919627771"/>
    <n v="20.959215327129517"/>
    <n v="29.342901457981323"/>
    <n v="37.726587588833127"/>
    <n v="46.11027371968494"/>
    <n v="54.49395985053674"/>
    <n v="62.877645981388554"/>
    <n v="71.261332112240353"/>
    <n v="8.3836861308518067"/>
    <n v="0"/>
    <n v="12.830371125144101"/>
    <n v="40.236916178469059"/>
    <n v="70.992640116660297"/>
    <n v="106.78157106910585"/>
    <n v="150.17009627321389"/>
    <n v="205.36640002964344"/>
    <n v="279.89085892675371"/>
    <n v="388.76563185691225"/>
    <n v="567.16297413498864"/>
    <n v="1822.1974597108913"/>
    <n v="69.555528290513578"/>
    <n v="283.76294820021059"/>
    <n v="2175.5159362016157"/>
    <n v="2175.5"/>
    <n v="283.76086956521726"/>
    <n v="69.555528290513578"/>
    <n v="1822.1836021442691"/>
    <n v="8.3140780075063638"/>
    <n v="1.5936201615659229E-2"/>
    <n v="7.3253052703558858E-6"/>
  </r>
  <r>
    <x v="2"/>
    <x v="518"/>
    <n v="442"/>
    <n v="1.93316"/>
    <n v="75.475901483462877"/>
    <n v="0"/>
    <n v="8.3862112759403189"/>
    <n v="16.772422551880638"/>
    <n v="25.158633827820957"/>
    <n v="33.544845103761276"/>
    <n v="41.931056379701594"/>
    <n v="50.317267655641913"/>
    <n v="58.703478931582232"/>
    <n v="67.089690207522551"/>
    <n v="75.475901483462877"/>
    <n v="0"/>
    <n v="8.3862112759403189"/>
    <n v="16.772422551880638"/>
    <n v="25.158633827820957"/>
    <n v="33.544845103761276"/>
    <n v="41.931056379701594"/>
    <n v="50.317267655641913"/>
    <n v="58.703478931582232"/>
    <n v="67.089690207522551"/>
    <n v="75.475901483462877"/>
    <n v="0"/>
    <n v="43.076230483383988"/>
    <n v="172.30492193353595"/>
    <n v="387.6860743504559"/>
    <n v="689.2196877341438"/>
    <n v="1076.9057620845997"/>
    <n v="1550.7442974018236"/>
    <n v="2110.7352936858156"/>
    <n v="2756.8787509365752"/>
    <n v="3489.1746691541039"/>
    <n v="0"/>
    <n v="2.5302375817695493E-2"/>
    <n v="5.0604751635390986E-2"/>
    <n v="7.5907127453086476E-2"/>
    <n v="0.10120950327078197"/>
    <n v="0.12651187908847747"/>
    <n v="0.15181425490617295"/>
    <n v="0.17711663072386846"/>
    <n v="0.20241900654156395"/>
    <n v="0.22772138235925946"/>
    <n v="9.6"/>
    <n v="1.21546"/>
    <n v="1"/>
    <n v="1.0005999999999999"/>
    <n v="1.0066999999999999"/>
    <n v="1"/>
    <n v="0.96952689221344457"/>
    <n v="0.94010268524462948"/>
    <n v="0.9117273790935545"/>
    <n v="0.88440097376021976"/>
    <n v="0.85812346924462513"/>
    <n v="0.83289486554677084"/>
    <n v="0.80871516266665666"/>
    <n v="0.78558436060428272"/>
    <n v="0.763502459359649"/>
    <n v="375000"/>
    <n v="750000"/>
    <n v="727145.1691600834"/>
    <n v="705077.0139334721"/>
    <n v="683795.53432016587"/>
    <n v="663300.73032016482"/>
    <n v="643592.60193346883"/>
    <n v="624671.14916007814"/>
    <n v="606536.37199999252"/>
    <n v="589188.27045321208"/>
    <n v="572626.84451973671"/>
    <n v="750000"/>
    <n v="727145.1691600834"/>
    <n v="705077.01393347199"/>
    <n v="683795.53432016587"/>
    <n v="663300.73032016482"/>
    <n v="643592.60193346883"/>
    <n v="624671.14916007814"/>
    <n v="606536.37199999252"/>
    <n v="589188.27045321208"/>
    <n v="572626.84451973671"/>
    <n v="2463924.5812500003"/>
    <n v="64.75"/>
    <n v="9.4854355203619907"/>
    <n v="1.2999999999999999E-2"/>
    <n v="0.78300000000000003"/>
    <n v="4.2157979022656243E-2"/>
    <n v="0.15754890319913431"/>
    <n v="7.4999999999999997E-2"/>
    <n v="0.23254890319913429"/>
    <n v="2.7889413268656713"/>
    <n v="2.6832841914415653"/>
    <n v="2.5513728340971618"/>
    <n v="2.3932072548324612"/>
    <n v="2.2087874536474623"/>
    <n v="1.9981134305421655"/>
    <n v="1.761185185516571"/>
    <n v="1.4980027185706786"/>
    <n v="1.2085660297044885"/>
    <n v="0.89287511891799998"/>
    <n v="2.7889413268656713"/>
    <n v="2.7361127591536185"/>
    <n v="2.6173285127693635"/>
    <n v="2.4722900444648115"/>
    <n v="2.3009973542399615"/>
    <n v="2.1034504420948137"/>
    <n v="1.8796493080293684"/>
    <n v="1.6295939520436247"/>
    <n v="1.3532843741375835"/>
    <n v="1.0507205743112442"/>
    <n v="0"/>
    <n v="4.1931056379701594"/>
    <n v="12.579316913910478"/>
    <n v="20.965528189850797"/>
    <n v="29.351739465791116"/>
    <n v="37.737950741731439"/>
    <n v="46.12416201767175"/>
    <n v="54.510373293612076"/>
    <n v="62.896584569552388"/>
    <n v="71.282795845492714"/>
    <n v="8.3862112759403189"/>
    <n v="0"/>
    <n v="12.851908118447534"/>
    <n v="40.305528645864243"/>
    <n v="71.116796876408671"/>
    <n v="106.97530269772312"/>
    <n v="150.45680264566136"/>
    <n v="205.78677413577054"/>
    <n v="280.52111177592781"/>
    <n v="389.76585913175467"/>
    <n v="568.9358340507232"/>
    <n v="1826.715918078281"/>
    <n v="69.555528290513578"/>
    <n v="284.44071695531903"/>
    <n v="2180.7121633241136"/>
    <n v="2180.6999999999998"/>
    <n v="284.43913043478233"/>
    <n v="69.555528290513578"/>
    <n v="1826.7053412747039"/>
    <n v="8.3129181578836047"/>
    <n v="1.2163324113771523E-2"/>
    <n v="5.5777154646542501E-6"/>
  </r>
  <r>
    <x v="2"/>
    <x v="519"/>
    <n v="442"/>
    <n v="1.9339200000000001"/>
    <n v="75.498603094177597"/>
    <n v="0"/>
    <n v="8.3887336771308441"/>
    <n v="16.777467354261688"/>
    <n v="25.166201031392532"/>
    <n v="33.554934708523376"/>
    <n v="41.94366838565422"/>
    <n v="50.332402062785064"/>
    <n v="58.721135739915908"/>
    <n v="67.109869417046752"/>
    <n v="75.498603094177597"/>
    <n v="0"/>
    <n v="8.3887336771308441"/>
    <n v="16.777467354261688"/>
    <n v="25.166201031392532"/>
    <n v="33.554934708523376"/>
    <n v="41.94366838565422"/>
    <n v="50.332402062785064"/>
    <n v="58.721135739915908"/>
    <n v="67.109869417046752"/>
    <n v="75.498603094177597"/>
    <n v="0"/>
    <n v="43.102147282320374"/>
    <n v="172.40858912928149"/>
    <n v="387.91932554088334"/>
    <n v="689.63435651712598"/>
    <n v="1077.5536820580094"/>
    <n v="1551.6773021635333"/>
    <n v="2112.0052168336983"/>
    <n v="2758.5374260685039"/>
    <n v="3491.2739298679503"/>
    <n v="0"/>
    <n v="2.5309986255923872E-2"/>
    <n v="5.0619972511847744E-2"/>
    <n v="7.5929958767771616E-2"/>
    <n v="0.10123994502369549"/>
    <n v="0.12654993127961936"/>
    <n v="0.15185991753554323"/>
    <n v="0.1771699037914671"/>
    <n v="0.20247989004739098"/>
    <n v="0.22778987630331485"/>
    <n v="9.6"/>
    <n v="1.21546"/>
    <n v="1"/>
    <n v="1.0005999999999999"/>
    <n v="1.0066999999999999"/>
    <n v="1"/>
    <n v="0.96951788431599906"/>
    <n v="0.94008530052054684"/>
    <n v="0.91170224861364335"/>
    <n v="0.88436872859528848"/>
    <n v="0.85808474046548222"/>
    <n v="0.83285028422422469"/>
    <n v="0.80866535987151589"/>
    <n v="0.78552996740735581"/>
    <n v="0.76344410683174435"/>
    <n v="375000"/>
    <n v="750000"/>
    <n v="727138.4132369993"/>
    <n v="705063.97539041017"/>
    <n v="683776.68646023248"/>
    <n v="663276.54644646635"/>
    <n v="643563.55534911167"/>
    <n v="624637.71316816856"/>
    <n v="606499.01990363689"/>
    <n v="589147.4755555169"/>
    <n v="572583.08012380823"/>
    <n v="750000"/>
    <n v="727138.41323699942"/>
    <n v="705063.97539041017"/>
    <n v="683776.68646023248"/>
    <n v="663276.54644646635"/>
    <n v="643563.55534911167"/>
    <n v="624637.71316816856"/>
    <n v="606499.01990363689"/>
    <n v="589147.4755555169"/>
    <n v="572583.08012380823"/>
    <n v="2466376.2475000001"/>
    <n v="64.75"/>
    <n v="9.4854355203619907"/>
    <n v="1.2999999999999999E-2"/>
    <n v="0.78300000000000003"/>
    <n v="4.2157979022656243E-2"/>
    <n v="0.15767280469004871"/>
    <n v="7.4999999999999997E-2"/>
    <n v="0.2326728046900487"/>
    <n v="2.7859740558648109"/>
    <n v="2.6803780197173723"/>
    <n v="2.5485216108472724"/>
    <n v="2.3904048292545133"/>
    <n v="2.2060276749390937"/>
    <n v="1.9953901479010134"/>
    <n v="1.7584922481402736"/>
    <n v="1.4953339756568731"/>
    <n v="1.2059153304508132"/>
    <n v="0.89023631252209257"/>
    <n v="2.7859740558648109"/>
    <n v="2.7331760377910914"/>
    <n v="2.6144498152823221"/>
    <n v="2.4694632200508928"/>
    <n v="2.2982162520968035"/>
    <n v="2.1007089114200537"/>
    <n v="1.8769411980206434"/>
    <n v="1.6269131118985733"/>
    <n v="1.3506246530538433"/>
    <n v="1.048075821486453"/>
    <n v="0"/>
    <n v="4.194366838565422"/>
    <n v="12.583100515696266"/>
    <n v="20.97183419282711"/>
    <n v="29.360567869957954"/>
    <n v="37.749301547088798"/>
    <n v="46.138035224219642"/>
    <n v="54.526768901350486"/>
    <n v="62.91550257848133"/>
    <n v="71.304236255612182"/>
    <n v="8.3887336771308441"/>
    <n v="0"/>
    <n v="12.873457789184659"/>
    <n v="40.374184442834768"/>
    <n v="71.241041508991273"/>
    <n v="107.16919447666831"/>
    <n v="150.74379675105342"/>
    <n v="206.20767996899369"/>
    <n v="281.15241019485126"/>
    <n v="390.76837084261228"/>
    <n v="570.71467134048328"/>
    <n v="1831.2448073156729"/>
    <n v="69.555528290513578"/>
    <n v="285.12005034092783"/>
    <n v="2185.9203859471145"/>
    <n v="2185.9"/>
    <n v="285.11739130434762"/>
    <n v="69.555528290513578"/>
    <n v="1831.2270804051388"/>
    <n v="8.3117578033076978"/>
    <n v="2.0385947114391456E-2"/>
    <n v="9.3261114938430193E-6"/>
  </r>
  <r>
    <x v="2"/>
    <x v="520"/>
    <n v="442"/>
    <n v="1.9359900000000001"/>
    <n v="75.495724751066646"/>
    <n v="0"/>
    <n v="8.388413861229628"/>
    <n v="16.776827722459256"/>
    <n v="25.165241583688882"/>
    <n v="33.553655444918512"/>
    <n v="41.942069306148142"/>
    <n v="50.330483167377771"/>
    <n v="58.718897028607401"/>
    <n v="67.107310889837024"/>
    <n v="75.495724751066646"/>
    <n v="0"/>
    <n v="8.388413861229628"/>
    <n v="16.776827722459256"/>
    <n v="25.165241583688882"/>
    <n v="33.553655444918512"/>
    <n v="41.942069306148142"/>
    <n v="50.330483167377771"/>
    <n v="58.718897028607401"/>
    <n v="67.107310889837024"/>
    <n v="75.495724751066646"/>
    <n v="0"/>
    <n v="43.098860853202488"/>
    <n v="172.39544341280995"/>
    <n v="387.88974767882229"/>
    <n v="689.58177365123981"/>
    <n v="1077.4715213300622"/>
    <n v="1551.5589907152898"/>
    <n v="2111.8441818069223"/>
    <n v="2758.3270946049593"/>
    <n v="3491.0077291094008"/>
    <n v="0"/>
    <n v="2.5309021326486873E-2"/>
    <n v="5.0618042652973746E-2"/>
    <n v="7.5927063979460613E-2"/>
    <n v="0.10123608530594749"/>
    <n v="0.12654510663243437"/>
    <n v="0.15185412795892125"/>
    <n v="0.17716314928540813"/>
    <n v="0.20247217061189499"/>
    <n v="0.22778119193838184"/>
    <n v="9.6"/>
    <n v="1.21546"/>
    <n v="1"/>
    <n v="1.0005999999999999"/>
    <n v="1.0066999999999999"/>
    <n v="1"/>
    <n v="0.9695190264243998"/>
    <n v="0.94008750471321068"/>
    <n v="0.91170543486643285"/>
    <n v="0.88437281688406622"/>
    <n v="0.85808965076611088"/>
    <n v="0.83285593651256684"/>
    <n v="0.80867167412343388"/>
    <n v="0.78553686359871222"/>
    <n v="0.76345150493840186"/>
    <n v="375000"/>
    <n v="750000"/>
    <n v="727139.2698182998"/>
    <n v="705065.62853490806"/>
    <n v="683779.07614982466"/>
    <n v="663279.61266304972"/>
    <n v="643567.23807458312"/>
    <n v="624641.95238442509"/>
    <n v="606503.75559257541"/>
    <n v="589152.64769903419"/>
    <n v="572588.62870380143"/>
    <n v="750000"/>
    <n v="727139.26981829992"/>
    <n v="705065.62853490794"/>
    <n v="683779.07614982466"/>
    <n v="663279.61266304972"/>
    <n v="643567.23807458312"/>
    <n v="624641.95238442509"/>
    <n v="606503.75559257541"/>
    <n v="589152.64769903419"/>
    <n v="572588.62870380143"/>
    <n v="2468827.9137500003"/>
    <n v="64.75"/>
    <n v="9.4854355203619907"/>
    <n v="1.2999999999999999E-2"/>
    <n v="0.78300000000000003"/>
    <n v="4.2157979022656243E-2"/>
    <n v="0.15801052019016984"/>
    <n v="7.4999999999999997E-2"/>
    <n v="0.23301052019016982"/>
    <n v="2.7830126781529292"/>
    <n v="2.6775036039383164"/>
    <n v="2.5457173912714719"/>
    <n v="2.3876540401523978"/>
    <n v="2.2033135505810928"/>
    <n v="1.9926959225575571"/>
    <n v="1.7558011560817912"/>
    <n v="1.4926292511537944"/>
    <n v="1.203180207773568"/>
    <n v="0.88745402594111078"/>
    <n v="2.7830126781529292"/>
    <n v="2.7302581410456228"/>
    <n v="2.6116104976048939"/>
    <n v="2.4666857157119351"/>
    <n v="2.2954837953667453"/>
    <n v="2.0980047365693251"/>
    <n v="1.8742485393196742"/>
    <n v="1.6242152036177928"/>
    <n v="1.3479047294636812"/>
    <n v="1.0453171168573394"/>
    <n v="0"/>
    <n v="4.194206930614814"/>
    <n v="12.582620791844441"/>
    <n v="20.971034653074071"/>
    <n v="29.359448514303697"/>
    <n v="37.74786237553333"/>
    <n v="46.136276236762953"/>
    <n v="54.52469009799259"/>
    <n v="62.913103959222212"/>
    <n v="71.301517820451835"/>
    <n v="8.388413861229628"/>
    <n v="0"/>
    <n v="12.886233365523649"/>
    <n v="40.414997089995708"/>
    <n v="71.315821325620789"/>
    <n v="107.28858351016812"/>
    <n v="150.92658584770032"/>
    <n v="206.48818498237205"/>
    <n v="281.59794661353243"/>
    <n v="391.52704324622664"/>
    <n v="572.1772185362737"/>
    <n v="1834.6226145174132"/>
    <n v="69.555528290513578"/>
    <n v="285.62672142118885"/>
    <n v="2189.8048642291155"/>
    <n v="2189.8000000000002"/>
    <n v="285.6260869565217"/>
    <n v="69.555528290513578"/>
    <n v="1834.6183847529649"/>
    <n v="8.3085948154613618"/>
    <n v="4.8642291153555561E-3"/>
    <n v="2.2213120446413169E-6"/>
  </r>
  <r>
    <x v="2"/>
    <x v="521"/>
    <n v="442"/>
    <n v="1.93689"/>
    <n v="75.51565015448999"/>
    <n v="0"/>
    <n v="8.3906277949433328"/>
    <n v="16.781255589886666"/>
    <n v="25.171883384829997"/>
    <n v="33.562511179773331"/>
    <n v="41.953138974716666"/>
    <n v="50.34376676966"/>
    <n v="58.734394564603335"/>
    <n v="67.125022359546662"/>
    <n v="75.51565015448999"/>
    <n v="0"/>
    <n v="8.3906277949433328"/>
    <n v="16.781255589886666"/>
    <n v="25.171883384829997"/>
    <n v="33.562511179773331"/>
    <n v="41.953138974716666"/>
    <n v="50.34376676966"/>
    <n v="58.734394564603335"/>
    <n v="67.125022359546662"/>
    <n v="75.51565015448999"/>
    <n v="0"/>
    <n v="43.121613810881314"/>
    <n v="172.48645524352526"/>
    <n v="388.0945242979318"/>
    <n v="689.94582097410103"/>
    <n v="1078.0403452720329"/>
    <n v="1552.3780971917276"/>
    <n v="2112.9590767331847"/>
    <n v="2759.7832838964041"/>
    <n v="3492.8507186813863"/>
    <n v="0"/>
    <n v="2.5315701075066584E-2"/>
    <n v="5.0631402150133169E-2"/>
    <n v="7.594710322519975E-2"/>
    <n v="0.10126280430026634"/>
    <n v="0.12657850537533294"/>
    <n v="0.15189420645039953"/>
    <n v="0.17720990752546611"/>
    <n v="0.20252560860053267"/>
    <n v="0.22784130967559926"/>
    <n v="9.6"/>
    <n v="1.21546"/>
    <n v="1"/>
    <n v="1.0005999999999999"/>
    <n v="1.0066999999999999"/>
    <n v="1"/>
    <n v="0.96951112018120722"/>
    <n v="0.9400722462584955"/>
    <n v="0.91168337823186529"/>
    <n v="0.88434451610131648"/>
    <n v="0.85805565986684873"/>
    <n v="0.83281680952846249"/>
    <n v="0.80862796508615731"/>
    <n v="0.78548912653993375"/>
    <n v="0.76340029388979125"/>
    <n v="375000"/>
    <n v="750000"/>
    <n v="727133.34013590543"/>
    <n v="705054.18469387165"/>
    <n v="683762.53367389902"/>
    <n v="663258.38707598741"/>
    <n v="643541.7449001366"/>
    <n v="624612.60714634683"/>
    <n v="606470.97381461796"/>
    <n v="589116.84490495035"/>
    <n v="572550.22041734343"/>
    <n v="750000"/>
    <n v="727133.34013590543"/>
    <n v="705054.18469387153"/>
    <n v="683762.53367389902"/>
    <n v="663258.38707598741"/>
    <n v="643541.7449001366"/>
    <n v="624612.60714634683"/>
    <n v="606470.97381461796"/>
    <n v="589116.84490495035"/>
    <n v="572550.22041734343"/>
    <n v="2471279.58"/>
    <n v="64.75"/>
    <n v="9.4854355203619907"/>
    <n v="1.2999999999999999E-2"/>
    <n v="0.78300000000000003"/>
    <n v="4.2157979022656243E-2"/>
    <n v="0.15815746570458736"/>
    <n v="7.4999999999999997E-2"/>
    <n v="0.23315746570458734"/>
    <n v="2.7800571761904758"/>
    <n v="2.6746117367859132"/>
    <n v="2.5428818636128994"/>
    <n v="2.3848675566714368"/>
    <n v="2.2005688159615238"/>
    <n v="1.98998564148316"/>
    <n v="1.7531180332363463"/>
    <n v="1.4899659912210823"/>
    <n v="1.2005295154373692"/>
    <n v="0.88480860588520516"/>
    <n v="2.7800571761904758"/>
    <n v="2.7273344564881947"/>
    <n v="2.6087468001994063"/>
    <n v="2.4638747101421679"/>
    <n v="2.2927181863164803"/>
    <n v="2.0952772287223418"/>
    <n v="1.8715518373597533"/>
    <n v="1.6215420122287143"/>
    <n v="1.3452477533292257"/>
    <n v="1.0426690606612872"/>
    <n v="0"/>
    <n v="4.1953138974716664"/>
    <n v="12.585941692414998"/>
    <n v="20.976569487358333"/>
    <n v="29.367197282301664"/>
    <n v="37.757825077245002"/>
    <n v="46.148452872188329"/>
    <n v="54.539080667131671"/>
    <n v="62.929708462074998"/>
    <n v="71.320336257018326"/>
    <n v="8.3906277949433328"/>
    <n v="0"/>
    <n v="12.906857577696641"/>
    <n v="40.480721311029995"/>
    <n v="71.434877049017359"/>
    <n v="107.4747098213365"/>
    <n v="151.20283474990364"/>
    <n v="206.89487922988519"/>
    <n v="282.21108223235223"/>
    <n v="392.50744678281103"/>
    <n v="573.93320500304094"/>
    <n v="1839.0466137570736"/>
    <n v="69.555528290513578"/>
    <n v="286.2903213071379"/>
    <n v="2194.8924633547249"/>
    <n v="2194.9"/>
    <n v="286.29130434782587"/>
    <n v="69.555528290513578"/>
    <n v="1839.0531673616606"/>
    <n v="8.3072184463269885"/>
    <n v="7.5366452751950419E-3"/>
    <n v="3.4337078113786694E-6"/>
  </r>
  <r>
    <x v="2"/>
    <x v="522"/>
    <n v="442"/>
    <n v="1.9389700000000001"/>
    <n v="75.512563947221409"/>
    <n v="0"/>
    <n v="8.3902848830246004"/>
    <n v="16.780569766049201"/>
    <n v="25.170854649073803"/>
    <n v="33.561139532098402"/>
    <n v="41.951424415123"/>
    <n v="50.341709298147599"/>
    <n v="58.731994181172198"/>
    <n v="67.122279064196803"/>
    <n v="75.512563947221409"/>
    <n v="0"/>
    <n v="8.3902848830246004"/>
    <n v="16.780569766049201"/>
    <n v="25.170854649073803"/>
    <n v="33.561139532098402"/>
    <n v="41.951424415123"/>
    <n v="50.341709298147599"/>
    <n v="58.731994181172198"/>
    <n v="67.122279064196803"/>
    <n v="75.512563947221409"/>
    <n v="0"/>
    <n v="43.118089256215569"/>
    <n v="172.47235702486228"/>
    <n v="388.06280330594024"/>
    <n v="689.88942809944911"/>
    <n v="1077.9522314053893"/>
    <n v="1552.2512132237603"/>
    <n v="2112.7863735545629"/>
    <n v="2759.5577123977964"/>
    <n v="3492.5652297534616"/>
    <n v="0"/>
    <n v="2.5314666461704886E-2"/>
    <n v="5.0629332923409771E-2"/>
    <n v="7.5943999385114661E-2"/>
    <n v="0.10125866584681954"/>
    <n v="0.12657333230852441"/>
    <n v="0.15188799877022929"/>
    <n v="0.17720266523193418"/>
    <n v="0.20251733169363909"/>
    <n v="0.22783199815534397"/>
    <n v="9.6"/>
    <n v="1.21546"/>
    <n v="1"/>
    <n v="1.0005999999999999"/>
    <n v="1.0066999999999999"/>
    <n v="1"/>
    <n v="0.96951234475916703"/>
    <n v="0.94007460959195077"/>
    <n v="0.91168679449835111"/>
    <n v="0.88434889947836792"/>
    <n v="0.85806092453200133"/>
    <n v="0.83282286965925134"/>
    <n v="0.80863473486011794"/>
    <n v="0.78549652013460114"/>
    <n v="0.76340822548270093"/>
    <n v="375000"/>
    <n v="750000"/>
    <n v="727134.25856937526"/>
    <n v="705055.95719396311"/>
    <n v="683765.09587376332"/>
    <n v="663261.674608776"/>
    <n v="643545.69339900103"/>
    <n v="624617.15224443853"/>
    <n v="606476.05114508851"/>
    <n v="589122.39010095084"/>
    <n v="572556.16911202564"/>
    <n v="750000"/>
    <n v="727134.25856937526"/>
    <n v="705055.95719396311"/>
    <n v="683765.09587376332"/>
    <n v="663261.674608776"/>
    <n v="643545.69339900103"/>
    <n v="624617.15224443853"/>
    <n v="606476.05114508851"/>
    <n v="589122.39010095084"/>
    <n v="572556.16911202564"/>
    <n v="2473731.2462500003"/>
    <n v="64.75"/>
    <n v="9.4854355203619907"/>
    <n v="1.2999999999999999E-2"/>
    <n v="0.78300000000000003"/>
    <n v="4.2157979022656243E-2"/>
    <n v="0.15849733442770286"/>
    <n v="7.4999999999999997E-2"/>
    <n v="0.23349733442770287"/>
    <n v="2.7771075325074328"/>
    <n v="2.6717489046271115"/>
    <n v="2.540088969118802"/>
    <n v="2.3821277259825031"/>
    <n v="2.1978651752182157"/>
    <n v="1.987301316825939"/>
    <n v="1.7504361508056736"/>
    <n v="1.4872696771574196"/>
    <n v="1.1978018958811765"/>
    <n v="0.88203280697694419"/>
    <n v="2.7771075325074328"/>
    <n v="2.7244282185672724"/>
    <n v="2.6059189368729569"/>
    <n v="2.4611083475506526"/>
    <n v="2.2899964506003592"/>
    <n v="2.0925832460220772"/>
    <n v="1.8688687338158063"/>
    <n v="1.6188529139815466"/>
    <n v="1.3425357865192979"/>
    <n v="1.0399173514290603"/>
    <n v="0"/>
    <n v="4.1951424415123002"/>
    <n v="12.585427324536901"/>
    <n v="20.9757122075615"/>
    <n v="29.365997090586102"/>
    <n v="37.756281973610697"/>
    <n v="46.146566856635303"/>
    <n v="54.536851739659895"/>
    <n v="62.9271366226845"/>
    <n v="71.317421505709106"/>
    <n v="8.3902848830246004"/>
    <n v="0"/>
    <n v="12.919569680446854"/>
    <n v="40.521337457326538"/>
    <n v="71.509326771789219"/>
    <n v="107.59365212094286"/>
    <n v="151.38511812354341"/>
    <n v="207.1749798661202"/>
    <n v="282.65676193744571"/>
    <n v="393.268178352387"/>
    <n v="575.40484609989096"/>
    <n v="1842.4337704098925"/>
    <n v="69.555528290513578"/>
    <n v="286.79839480506075"/>
    <n v="2198.7876935054669"/>
    <n v="2198.8000000000002"/>
    <n v="286.79999999999995"/>
    <n v="69.555528290513578"/>
    <n v="1842.4444717094866"/>
    <n v="8.3040348394227941"/>
    <n v="1.2306494533277146E-2"/>
    <n v="5.5969140136788906E-6"/>
  </r>
  <r>
    <x v="2"/>
    <x v="523"/>
    <n v="442"/>
    <n v="1.93977"/>
    <n v="75.53439341889495"/>
    <n v="0"/>
    <n v="8.3927103798772169"/>
    <n v="16.785420759754434"/>
    <n v="25.178131139631653"/>
    <n v="33.570841519508868"/>
    <n v="41.963551899386083"/>
    <n v="50.356262279263298"/>
    <n v="58.748972659140513"/>
    <n v="67.141683039017735"/>
    <n v="75.53439341889495"/>
    <n v="0"/>
    <n v="8.3927103798772169"/>
    <n v="16.785420759754434"/>
    <n v="25.178131139631653"/>
    <n v="33.570841519508868"/>
    <n v="41.963551899386083"/>
    <n v="50.356262279263298"/>
    <n v="58.748972659140513"/>
    <n v="67.141683039017735"/>
    <n v="75.53439341889495"/>
    <n v="0"/>
    <n v="43.143022356305508"/>
    <n v="172.57208942522203"/>
    <n v="388.28720120674956"/>
    <n v="690.28835770088813"/>
    <n v="1078.5755589076375"/>
    <n v="1553.148804826998"/>
    <n v="2114.0080954589694"/>
    <n v="2761.1534308035525"/>
    <n v="3494.5848108607456"/>
    <n v="0"/>
    <n v="2.5321984525952277E-2"/>
    <n v="5.0643969051904554E-2"/>
    <n v="7.5965953577856835E-2"/>
    <n v="0.10128793810380911"/>
    <n v="0.12660992262976137"/>
    <n v="0.15193190715571364"/>
    <n v="0.17725389168166591"/>
    <n v="0.20257587620761822"/>
    <n v="0.22789786073357049"/>
    <n v="9.6"/>
    <n v="1.21546"/>
    <n v="1"/>
    <n v="1.0005999999999999"/>
    <n v="1.0066999999999999"/>
    <n v="1"/>
    <n v="0.9695036830681949"/>
    <n v="0.94005789332787104"/>
    <n v="0.91166263077902865"/>
    <n v="0.88431789542166761"/>
    <n v="0.8580236872557877"/>
    <n v="0.83278000628138937"/>
    <n v="0.80858685249847229"/>
    <n v="0.78544422590703655"/>
    <n v="0.76335212650708228"/>
    <n v="375000"/>
    <n v="750000"/>
    <n v="727127.76230114617"/>
    <n v="705043.41999590327"/>
    <n v="683746.97308427154"/>
    <n v="663238.42156625073"/>
    <n v="643517.76544184075"/>
    <n v="624585.00471104204"/>
    <n v="606440.13937385427"/>
    <n v="589083.16943027743"/>
    <n v="572514.09488031175"/>
    <n v="750000"/>
    <n v="727127.76230114629"/>
    <n v="705043.41999590327"/>
    <n v="683746.97308427154"/>
    <n v="663238.42156625073"/>
    <n v="643517.76544184075"/>
    <n v="624585.00471104204"/>
    <n v="606440.13937385427"/>
    <n v="589083.16943027743"/>
    <n v="572514.09488031175"/>
    <n v="2476182.9125000001"/>
    <n v="64.75"/>
    <n v="9.4854355203619907"/>
    <n v="1.2999999999999999E-2"/>
    <n v="0.78300000000000003"/>
    <n v="4.2157979022656243E-2"/>
    <n v="0.15862815029934632"/>
    <n v="7.4999999999999997E-2"/>
    <n v="0.2336281502993463"/>
    <n v="2.7741637297029706"/>
    <n v="2.6688665199006105"/>
    <n v="2.5372615074888514"/>
    <n v="2.3793486924676941"/>
    <n v="2.1951280748371378"/>
    <n v="1.9845996545971822"/>
    <n v="1.747763431747829"/>
    <n v="1.4846194062890767"/>
    <n v="1.195167578220925"/>
    <n v="0.87940794754337559"/>
    <n v="2.7741637297029706"/>
    <n v="2.7215151248017904"/>
    <n v="2.6030640136947309"/>
    <n v="2.458305099978273"/>
    <n v="2.2872383836524159"/>
    <n v="2.0898638647171599"/>
    <n v="1.8661815431725057"/>
    <n v="1.616191419018453"/>
    <n v="1.3398934922550008"/>
    <n v="1.0372877628821504"/>
    <n v="0"/>
    <n v="4.1963551899386085"/>
    <n v="12.589065569815826"/>
    <n v="20.981775949693045"/>
    <n v="29.37448632957026"/>
    <n v="37.767196709447475"/>
    <n v="46.15990708932469"/>
    <n v="54.552617469201905"/>
    <n v="62.945327849079121"/>
    <n v="71.33803822895635"/>
    <n v="8.3927103798772169"/>
    <n v="0"/>
    <n v="12.940877469058488"/>
    <n v="40.589236655299104"/>
    <n v="71.632267615115524"/>
    <n v="107.7856851667851"/>
    <n v="151.66975667342942"/>
    <n v="207.59327128707554"/>
    <n v="283.28594836947008"/>
    <n v="394.27156670091597"/>
    <n v="577.19710513182076"/>
    <n v="1846.9657150689702"/>
    <n v="69.555528290513578"/>
    <n v="287.47818650392242"/>
    <n v="2203.9994298634065"/>
    <n v="2204"/>
    <n v="287.47826086956502"/>
    <n v="69.555528290513578"/>
    <n v="1846.9662108399214"/>
    <n v="8.302809389684354"/>
    <n v="5.7013659352378454E-4"/>
    <n v="2.5868266493819626E-7"/>
  </r>
  <r>
    <x v="2"/>
    <x v="524"/>
    <n v="442"/>
    <n v="1.9406699999999999"/>
    <n v="75.554251915574781"/>
    <n v="0"/>
    <n v="8.3949168795083082"/>
    <n v="16.789833759016616"/>
    <n v="25.184750638524925"/>
    <n v="33.579667518033233"/>
    <n v="41.974584397541541"/>
    <n v="50.369501277049849"/>
    <n v="58.764418156558158"/>
    <n v="67.159335036066466"/>
    <n v="75.554251915574781"/>
    <n v="0"/>
    <n v="8.3949168795083082"/>
    <n v="16.789833759016616"/>
    <n v="25.184750638524925"/>
    <n v="33.579667518033233"/>
    <n v="41.974584397541541"/>
    <n v="50.369501277049849"/>
    <n v="58.764418156558158"/>
    <n v="67.159335036066466"/>
    <n v="75.554251915574781"/>
    <n v="0"/>
    <n v="43.165710515985275"/>
    <n v="172.6628420639411"/>
    <n v="388.49139464386752"/>
    <n v="690.6513682557644"/>
    <n v="1079.1427628996319"/>
    <n v="1553.9655785754701"/>
    <n v="2115.1198152832785"/>
    <n v="2762.6054730230576"/>
    <n v="3496.422551794808"/>
    <n v="0"/>
    <n v="2.5328641844861909E-2"/>
    <n v="5.0657283689723817E-2"/>
    <n v="7.5985925534585719E-2"/>
    <n v="0.10131456737944763"/>
    <n v="0.12664320922430955"/>
    <n v="0.15197185106917144"/>
    <n v="0.17730049291403335"/>
    <n v="0.20262913475889527"/>
    <n v="0.22795777660375718"/>
    <n v="9.6"/>
    <n v="1.21546"/>
    <n v="1"/>
    <n v="1.0005999999999999"/>
    <n v="1.0066999999999999"/>
    <n v="1"/>
    <n v="0.9694958035143405"/>
    <n v="0.94004268667400925"/>
    <n v="0.91164064947900636"/>
    <n v="0.8842896919293316"/>
    <n v="0.8579898140249852"/>
    <n v="0.83274101576596704"/>
    <n v="0.80854329715227713"/>
    <n v="0.78539665818391546"/>
    <n v="0.76330109886088204"/>
    <n v="375000"/>
    <n v="750000"/>
    <n v="727121.85263575532"/>
    <n v="705032.01500550692"/>
    <n v="683730.48710925481"/>
    <n v="663217.26894699875"/>
    <n v="643492.36051873886"/>
    <n v="624555.76182447525"/>
    <n v="606407.47286420781"/>
    <n v="589047.49363793666"/>
    <n v="572475.82414566155"/>
    <n v="750000"/>
    <n v="727121.85263575544"/>
    <n v="705032.01500550692"/>
    <n v="683730.4871092547"/>
    <n v="663217.26894699875"/>
    <n v="643492.36051873886"/>
    <n v="624555.76182447525"/>
    <n v="606407.47286420781"/>
    <n v="589047.49363793666"/>
    <n v="572475.82414566155"/>
    <n v="2478634.5787500003"/>
    <n v="64.75"/>
    <n v="9.4854355203619907"/>
    <n v="1.2999999999999999E-2"/>
    <n v="0.78300000000000003"/>
    <n v="4.2157979022656243E-2"/>
    <n v="0.15877538265665311"/>
    <n v="7.4999999999999997E-2"/>
    <n v="0.2337753826566531"/>
    <n v="2.7712257504451032"/>
    <n v="2.6659918251772674"/>
    <n v="2.5344427871086168"/>
    <n v="2.3765786362391523"/>
    <n v="2.1923993725688735"/>
    <n v="1.9819049960977797"/>
    <n v="1.7450955068258729"/>
    <n v="1.4819709047531509"/>
    <n v="1.1925311898796154"/>
    <n v="0.87677636220526523"/>
    <n v="2.7712257504451032"/>
    <n v="2.7186087878111853"/>
    <n v="2.6002173061429419"/>
    <n v="2.4555107116738846"/>
    <n v="2.2844890044040129"/>
    <n v="2.0871521843333265"/>
    <n v="1.8635002514618262"/>
    <n v="1.613533205789512"/>
    <n v="1.337251047316383"/>
    <n v="1.0346537760424404"/>
    <n v="0"/>
    <n v="4.1974584397541541"/>
    <n v="12.592375319262462"/>
    <n v="20.987292198770771"/>
    <n v="29.382209078279079"/>
    <n v="37.777125957787391"/>
    <n v="46.172042837295692"/>
    <n v="54.566959716804007"/>
    <n v="62.961876596312308"/>
    <n v="71.356793475820623"/>
    <n v="8.3949168795083082"/>
    <n v="0"/>
    <n v="12.961524609540135"/>
    <n v="40.655042127070963"/>
    <n v="71.751498658513299"/>
    <n v="107.97215590575246"/>
    <n v="151.94667391426449"/>
    <n v="208.00129298192073"/>
    <n v="283.90186799155703"/>
    <n v="395.25840840777312"/>
    <n v="578.97082472270711"/>
    <n v="1851.4192893190993"/>
    <n v="69.555528290513578"/>
    <n v="288.1462226414418"/>
    <n v="2209.1210402510546"/>
    <n v="2209.1"/>
    <n v="288.14347826086941"/>
    <n v="69.555528290513578"/>
    <n v="1851.4009934486169"/>
    <n v="8.3014301075929371"/>
    <n v="2.1040251054728287E-2"/>
    <n v="9.5243542866906378E-6"/>
  </r>
  <r>
    <x v="2"/>
    <x v="525"/>
    <n v="442"/>
    <n v="1.94279"/>
    <n v="75.550354203902188"/>
    <n v="0"/>
    <n v="8.3944838004335764"/>
    <n v="16.788967600867153"/>
    <n v="25.183451401300729"/>
    <n v="33.577935201734306"/>
    <n v="41.972419002167882"/>
    <n v="50.366902802601459"/>
    <n v="58.761386603035035"/>
    <n v="67.155870403468612"/>
    <n v="75.550354203902188"/>
    <n v="0"/>
    <n v="8.3944838004335764"/>
    <n v="16.788967600867153"/>
    <n v="25.183451401300729"/>
    <n v="33.577935201734306"/>
    <n v="41.972419002167882"/>
    <n v="50.366902802601459"/>
    <n v="58.761386603035035"/>
    <n v="67.155870403468612"/>
    <n v="75.550354203902188"/>
    <n v="0"/>
    <n v="43.161256943891821"/>
    <n v="172.64502777556729"/>
    <n v="388.4513124950264"/>
    <n v="690.58011110226914"/>
    <n v="1079.0314235972955"/>
    <n v="1553.8052499801056"/>
    <n v="2114.901590250699"/>
    <n v="2762.3204444090766"/>
    <n v="3496.061812455237"/>
    <n v="0"/>
    <n v="2.5327335184542117E-2"/>
    <n v="5.0654670369084234E-2"/>
    <n v="7.5982005553626358E-2"/>
    <n v="0.10130934073816847"/>
    <n v="0.12663667592271061"/>
    <n v="0.15196401110725272"/>
    <n v="0.17729134629179483"/>
    <n v="0.20261868147633694"/>
    <n v="0.22794601666087907"/>
    <n v="9.6"/>
    <n v="1.21546"/>
    <n v="1"/>
    <n v="1.0005999999999999"/>
    <n v="1.0066999999999999"/>
    <n v="1"/>
    <n v="0.96949735006218807"/>
    <n v="0.94004567132578176"/>
    <n v="0.91164496379078086"/>
    <n v="0.88429522745718558"/>
    <n v="0.85799646232499571"/>
    <n v="0.83274866839421136"/>
    <n v="0.80855184566483262"/>
    <n v="0.78540599413685941"/>
    <n v="0.76331111381029171"/>
    <n v="375000"/>
    <n v="750000"/>
    <n v="727123.01254664105"/>
    <n v="705034.25349433627"/>
    <n v="683733.72284308565"/>
    <n v="663221.42059288919"/>
    <n v="643497.34674374678"/>
    <n v="624561.50129565853"/>
    <n v="606413.88424862444"/>
    <n v="589054.49560264451"/>
    <n v="572483.33535771875"/>
    <n v="750000"/>
    <n v="727123.01254664105"/>
    <n v="705034.25349433627"/>
    <n v="683733.72284308565"/>
    <n v="663221.42059288919"/>
    <n v="643497.34674374678"/>
    <n v="624561.50129565853"/>
    <n v="606413.88424862444"/>
    <n v="589054.49560264451"/>
    <n v="572483.33535771875"/>
    <n v="2481086.2450000001"/>
    <n v="64.75"/>
    <n v="9.4854355203619907"/>
    <n v="1.2999999999999999E-2"/>
    <n v="0.78300000000000003"/>
    <n v="4.2157979022656243E-2"/>
    <n v="0.15912246656610962"/>
    <n v="7.4999999999999997E-2"/>
    <n v="0.23412246656610963"/>
    <n v="2.7682935774703559"/>
    <n v="2.663146765371859"/>
    <n v="2.5316676069726998"/>
    <n v="2.3738561022728795"/>
    <n v="2.1897122512723968"/>
    <n v="1.9792360539712521"/>
    <n v="1.7424275103694455"/>
    <n v="1.479286620466977"/>
    <n v="1.1898133842638468"/>
    <n v="0.87400780176005466"/>
    <n v="2.7682935774703559"/>
    <n v="2.7157201714211077"/>
    <n v="2.5974071861722794"/>
    <n v="2.4527618546227896"/>
    <n v="2.2817841767726383"/>
    <n v="2.0844741526218247"/>
    <n v="1.8608317821703488"/>
    <n v="1.6108570654182113"/>
    <n v="1.334550002365412"/>
    <n v="1.0319105930119508"/>
    <n v="0"/>
    <n v="4.1972419002167882"/>
    <n v="12.591725700650365"/>
    <n v="20.986209501083941"/>
    <n v="29.380693301517518"/>
    <n v="37.775177101951094"/>
    <n v="46.16966090238467"/>
    <n v="54.564144702818247"/>
    <n v="62.958628503251823"/>
    <n v="71.353112303685407"/>
    <n v="8.3944838004335764"/>
    <n v="0"/>
    <n v="12.973972616417788"/>
    <n v="40.694827509652441"/>
    <n v="71.824500759144144"/>
    <n v="108.08899302384434"/>
    <n v="152.12619059919243"/>
    <n v="208.2780798512284"/>
    <n v="284.34417840381474"/>
    <n v="396.01752360819637"/>
    <n v="580.45004034265992"/>
    <n v="1854.7983067141504"/>
    <n v="69.555528290513578"/>
    <n v="288.65307525069943"/>
    <n v="2213.0069102553634"/>
    <n v="2213"/>
    <n v="288.65217391304327"/>
    <n v="69.555528290513578"/>
    <n v="1854.7922977964431"/>
    <n v="8.2981784212981982"/>
    <n v="6.9102553634365904E-3"/>
    <n v="3.1225735939614055E-6"/>
  </r>
  <r>
    <x v="2"/>
    <x v="526"/>
    <n v="442"/>
    <n v="1.9436500000000001"/>
    <n v="75.570947881059311"/>
    <n v="0"/>
    <n v="8.3967719867843673"/>
    <n v="16.793543973568735"/>
    <n v="25.190315960353104"/>
    <n v="33.587087947137469"/>
    <n v="41.983859933921835"/>
    <n v="50.3806319207062"/>
    <n v="58.777403907490566"/>
    <n v="67.174175894274939"/>
    <n v="75.570947881059311"/>
    <n v="0"/>
    <n v="8.3967719867843673"/>
    <n v="16.793543973568735"/>
    <n v="25.190315960353104"/>
    <n v="33.587087947137469"/>
    <n v="41.983859933921835"/>
    <n v="50.3806319207062"/>
    <n v="58.777403907490566"/>
    <n v="67.174175894274939"/>
    <n v="75.570947881059311"/>
    <n v="0"/>
    <n v="43.184790126303596"/>
    <n v="172.73916050521439"/>
    <n v="388.66311113673243"/>
    <n v="690.95664202085754"/>
    <n v="1079.6197531575899"/>
    <n v="1554.6524445469295"/>
    <n v="2116.0547161888762"/>
    <n v="2763.8265680834302"/>
    <n v="3497.9680002305922"/>
    <n v="0"/>
    <n v="2.5334238963743906E-2"/>
    <n v="5.0668477927487812E-2"/>
    <n v="7.6002716891231725E-2"/>
    <n v="0.10133695585497562"/>
    <n v="0.12667119481871952"/>
    <n v="0.15200543378246342"/>
    <n v="0.17733967274620732"/>
    <n v="0.20267391170995125"/>
    <n v="0.22800815067369518"/>
    <n v="9.6"/>
    <n v="1.21546"/>
    <n v="1"/>
    <n v="1.0005999999999999"/>
    <n v="1.0066999999999999"/>
    <n v="1"/>
    <n v="0.96948917886165364"/>
    <n v="0.94002990195475755"/>
    <n v="0.9116221692793115"/>
    <n v="0.8842659808353156"/>
    <n v="0.85796133662276974"/>
    <n v="0.83270823664167415"/>
    <n v="0.8085066808920286"/>
    <n v="0.78535666937383308"/>
    <n v="0.76325820208708783"/>
    <n v="375000"/>
    <n v="750000"/>
    <n v="727116.88414624019"/>
    <n v="705022.42646606814"/>
    <n v="683716.6269594836"/>
    <n v="663199.48562648671"/>
    <n v="643471.00246707734"/>
    <n v="624531.17748125561"/>
    <n v="606380.0106690214"/>
    <n v="589017.50203037483"/>
    <n v="572443.6515653159"/>
    <n v="750000"/>
    <n v="727116.88414624019"/>
    <n v="705022.42646606814"/>
    <n v="683716.6269594836"/>
    <n v="663199.48562648671"/>
    <n v="643471.00246707734"/>
    <n v="624531.17748125561"/>
    <n v="606380.0106690214"/>
    <n v="589017.50203037483"/>
    <n v="572443.6515653159"/>
    <n v="2483537.9112500004"/>
    <n v="64.75"/>
    <n v="9.4854355203619907"/>
    <n v="1.2999999999999999E-2"/>
    <n v="0.78300000000000003"/>
    <n v="4.2157979022656243E-2"/>
    <n v="0.15926337279826344"/>
    <n v="7.4999999999999997E-2"/>
    <n v="0.23426337279826343"/>
    <n v="2.7653671935834159"/>
    <n v="2.6602826359339753"/>
    <n v="2.5288587354678147"/>
    <n v="2.3710954921849341"/>
    <n v="2.186992906085333"/>
    <n v="1.9765509771690115"/>
    <n v="1.73976970543597"/>
    <n v="1.476649090886208"/>
    <n v="1.1871891335197255"/>
    <n v="0.87138983333652276"/>
    <n v="2.7653671935834159"/>
    <n v="2.7128249147586958"/>
    <n v="2.5945706857008952"/>
    <n v="2.4499771138263746"/>
    <n v="2.2790441991351336"/>
    <n v="2.0817719416271725"/>
    <n v="1.8581603413024907"/>
    <n v="1.608209398161089"/>
    <n v="1.3319191122029668"/>
    <n v="1.0292894834281241"/>
    <n v="0"/>
    <n v="4.1983859933921837"/>
    <n v="12.595157980176552"/>
    <n v="20.991929966960917"/>
    <n v="29.388701953745286"/>
    <n v="37.785473940529656"/>
    <n v="46.182245927314014"/>
    <n v="54.579017914098387"/>
    <n v="62.975789900882752"/>
    <n v="71.372561887667132"/>
    <n v="8.3967719867843673"/>
    <n v="0"/>
    <n v="12.994900521311036"/>
    <n v="40.761529558598433"/>
    <n v="71.94534532603322"/>
    <n v="108.27794800417183"/>
    <n v="152.4067083175394"/>
    <n v="208.69124169200509"/>
    <n v="284.96759763457015"/>
    <n v="397.01611279587155"/>
    <n v="582.24545954495454"/>
    <n v="1859.3068433950552"/>
    <n v="69.555528290513578"/>
    <n v="289.32935575283517"/>
    <n v="2218.1917274384041"/>
    <n v="2218.1999999999998"/>
    <n v="289.33043478260856"/>
    <n v="69.555528290513578"/>
    <n v="1859.3140369268776"/>
    <n v="8.2968582616360607"/>
    <n v="8.2725615957315313E-3"/>
    <n v="3.7294029373958759E-6"/>
  </r>
  <r>
    <x v="2"/>
    <x v="527"/>
    <n v="442"/>
    <n v="1.9444900000000001"/>
    <n v="75.591906485551931"/>
    <n v="0"/>
    <n v="8.3991007206168806"/>
    <n v="16.798201441233761"/>
    <n v="25.197302161850644"/>
    <n v="33.596402882467522"/>
    <n v="41.995503603084401"/>
    <n v="50.39460432370128"/>
    <n v="58.793705044318159"/>
    <n v="67.192805764935045"/>
    <n v="75.591906485551931"/>
    <n v="0"/>
    <n v="8.3991007206168806"/>
    <n v="16.798201441233761"/>
    <n v="25.197302161850644"/>
    <n v="33.596402882467522"/>
    <n v="41.995503603084401"/>
    <n v="50.39460432370128"/>
    <n v="58.793705044318159"/>
    <n v="67.192805764935045"/>
    <n v="75.591906485551931"/>
    <n v="0"/>
    <n v="43.208746910478546"/>
    <n v="172.83498764191418"/>
    <n v="388.87872219430693"/>
    <n v="691.33995056765673"/>
    <n v="1080.2186727619635"/>
    <n v="1555.5148887772273"/>
    <n v="2117.2285986134484"/>
    <n v="2765.3598022706269"/>
    <n v="3499.9084997487621"/>
    <n v="0"/>
    <n v="2.5341265080385957E-2"/>
    <n v="5.0682530160771913E-2"/>
    <n v="7.6023795241157877E-2"/>
    <n v="0.10136506032154383"/>
    <n v="0.12670632540192978"/>
    <n v="0.15204759048231573"/>
    <n v="0.17738885556270167"/>
    <n v="0.20273012064308765"/>
    <n v="0.22807138572347363"/>
    <n v="9.6"/>
    <n v="1.21546"/>
    <n v="1"/>
    <n v="1.0005999999999999"/>
    <n v="1.0066999999999999"/>
    <n v="1"/>
    <n v="0.96948086294469515"/>
    <n v="0.9400138534655349"/>
    <n v="0.91159897156251934"/>
    <n v="0.88423621723564827"/>
    <n v="0.85792559048492201"/>
    <n v="0.83266709131034033"/>
    <n v="0.80846071971190314"/>
    <n v="0.78530647568961065"/>
    <n v="0.76320435924346286"/>
    <n v="375000"/>
    <n v="750000"/>
    <n v="727110.64720852138"/>
    <n v="705010.39009915118"/>
    <n v="683699.22867188952"/>
    <n v="663177.16292673617"/>
    <n v="643444.19286369148"/>
    <n v="624500.31848275522"/>
    <n v="606345.53978392738"/>
    <n v="588979.85676720797"/>
    <n v="572403.2694325971"/>
    <n v="750000"/>
    <n v="727110.64720852138"/>
    <n v="705010.39009915118"/>
    <n v="683699.2286718894"/>
    <n v="663177.16292673617"/>
    <n v="643444.19286369148"/>
    <n v="624500.31848275522"/>
    <n v="606345.53978392738"/>
    <n v="588979.85676720797"/>
    <n v="572403.2694325971"/>
    <n v="2485989.5775000001"/>
    <n v="64.75"/>
    <n v="9.4854355203619907"/>
    <n v="1.2999999999999999E-2"/>
    <n v="0.78300000000000003"/>
    <n v="4.2157979022656243E-2"/>
    <n v="0.15940106234289145"/>
    <n v="7.4999999999999997E-2"/>
    <n v="0.23440106234289143"/>
    <n v="2.7624465816568051"/>
    <n v="2.657423785159835"/>
    <n v="2.5260548089433472"/>
    <n v="2.36833965300734"/>
    <n v="2.1842783173518145"/>
    <n v="1.9738708019767717"/>
    <n v="1.7371171068822098"/>
    <n v="1.4740172320681291"/>
    <n v="1.1845711775345296"/>
    <n v="0.86877894328141203"/>
    <n v="2.7624465816568051"/>
    <n v="2.7099351834083203"/>
    <n v="2.5917392970515909"/>
    <n v="2.4471972309753438"/>
    <n v="2.2763089851795772"/>
    <n v="2.079074559664293"/>
    <n v="1.8554939544294906"/>
    <n v="1.6055671694751694"/>
    <n v="1.3292942048013292"/>
    <n v="1.0266750604079709"/>
    <n v="0"/>
    <n v="4.1995503603084403"/>
    <n v="12.598651080925322"/>
    <n v="20.997751801542201"/>
    <n v="29.396852522159083"/>
    <n v="37.795953242775965"/>
    <n v="46.195053963392837"/>
    <n v="54.594154684009723"/>
    <n v="62.993255404626602"/>
    <n v="71.392356125243481"/>
    <n v="8.3991007206168806"/>
    <n v="0"/>
    <n v="13.015974209822573"/>
    <n v="40.828697351226729"/>
    <n v="72.067028376530715"/>
    <n v="108.46819426109505"/>
    <n v="152.68909748434433"/>
    <n v="209.10707367525001"/>
    <n v="285.59490544255738"/>
    <n v="398.02076541970456"/>
    <n v="584.05196824377254"/>
    <n v="1863.8437044643038"/>
    <n v="69.555528290513578"/>
    <n v="290.00988491322244"/>
    <n v="2223.4091176680399"/>
    <n v="2223.4"/>
    <n v="290.00869565217386"/>
    <n v="69.555528290513578"/>
    <n v="1863.8357760573126"/>
    <n v="8.2955682050430326"/>
    <n v="9.1176680398348253E-3"/>
    <n v="4.1007772060064877E-6"/>
  </r>
  <r>
    <x v="2"/>
    <x v="528"/>
    <n v="442"/>
    <n v="1.9454800000000001"/>
    <n v="75.6099261891287"/>
    <n v="0"/>
    <n v="8.4011029099031891"/>
    <n v="16.802205819806378"/>
    <n v="25.203308729709569"/>
    <n v="33.604411639612756"/>
    <n v="42.005514549515944"/>
    <n v="50.406617459419131"/>
    <n v="58.807720369322318"/>
    <n v="67.208823279225513"/>
    <n v="75.6099261891287"/>
    <n v="0"/>
    <n v="8.4011029099031891"/>
    <n v="16.802205819806378"/>
    <n v="25.203308729709569"/>
    <n v="33.604411639612756"/>
    <n v="42.005514549515944"/>
    <n v="50.406617459419131"/>
    <n v="58.807720369322318"/>
    <n v="67.208823279225513"/>
    <n v="75.6099261891287"/>
    <n v="0"/>
    <n v="43.2293496879551"/>
    <n v="172.9173987518204"/>
    <n v="389.06414719159596"/>
    <n v="691.6695950072816"/>
    <n v="1080.7337421988775"/>
    <n v="1556.2565887663832"/>
    <n v="2118.2381347097994"/>
    <n v="2766.6783800291264"/>
    <n v="3501.5773247243628"/>
    <n v="0"/>
    <n v="2.5347305966325197E-2"/>
    <n v="5.0694611932650395E-2"/>
    <n v="7.6041917898975603E-2"/>
    <n v="0.10138922386530079"/>
    <n v="0.12673652983162598"/>
    <n v="0.15208383579795118"/>
    <n v="0.17743114176427638"/>
    <n v="0.20277844773060158"/>
    <n v="0.22812575369692678"/>
    <n v="9.6"/>
    <n v="1.21546"/>
    <n v="1"/>
    <n v="1.0005999999999999"/>
    <n v="1.0066999999999999"/>
    <n v="1"/>
    <n v="0.96947371318415831"/>
    <n v="0.94000005561951261"/>
    <n v="0.91157902730606322"/>
    <n v="0.88421062824380958"/>
    <n v="0.85789485843275215"/>
    <n v="0.83263171787289081"/>
    <n v="0.80842120656422534"/>
    <n v="0.78526332450675618"/>
    <n v="0.76315807170048289"/>
    <n v="375000"/>
    <n v="750000"/>
    <n v="727105.28488811874"/>
    <n v="705000.04171463451"/>
    <n v="683684.27047954744"/>
    <n v="663157.97118285717"/>
    <n v="643421.14382456406"/>
    <n v="624473.7884046681"/>
    <n v="606315.90492316906"/>
    <n v="588947.49338006717"/>
    <n v="572368.5537753622"/>
    <n v="750000"/>
    <n v="727105.28488811885"/>
    <n v="705000.0417146344"/>
    <n v="683684.27047954733"/>
    <n v="663157.97118285717"/>
    <n v="643421.14382456406"/>
    <n v="624473.7884046681"/>
    <n v="606315.90492316906"/>
    <n v="588947.49338006717"/>
    <n v="572368.5537753622"/>
    <n v="2488441.2437500004"/>
    <n v="64.75"/>
    <n v="9.4854355203619907"/>
    <n v="1.2999999999999999E-2"/>
    <n v="0.78300000000000003"/>
    <n v="4.2157979022656243E-2"/>
    <n v="0.1595634156838136"/>
    <n v="7.4999999999999997E-2"/>
    <n v="0.23456341568381361"/>
    <n v="2.7595317246305413"/>
    <n v="2.654573515915887"/>
    <n v="2.5232610657804324"/>
    <n v="2.3655943742241794"/>
    <n v="2.1815734412471275"/>
    <n v="1.9711982668492762"/>
    <n v="1.7344688510306265"/>
    <n v="1.471385193791177"/>
    <n v="1.1819472951309287"/>
    <n v="0.86615515504988116"/>
    <n v="2.7595317246305413"/>
    <n v="2.7070526202732141"/>
    <n v="2.5889172908481597"/>
    <n v="2.4444277200023059"/>
    <n v="2.2735839077356532"/>
    <n v="2.0763858540482021"/>
    <n v="1.8528335589399514"/>
    <n v="1.6029270224109018"/>
    <n v="1.3266662444610529"/>
    <n v="1.024051225090405"/>
    <n v="0"/>
    <n v="4.2005514549515945"/>
    <n v="12.601654364854785"/>
    <n v="21.002757274757975"/>
    <n v="29.403860184661163"/>
    <n v="37.80496309456435"/>
    <n v="46.206066004467537"/>
    <n v="54.607168914370725"/>
    <n v="63.008271824273919"/>
    <n v="71.409374734177106"/>
    <n v="8.4011029099031891"/>
    <n v="0"/>
    <n v="13.036046949035768"/>
    <n v="40.892691137109374"/>
    <n v="72.183081468570961"/>
    <n v="108.64998407108038"/>
    <n v="152.95971355387314"/>
    <n v="209.50717008137462"/>
    <n v="286.20170429099801"/>
    <n v="398.99935494772336"/>
    <n v="585.82763359391595"/>
    <n v="1868.2573800936816"/>
    <n v="69.555528290513578"/>
    <n v="290.67193625762911"/>
    <n v="2228.4848446418246"/>
    <n v="2228.5"/>
    <n v="290.67391304347802"/>
    <n v="69.555528290513578"/>
    <n v="1868.2705586660084"/>
    <n v="8.2940470248884193"/>
    <n v="1.515535817543423E-2"/>
    <n v="6.8006992036949657E-6"/>
  </r>
  <r>
    <x v="2"/>
    <x v="529"/>
    <n v="442"/>
    <n v="1.9476"/>
    <n v="75.605980383647932"/>
    <n v="0"/>
    <n v="8.4006644870719924"/>
    <n v="16.801328974143985"/>
    <n v="25.201993461215977"/>
    <n v="33.60265794828797"/>
    <n v="42.003322435359962"/>
    <n v="50.403986922431955"/>
    <n v="58.804651409503947"/>
    <n v="67.205315896575939"/>
    <n v="75.605980383647932"/>
    <n v="0"/>
    <n v="8.4006644870719924"/>
    <n v="16.801328974143985"/>
    <n v="25.201993461215977"/>
    <n v="33.60265794828797"/>
    <n v="42.003322435359962"/>
    <n v="50.403986922431955"/>
    <n v="58.804651409503947"/>
    <n v="67.205315896575939"/>
    <n v="75.605980383647932"/>
    <n v="0"/>
    <n v="43.22483784241593"/>
    <n v="172.89935136966372"/>
    <n v="389.02354058174342"/>
    <n v="691.59740547865488"/>
    <n v="1080.6209460603984"/>
    <n v="1556.0941623269737"/>
    <n v="2118.0170542783808"/>
    <n v="2766.3896219146195"/>
    <n v="3501.2118652356908"/>
    <n v="0"/>
    <n v="2.5345983183142545E-2"/>
    <n v="5.0691966366285091E-2"/>
    <n v="7.6037949549427636E-2"/>
    <n v="0.10138393273257018"/>
    <n v="0.12672991591571273"/>
    <n v="0.15207589909885527"/>
    <n v="0.17742188228199782"/>
    <n v="0.20276786546514036"/>
    <n v="0.22811384864828291"/>
    <n v="9.6"/>
    <n v="1.21546"/>
    <n v="1"/>
    <n v="1.0005999999999999"/>
    <n v="1.0066999999999999"/>
    <n v="1"/>
    <n v="0.96947527877440598"/>
    <n v="0.94000307693713414"/>
    <n v="0.9115833944881846"/>
    <n v="0.88421623142755723"/>
    <n v="0.85790158775525205"/>
    <n v="0.83263946347126905"/>
    <n v="0.80842985857560812"/>
    <n v="0.7852727730682697"/>
    <n v="0.76316820694925314"/>
    <n v="375000"/>
    <n v="750000"/>
    <n v="727106.45908080449"/>
    <n v="705002.30770285055"/>
    <n v="683687.54586613842"/>
    <n v="663162.17357066798"/>
    <n v="643426.19081643899"/>
    <n v="624479.59760345181"/>
    <n v="606322.39393170609"/>
    <n v="588954.57980120229"/>
    <n v="572376.15521193983"/>
    <n v="750000"/>
    <n v="727106.45908080449"/>
    <n v="705002.30770285055"/>
    <n v="683687.54586613853"/>
    <n v="663162.17357066798"/>
    <n v="643426.19081643899"/>
    <n v="624479.59760345181"/>
    <n v="606322.39393170609"/>
    <n v="588954.57980120229"/>
    <n v="572376.15521193983"/>
    <n v="2490892.91"/>
    <n v="64.75"/>
    <n v="9.4854355203619907"/>
    <n v="1.2999999999999999E-2"/>
    <n v="0.78300000000000003"/>
    <n v="4.2157979022656243E-2"/>
    <n v="0.15991135937995746"/>
    <n v="7.4999999999999997E-2"/>
    <n v="0.23491135937995744"/>
    <n v="2.756622605511811"/>
    <n v="2.6517508786742581"/>
    <n v="2.5205076327270834"/>
    <n v="2.3628928676702867"/>
    <n v="2.1789065835038679"/>
    <n v="1.9685487802278261"/>
    <n v="1.7318194578421626"/>
    <n v="1.4687186163468764"/>
    <n v="1.179246255741969"/>
    <n v="0.86340237602743797"/>
    <n v="2.756622605511811"/>
    <n v="2.7041867420930346"/>
    <n v="2.586129255700671"/>
    <n v="2.4417002501986849"/>
    <n v="2.2708997255870775"/>
    <n v="2.0737276818658472"/>
    <n v="1.8501841190349944"/>
    <n v="1.6002690370945194"/>
    <n v="1.3239824360444228"/>
    <n v="1.0213243158847034"/>
    <n v="0"/>
    <n v="4.2003322435359962"/>
    <n v="12.600996730607989"/>
    <n v="21.001661217679981"/>
    <n v="29.402325704751973"/>
    <n v="37.802990191823966"/>
    <n v="46.203654678895958"/>
    <n v="54.604319165967951"/>
    <n v="63.004983653039943"/>
    <n v="71.405648140111936"/>
    <n v="8.4006644870719924"/>
    <n v="0"/>
    <n v="13.04850044670558"/>
    <n v="40.932503858106116"/>
    <n v="72.256170488791625"/>
    <n v="108.76705413374393"/>
    <n v="153.13979747034622"/>
    <n v="209.78528409182485"/>
    <n v="286.64715383804418"/>
    <n v="399.76642761512085"/>
    <n v="587.33047199349539"/>
    <n v="1871.6733639361787"/>
    <n v="69.555528290513578"/>
    <n v="291.18433383400367"/>
    <n v="2232.4132260606962"/>
    <n v="2232.4"/>
    <n v="291.18260869565211"/>
    <n v="69.555528290513578"/>
    <n v="1871.6618630138344"/>
    <n v="8.2907868105682105"/>
    <n v="1.3226060696069908E-2"/>
    <n v="5.9245926787627251E-6"/>
  </r>
  <r>
    <x v="2"/>
    <x v="530"/>
    <n v="442"/>
    <n v="1.94851"/>
    <n v="75.625513265567577"/>
    <n v="0"/>
    <n v="8.4028348072852861"/>
    <n v="16.805669614570572"/>
    <n v="25.208504421855856"/>
    <n v="33.611339229141144"/>
    <n v="42.014174036426432"/>
    <n v="50.41700884371172"/>
    <n v="58.819843650997008"/>
    <n v="67.222678458282289"/>
    <n v="75.625513265567577"/>
    <n v="0"/>
    <n v="8.4028348072852861"/>
    <n v="16.805669614570572"/>
    <n v="25.208504421855856"/>
    <n v="33.611339229141144"/>
    <n v="42.014174036426432"/>
    <n v="50.41700884371172"/>
    <n v="58.819843650997008"/>
    <n v="67.222678458282289"/>
    <n v="75.625513265567577"/>
    <n v="0"/>
    <n v="43.247175089096658"/>
    <n v="172.98870035638663"/>
    <n v="389.22457580186983"/>
    <n v="691.95480142554652"/>
    <n v="1081.1793772274166"/>
    <n v="1556.89830320748"/>
    <n v="2119.1115793657368"/>
    <n v="2767.8192057021861"/>
    <n v="3503.0211822168294"/>
    <n v="0"/>
    <n v="2.5352531343673514E-2"/>
    <n v="5.0705062687347029E-2"/>
    <n v="7.605759403102054E-2"/>
    <n v="0.10141012537469406"/>
    <n v="0.12676265671836759"/>
    <n v="0.15211518806204111"/>
    <n v="0.17746771940571462"/>
    <n v="0.20282025074938811"/>
    <n v="0.22817278209306163"/>
    <n v="9.6"/>
    <n v="1.21546"/>
    <n v="1"/>
    <n v="1.0005999999999999"/>
    <n v="1.0066999999999999"/>
    <n v="1"/>
    <n v="0.96946752867648767"/>
    <n v="0.939988120650457"/>
    <n v="0.91156177592190779"/>
    <n v="0.88418849449084014"/>
    <n v="0.85786827635725404"/>
    <n v="0.83260112152114951"/>
    <n v="0.80838702998252643"/>
    <n v="0.7852260017413849"/>
    <n v="0.76311803679772505"/>
    <n v="375000"/>
    <n v="750000"/>
    <n v="727100.64650736575"/>
    <n v="704991.0904878428"/>
    <n v="683671.33194143081"/>
    <n v="663141.37086813012"/>
    <n v="643401.20726794051"/>
    <n v="624450.84114086209"/>
    <n v="606290.27248689486"/>
    <n v="588919.5013060387"/>
    <n v="572338.52759829373"/>
    <n v="750000"/>
    <n v="727100.64650736575"/>
    <n v="704991.09048784291"/>
    <n v="683671.33194143092"/>
    <n v="663141.37086813012"/>
    <n v="643401.20726794051"/>
    <n v="624450.84114086209"/>
    <n v="606290.27248689486"/>
    <n v="588919.5013060387"/>
    <n v="572338.52759829373"/>
    <n v="2493344.5762500004"/>
    <n v="64.75"/>
    <n v="9.4854355203619907"/>
    <n v="1.2999999999999999E-2"/>
    <n v="0.78300000000000003"/>
    <n v="4.2157979022656243E-2"/>
    <n v="0.16006082881247893"/>
    <n v="7.4999999999999997E-2"/>
    <n v="0.23506082881247892"/>
    <n v="2.7537192073746311"/>
    <n v="2.6489102588692761"/>
    <n v="2.5177223689417261"/>
    <n v="2.3601555375919783"/>
    <n v="2.176209764820034"/>
    <n v="1.9658850506258942"/>
    <n v="1.7291813950095578"/>
    <n v="1.4660987979710256"/>
    <n v="1.1766372595102967"/>
    <n v="0.86079677962737189"/>
    <n v="2.7537192073746311"/>
    <n v="2.7013147331219534"/>
    <n v="2.5833163139055011"/>
    <n v="2.4389389532668524"/>
    <n v="2.2681826512060059"/>
    <n v="2.0710474077229639"/>
    <n v="1.8475332228177259"/>
    <n v="1.5976400964902917"/>
    <n v="1.3213680287406611"/>
    <n v="1.0187170195688342"/>
    <n v="0"/>
    <n v="4.201417403642643"/>
    <n v="12.604252210927928"/>
    <n v="21.007087018213213"/>
    <n v="29.4099218254985"/>
    <n v="37.812756632783788"/>
    <n v="46.215591440069076"/>
    <n v="54.618426247354364"/>
    <n v="63.021261054639652"/>
    <n v="71.42409586192494"/>
    <n v="8.4028348072852861"/>
    <n v="0"/>
    <n v="13.06912369979983"/>
    <n v="40.998250437891208"/>
    <n v="72.375358866556795"/>
    <n v="108.95362181852477"/>
    <n v="153.41722570353892"/>
    <n v="210.19485636075157"/>
    <n v="287.26721005477867"/>
    <n v="400.76438544803972"/>
    <n v="589.13797183979511"/>
    <n v="1876.1780042296768"/>
    <n v="69.555528290513578"/>
    <n v="291.8600298780284"/>
    <n v="2237.5935623982186"/>
    <n v="2237.6"/>
    <n v="291.86086956521717"/>
    <n v="69.555528290513578"/>
    <n v="1876.1836021442691"/>
    <n v="8.2893862403354106"/>
    <n v="6.437601781271951E-3"/>
    <n v="2.8770118793671572E-6"/>
  </r>
  <r>
    <x v="2"/>
    <x v="531"/>
    <n v="442"/>
    <n v="1.9495100000000001"/>
    <n v="75.643276761410633"/>
    <n v="0"/>
    <n v="8.404808529045626"/>
    <n v="16.809617058091252"/>
    <n v="25.21442558713688"/>
    <n v="33.619234116182504"/>
    <n v="42.024042645228128"/>
    <n v="50.428851174273753"/>
    <n v="58.833659703319377"/>
    <n v="67.238468232365008"/>
    <n v="75.643276761410633"/>
    <n v="0"/>
    <n v="8.404808529045626"/>
    <n v="16.809617058091252"/>
    <n v="25.21442558713688"/>
    <n v="33.619234116182504"/>
    <n v="42.024042645228128"/>
    <n v="50.428851174273753"/>
    <n v="58.833659703319377"/>
    <n v="67.238468232365008"/>
    <n v="75.643276761410633"/>
    <n v="0"/>
    <n v="43.267493926074842"/>
    <n v="173.06997570429937"/>
    <n v="389.40744533467364"/>
    <n v="692.27990281719747"/>
    <n v="1081.687348151871"/>
    <n v="1557.6297813386939"/>
    <n v="2120.1072023776665"/>
    <n v="2769.1196112687899"/>
    <n v="3504.6670080120621"/>
    <n v="0"/>
    <n v="2.5358486339093551E-2"/>
    <n v="5.0716972678187103E-2"/>
    <n v="7.6075459017280661E-2"/>
    <n v="0.10143394535637421"/>
    <n v="0.12679243169546775"/>
    <n v="0.15215091803456129"/>
    <n v="0.17750940437365484"/>
    <n v="0.20286789071274841"/>
    <n v="0.22822637705184196"/>
    <n v="9.6"/>
    <n v="1.21546"/>
    <n v="1"/>
    <n v="1.0005999999999999"/>
    <n v="1.0066999999999999"/>
    <n v="1"/>
    <n v="0.96946048068217006"/>
    <n v="0.93997451942295751"/>
    <n v="0.91154211622236236"/>
    <n v="0.88416327108038462"/>
    <n v="0.85783798399702416"/>
    <n v="0.83256625497228121"/>
    <n v="0.80834808400615554"/>
    <n v="0.78518347109864728"/>
    <n v="0.76307241624975641"/>
    <n v="375000"/>
    <n v="750000"/>
    <n v="727095.36051162751"/>
    <n v="704980.88956721814"/>
    <n v="683656.58716677176"/>
    <n v="663122.45331028849"/>
    <n v="643378.4879977681"/>
    <n v="624424.69122921093"/>
    <n v="606261.06300461665"/>
    <n v="588887.60332398547"/>
    <n v="572304.31218731729"/>
    <n v="750000"/>
    <n v="727095.36051162751"/>
    <n v="704980.88956721814"/>
    <n v="683656.58716677176"/>
    <n v="663122.45331028849"/>
    <n v="643378.4879977681"/>
    <n v="624424.69122921093"/>
    <n v="606261.06300461665"/>
    <n v="588887.60332398547"/>
    <n v="572304.31218731729"/>
    <n v="2495796.2425000002"/>
    <n v="64.75"/>
    <n v="9.4854355203619907"/>
    <n v="1.2999999999999999E-2"/>
    <n v="0.78300000000000003"/>
    <n v="4.2157979022656243E-2"/>
    <n v="0.16022516145786886"/>
    <n v="7.4999999999999997E-2"/>
    <n v="0.23522516145786887"/>
    <n v="2.7508215133595288"/>
    <n v="2.6460769849521353"/>
    <n v="2.5149453546246821"/>
    <n v="2.3574266223771687"/>
    <n v="2.1735207882095962"/>
    <n v="1.9632278521219626"/>
    <n v="1.7265478141142701"/>
    <n v="1.4634806741865169"/>
    <n v="1.1740264323387037"/>
    <n v="0.85818508857083031"/>
    <n v="2.7508215133595288"/>
    <n v="2.6984492491558321"/>
    <n v="2.5805111697884087"/>
    <n v="2.4361859885009256"/>
    <n v="2.2654737052933824"/>
    <n v="2.0683743201657796"/>
    <n v="1.8448878331181162"/>
    <n v="1.5950142441503936"/>
    <n v="1.3187535532626105"/>
    <n v="1.016105760454767"/>
    <n v="0"/>
    <n v="4.202404264522813"/>
    <n v="12.60721279356844"/>
    <n v="21.012021322614068"/>
    <n v="29.416829851659692"/>
    <n v="37.821638380705316"/>
    <n v="46.226446909750941"/>
    <n v="54.631255438796565"/>
    <n v="63.036063967842196"/>
    <n v="71.44087249688782"/>
    <n v="8.404808529045626"/>
    <n v="0"/>
    <n v="13.089148597480012"/>
    <n v="41.062100740127988"/>
    <n v="72.491187806832826"/>
    <n v="109.13515431983133"/>
    <n v="153.68766946359747"/>
    <n v="210.59515287598236"/>
    <n v="287.87532358938171"/>
    <n v="401.74757957136109"/>
    <n v="590.92948574129582"/>
    <n v="1880.6128027058905"/>
    <n v="69.555528290513578"/>
    <n v="292.52524964946048"/>
    <n v="2242.6935806458646"/>
    <n v="2242.6999999999998"/>
    <n v="292.52608695652157"/>
    <n v="69.555528290513578"/>
    <n v="1880.6183847529646"/>
    <n v="8.2878463677839864"/>
    <n v="6.4193541352324246E-3"/>
    <n v="2.8623329626041937E-6"/>
  </r>
  <r>
    <x v="2"/>
    <x v="532"/>
    <n v="442"/>
    <n v="1.95041"/>
    <n v="75.662957472413808"/>
    <n v="0"/>
    <n v="8.4069952747126457"/>
    <n v="16.813990549425291"/>
    <n v="25.220985824137937"/>
    <n v="33.627981098850583"/>
    <n v="42.034976373563225"/>
    <n v="50.441971648275867"/>
    <n v="58.84896692298851"/>
    <n v="67.255962197701152"/>
    <n v="75.662957472413794"/>
    <n v="0"/>
    <n v="8.4069952747126457"/>
    <n v="16.813990549425291"/>
    <n v="25.220985824137937"/>
    <n v="33.627981098850583"/>
    <n v="42.034976373563225"/>
    <n v="50.441971648275867"/>
    <n v="58.84896692298851"/>
    <n v="67.255962197701152"/>
    <n v="75.662957472413794"/>
    <n v="0"/>
    <n v="43.290011348787466"/>
    <n v="173.16004539514987"/>
    <n v="389.61010213908719"/>
    <n v="692.64018158059946"/>
    <n v="1082.2502837196864"/>
    <n v="1558.4404085563481"/>
    <n v="2121.2105560905852"/>
    <n v="2770.5607263223965"/>
    <n v="3506.490919251783"/>
    <n v="0"/>
    <n v="2.5365084057522538E-2"/>
    <n v="5.0730168115045077E-2"/>
    <n v="7.6095252172567615E-2"/>
    <n v="0.10146033623009015"/>
    <n v="0.12682542028761268"/>
    <n v="0.1521905043451352"/>
    <n v="0.17755558840265775"/>
    <n v="0.20292067246018028"/>
    <n v="0.2282857565177028"/>
    <n v="9.6"/>
    <n v="1.21546"/>
    <n v="1"/>
    <n v="1.0005999999999999"/>
    <n v="1.0066999999999999"/>
    <n v="1"/>
    <n v="0.96945267206525187"/>
    <n v="0.9399594504855443"/>
    <n v="0.91152033526087728"/>
    <n v="0.8841353263912507"/>
    <n v="0.85780442387666467"/>
    <n v="0.8325276277171193"/>
    <n v="0.80830493791261426"/>
    <n v="0.78513635446314989"/>
    <n v="0.76302187736872606"/>
    <n v="375000"/>
    <n v="750000"/>
    <n v="727089.50404893886"/>
    <n v="704969.58786415821"/>
    <n v="683640.25144565792"/>
    <n v="663101.494793438"/>
    <n v="643353.31790749845"/>
    <n v="624395.7207878395"/>
    <n v="606228.70343446068"/>
    <n v="588852.26584736246"/>
    <n v="572266.40802654449"/>
    <n v="750000"/>
    <n v="727089.50404893886"/>
    <n v="704969.58786415821"/>
    <n v="683640.25144565792"/>
    <n v="663101.494793438"/>
    <n v="643353.31790749845"/>
    <n v="624395.7207878395"/>
    <n v="606228.70343446068"/>
    <n v="588852.26584736246"/>
    <n v="572266.40802654449"/>
    <n v="2498247.9087499999"/>
    <n v="64.75"/>
    <n v="9.4854355203619907"/>
    <n v="1.2999999999999999E-2"/>
    <n v="0.78300000000000003"/>
    <n v="4.2157979022656243E-2"/>
    <n v="0.16037313292886388"/>
    <n v="7.4999999999999997E-2"/>
    <n v="0.23537313292886386"/>
    <n v="2.7479295066732092"/>
    <n v="2.6432473519787685"/>
    <n v="2.5121707472414845"/>
    <n v="2.354699692461355"/>
    <n v="2.170834187638381"/>
    <n v="1.9605742327725624"/>
    <n v="1.7239198278638999"/>
    <n v="1.4608709729123919"/>
    <n v="1.1714276679180404"/>
    <n v="0.85558991288084363"/>
    <n v="2.7479295066732092"/>
    <n v="2.6955884293259889"/>
    <n v="2.5777090496101263"/>
    <n v="2.43343521985142"/>
    <n v="2.2627669400498682"/>
    <n v="2.0657042102054719"/>
    <n v="1.842247030318231"/>
    <n v="1.592395400388146"/>
    <n v="1.3161493204152162"/>
    <n v="1.013508790399442"/>
    <n v="0"/>
    <n v="4.2034976373563229"/>
    <n v="12.610492912068969"/>
    <n v="21.017488186781613"/>
    <n v="29.424483461494262"/>
    <n v="37.831478736206904"/>
    <n v="46.238474010919546"/>
    <n v="54.645469285632188"/>
    <n v="63.052464560344831"/>
    <n v="71.459459835057473"/>
    <n v="8.4069952747126457"/>
    <n v="0"/>
    <n v="13.109859201820571"/>
    <n v="41.128130554375758"/>
    <n v="72.610901013995516"/>
    <n v="109.32256833140355"/>
    <n v="153.96641077622996"/>
    <n v="211.00679014397716"/>
    <n v="288.49882507622493"/>
    <n v="402.75200039656323"/>
    <n v="592.75197892469805"/>
    <n v="1885.1474644192888"/>
    <n v="69.555528290513578"/>
    <n v="293.20544890647017"/>
    <n v="2247.9084416162727"/>
    <n v="2247.9"/>
    <n v="293.20434782608686"/>
    <n v="69.555528290513578"/>
    <n v="1885.1401238833996"/>
    <n v="8.2864597829416109"/>
    <n v="8.441616272648389E-3"/>
    <n v="3.755334433314822E-6"/>
  </r>
  <r>
    <x v="2"/>
    <x v="533"/>
    <n v="442"/>
    <n v="1.95262"/>
    <n v="75.657223172626544"/>
    <n v="0"/>
    <n v="8.4063581302918386"/>
    <n v="16.812716260583677"/>
    <n v="25.219074390875516"/>
    <n v="33.625432521167355"/>
    <n v="42.03179065145919"/>
    <n v="50.438148781751025"/>
    <n v="58.84450691204286"/>
    <n v="67.250865042334695"/>
    <n v="75.65722317262653"/>
    <n v="0"/>
    <n v="8.4063581302918386"/>
    <n v="16.812716260583677"/>
    <n v="25.219074390875516"/>
    <n v="33.625432521167355"/>
    <n v="42.03179065145919"/>
    <n v="50.438148781751025"/>
    <n v="58.84450691204286"/>
    <n v="67.250865042334695"/>
    <n v="75.65722317262653"/>
    <n v="0"/>
    <n v="43.283449921518269"/>
    <n v="173.13379968607308"/>
    <n v="389.55104929366439"/>
    <n v="692.5351987442923"/>
    <n v="1082.0862480379565"/>
    <n v="1558.2041971746573"/>
    <n v="2120.8890461543942"/>
    <n v="2770.1407949771678"/>
    <n v="3505.9594436429779"/>
    <n v="0"/>
    <n v="2.5363161703427829E-2"/>
    <n v="5.0726323406855657E-2"/>
    <n v="7.6089485110283489E-2"/>
    <n v="0.10145264681371131"/>
    <n v="0.12681580851713914"/>
    <n v="0.15217897022056695"/>
    <n v="0.17754213192399476"/>
    <n v="0.2029052936274226"/>
    <n v="0.22826845533085041"/>
    <n v="9.6"/>
    <n v="1.21546"/>
    <n v="1"/>
    <n v="1.0005999999999999"/>
    <n v="1.0066999999999999"/>
    <n v="1"/>
    <n v="0.9694549472272328"/>
    <n v="0.93996384103957376"/>
    <n v="0.91152668143702298"/>
    <n v="0.88414346841958047"/>
    <n v="0.85781420198724623"/>
    <n v="0.83253888214002014"/>
    <n v="0.80831750887790232"/>
    <n v="0.78515008220089277"/>
    <n v="0.76303660210899138"/>
    <n v="375000"/>
    <n v="750000"/>
    <n v="727091.21042042458"/>
    <n v="704972.88077968033"/>
    <n v="683645.01107776724"/>
    <n v="663107.60131468531"/>
    <n v="643360.65149043465"/>
    <n v="624404.16160501516"/>
    <n v="606238.13165842672"/>
    <n v="588862.56165066955"/>
    <n v="572277.45158174355"/>
    <n v="750000"/>
    <n v="727091.21042042458"/>
    <n v="704972.88077968033"/>
    <n v="683645.01107776735"/>
    <n v="663107.60131468531"/>
    <n v="643360.65149043465"/>
    <n v="624404.16160501516"/>
    <n v="606238.13165842672"/>
    <n v="588862.56165066955"/>
    <n v="572277.45158174355"/>
    <n v="2500699.5750000002"/>
    <n v="64.75"/>
    <n v="9.4854355203619907"/>
    <n v="1.2999999999999999E-2"/>
    <n v="0.78300000000000003"/>
    <n v="4.2157979022656243E-2"/>
    <n v="0.16073677485253507"/>
    <n v="7.4999999999999997E-2"/>
    <n v="0.23573677485253508"/>
    <n v="2.7450431705882354"/>
    <n v="2.6404486043786868"/>
    <n v="2.5094415296636958"/>
    <n v="2.352021946443263"/>
    <n v="2.168189854717387"/>
    <n v="1.9579452544860696"/>
    <n v="1.7212881457493101"/>
    <n v="1.4582185285071079"/>
    <n v="1.1687364027594636"/>
    <n v="0.8528417685063775"/>
    <n v="2.7450431705882354"/>
    <n v="2.6927458874834613"/>
    <n v="2.5749450670211913"/>
    <n v="2.4307317380534794"/>
    <n v="2.2601059005803252"/>
    <n v="2.0630675546017283"/>
    <n v="1.83961670011769"/>
    <n v="1.5897533371282089"/>
    <n v="1.3134774656332857"/>
    <n v="1.0107890856329205"/>
    <n v="0"/>
    <n v="4.2031790651459193"/>
    <n v="12.609537195437758"/>
    <n v="21.015895325729595"/>
    <n v="29.422253456021437"/>
    <n v="37.828611586313272"/>
    <n v="46.234969716605107"/>
    <n v="54.641327846896942"/>
    <n v="63.047685977188777"/>
    <n v="71.454044107480613"/>
    <n v="8.4063581302918386"/>
    <n v="0"/>
    <n v="13.121709208284463"/>
    <n v="41.166037629187677"/>
    <n v="72.680641705975987"/>
    <n v="109.43469484683229"/>
    <n v="154.13981760168107"/>
    <n v="211.27646512238942"/>
    <n v="288.93449057038208"/>
    <n v="403.51010312528695"/>
    <n v="594.25679715272543"/>
    <n v="1888.5207569627455"/>
    <n v="69.555528290513578"/>
    <n v="293.71144278798869"/>
    <n v="2251.7877280412476"/>
    <n v="2251.8000000000002"/>
    <n v="293.71304347826072"/>
    <n v="69.555528290513578"/>
    <n v="1888.5314282312258"/>
    <n v="8.2830521509487003"/>
    <n v="1.2271958752535284E-2"/>
    <n v="5.4498440148038382E-6"/>
  </r>
  <r>
    <x v="2"/>
    <x v="534"/>
    <n v="442"/>
    <n v="1.9535499999999999"/>
    <n v="75.676281437839791"/>
    <n v="0"/>
    <n v="8.4084757153155323"/>
    <n v="16.816951430631065"/>
    <n v="25.225427145946597"/>
    <n v="33.633902861262129"/>
    <n v="42.042378576577661"/>
    <n v="50.450854291893194"/>
    <n v="58.859330007208726"/>
    <n v="67.267805722524258"/>
    <n v="75.676281437839791"/>
    <n v="0"/>
    <n v="8.4084757153155323"/>
    <n v="16.816951430631065"/>
    <n v="25.225427145946597"/>
    <n v="33.633902861262129"/>
    <n v="42.042378576577661"/>
    <n v="50.450854291893194"/>
    <n v="58.859330007208726"/>
    <n v="67.267805722524258"/>
    <n v="75.676281437839791"/>
    <n v="0"/>
    <n v="43.305259111218774"/>
    <n v="173.2210364448751"/>
    <n v="389.74733200096892"/>
    <n v="692.88414577950039"/>
    <n v="1082.6314777804694"/>
    <n v="1558.9893280038757"/>
    <n v="2121.9576964497201"/>
    <n v="2771.5365831180015"/>
    <n v="3507.7259880087208"/>
    <n v="0"/>
    <n v="2.5369550754494208E-2"/>
    <n v="5.0739101508988416E-2"/>
    <n v="7.6108652263482623E-2"/>
    <n v="0.10147820301797683"/>
    <n v="0.12684775377247104"/>
    <n v="0.15221730452696525"/>
    <n v="0.17758685528145945"/>
    <n v="0.20295640603595366"/>
    <n v="0.22832595679044787"/>
    <n v="9.6"/>
    <n v="1.21546"/>
    <n v="1"/>
    <n v="1.0005999999999999"/>
    <n v="1.0066999999999999"/>
    <n v="1"/>
    <n v="0.96944738562285415"/>
    <n v="0.9399492488818546"/>
    <n v="0.91150558977700114"/>
    <n v="0.88411640830829397"/>
    <n v="0.85778170447573299"/>
    <n v="0.83250147827931831"/>
    <n v="0.80827572971904982"/>
    <n v="0.78510445879492752"/>
    <n v="0.76298766550695152"/>
    <n v="375000"/>
    <n v="750000"/>
    <n v="727085.53921714064"/>
    <n v="704961.93666139094"/>
    <n v="683629.19233275088"/>
    <n v="663087.30623122049"/>
    <n v="643336.27835679974"/>
    <n v="624376.10870948876"/>
    <n v="606206.79728928732"/>
    <n v="588828.34409619565"/>
    <n v="572240.74913021363"/>
    <n v="750000"/>
    <n v="727085.53921714064"/>
    <n v="704961.93666139094"/>
    <n v="683629.19233275088"/>
    <n v="663087.30623122049"/>
    <n v="643336.27835679974"/>
    <n v="624376.10870948876"/>
    <n v="606206.79728928732"/>
    <n v="588828.34409619565"/>
    <n v="572240.74913021363"/>
    <n v="2503151.24125"/>
    <n v="64.75"/>
    <n v="9.4854355203619907"/>
    <n v="1.2999999999999999E-2"/>
    <n v="0.78300000000000003"/>
    <n v="4.2157979022656243E-2"/>
    <n v="0.16088992374914965"/>
    <n v="7.4999999999999997E-2"/>
    <n v="0.23588992374914963"/>
    <n v="2.7421624884427036"/>
    <n v="2.6376306296851779"/>
    <n v="2.5066786569104593"/>
    <n v="2.3493065701185483"/>
    <n v="2.1655143693094434"/>
    <n v="1.9553020544831459"/>
    <n v="1.7186696256396559"/>
    <n v="1.4556170827789723"/>
    <n v="1.1661444259010965"/>
    <n v="0.85025165500602751"/>
    <n v="2.7421624884427036"/>
    <n v="2.689896559063941"/>
    <n v="2.5721546432978188"/>
    <n v="2.4279926135145038"/>
    <n v="2.2574104697139958"/>
    <n v="2.0604082118962945"/>
    <n v="1.8369858400614008"/>
    <n v="1.5871433542093141"/>
    <n v="1.3108807543400345"/>
    <n v="1.008198040453562"/>
    <n v="0"/>
    <n v="4.2042378576577661"/>
    <n v="12.612713572973298"/>
    <n v="21.021189288288831"/>
    <n v="29.429665003604363"/>
    <n v="37.838140718919895"/>
    <n v="46.246616434235428"/>
    <n v="54.65509214955096"/>
    <n v="63.063567864866492"/>
    <n v="71.472043580182032"/>
    <n v="8.4084757153155323"/>
    <n v="0"/>
    <n v="13.142227275768338"/>
    <n v="41.231461747028824"/>
    <n v="72.799298751479398"/>
    <n v="109.6205704778319"/>
    <n v="154.41653042865255"/>
    <n v="211.68565523062668"/>
    <n v="289.5554543570384"/>
    <n v="404.51313146316471"/>
    <n v="596.08422021686624"/>
    <n v="1893.0485499484571"/>
    <n v="69.555528290513578"/>
    <n v="294.39061173584543"/>
    <n v="2256.9946899748161"/>
    <n v="2257"/>
    <n v="294.39130434782601"/>
    <n v="69.555528290513578"/>
    <n v="1893.0531673616604"/>
    <n v="8.2816169887673823"/>
    <n v="5.3100251839168777E-3"/>
    <n v="2.3526917075396003E-6"/>
  </r>
  <r>
    <x v="2"/>
    <x v="535"/>
    <n v="442"/>
    <n v="1.9545999999999999"/>
    <n v="75.692993133492919"/>
    <n v="0"/>
    <n v="8.4103325703881016"/>
    <n v="16.820665140776203"/>
    <n v="25.230997711164306"/>
    <n v="33.641330281552406"/>
    <n v="42.051662851940506"/>
    <n v="50.461995422328606"/>
    <n v="58.872327992716706"/>
    <n v="67.282660563104812"/>
    <n v="75.692993133492919"/>
    <n v="0"/>
    <n v="8.4103325703881016"/>
    <n v="16.820665140776203"/>
    <n v="25.230997711164306"/>
    <n v="33.641330281552406"/>
    <n v="42.051662851940506"/>
    <n v="50.461995422328606"/>
    <n v="58.872327992716706"/>
    <n v="67.282660563104812"/>
    <n v="75.692993133492919"/>
    <n v="0"/>
    <n v="43.324387541025196"/>
    <n v="173.29755016410078"/>
    <n v="389.91948786922683"/>
    <n v="693.19020065640314"/>
    <n v="1083.1096885256297"/>
    <n v="1559.6779514769069"/>
    <n v="2122.8949895102342"/>
    <n v="2772.7608026256125"/>
    <n v="3509.2753908230416"/>
    <n v="0"/>
    <n v="2.5375153146723454E-2"/>
    <n v="5.0750306293446908E-2"/>
    <n v="7.6125459440170365E-2"/>
    <n v="0.10150061258689382"/>
    <n v="0.12687576573361725"/>
    <n v="0.1522509188803407"/>
    <n v="0.17762607202706415"/>
    <n v="0.20300122517378763"/>
    <n v="0.22837637832051108"/>
    <n v="9.6"/>
    <n v="1.21546"/>
    <n v="1"/>
    <n v="1.0005999999999999"/>
    <n v="1.0066999999999999"/>
    <n v="1"/>
    <n v="0.96944075510424355"/>
    <n v="0.93993645361950362"/>
    <n v="0.91148709554578011"/>
    <n v="0.88409268088307325"/>
    <n v="0.8577532096313828"/>
    <n v="0.83246868179070899"/>
    <n v="0.80823909736105159"/>
    <n v="0.78506445634241062"/>
    <n v="0.76294475873478629"/>
    <n v="375000"/>
    <n v="750000"/>
    <n v="727080.5663281827"/>
    <n v="704952.34021462768"/>
    <n v="683615.32165933505"/>
    <n v="663069.51066230494"/>
    <n v="643314.9072235371"/>
    <n v="624351.51134303177"/>
    <n v="606179.32302078872"/>
    <n v="588798.34225680795"/>
    <n v="572208.5690510897"/>
    <n v="750000"/>
    <n v="727080.5663281827"/>
    <n v="704952.34021462768"/>
    <n v="683615.32165933505"/>
    <n v="663069.51066230494"/>
    <n v="643314.9072235371"/>
    <n v="624351.51134303177"/>
    <n v="606179.32302078872"/>
    <n v="588798.34225680795"/>
    <n v="572208.5690510897"/>
    <n v="2505602.9075000002"/>
    <n v="64.75"/>
    <n v="9.4854355203619907"/>
    <n v="1.2999999999999999E-2"/>
    <n v="0.78300000000000003"/>
    <n v="4.2157979022656243E-2"/>
    <n v="0.16106292144015294"/>
    <n v="7.4999999999999997E-2"/>
    <n v="0.23606292144015295"/>
    <n v="2.7392874436399217"/>
    <n v="2.6348204982145096"/>
    <n v="2.5039248474642894"/>
    <n v="2.3466004913892613"/>
    <n v="2.1628474299894251"/>
    <n v="1.9526656632647812"/>
    <n v="1.7160551912153297"/>
    <n v="1.4530160138410693"/>
    <n v="1.1635481311420004"/>
    <n v="0.84765154311812441"/>
    <n v="2.7392874436399217"/>
    <n v="2.6870539709272157"/>
    <n v="2.5693726728393997"/>
    <n v="2.4252626694267754"/>
    <n v="2.2547239606893434"/>
    <n v="2.0577565466271031"/>
    <n v="1.8343604272400555"/>
    <n v="1.5845356025281996"/>
    <n v="1.3082820724915347"/>
    <n v="1.0055998371300623"/>
    <n v="0"/>
    <n v="4.2051662851940508"/>
    <n v="12.615498855582153"/>
    <n v="21.025831425970253"/>
    <n v="29.436163996358356"/>
    <n v="37.846496566746453"/>
    <n v="46.256829137134559"/>
    <n v="54.667161707522652"/>
    <n v="63.077494277910759"/>
    <n v="71.487826848298866"/>
    <n v="8.4103325703881016"/>
    <n v="0"/>
    <n v="13.161941425412273"/>
    <n v="41.294336955621652"/>
    <n v="72.913436177666938"/>
    <n v="109.79966200836779"/>
    <n v="154.68381003191155"/>
    <n v="212.0822663407842"/>
    <n v="290.16010110840574"/>
    <n v="405.49566163027481"/>
    <n v="597.88832130722608"/>
    <n v="1897.4795369856711"/>
    <n v="69.555528290513578"/>
    <n v="295.05525979142755"/>
    <n v="2262.0903250676124"/>
    <n v="2262.1"/>
    <n v="295.05652173913018"/>
    <n v="69.555528290513578"/>
    <n v="1897.4879499703561"/>
    <n v="8.2799958082173148"/>
    <n v="9.6749323874973925E-3"/>
    <n v="4.2769693592225776E-6"/>
  </r>
  <r>
    <x v="2"/>
    <x v="536"/>
    <n v="442"/>
    <n v="1.9555499999999999"/>
    <n v="75.711618940730261"/>
    <n v="0"/>
    <n v="8.4124021045255848"/>
    <n v="16.82480420905117"/>
    <n v="25.237206313576756"/>
    <n v="33.649608418102339"/>
    <n v="42.062010522627922"/>
    <n v="50.474412627153505"/>
    <n v="58.886814731679088"/>
    <n v="67.299216836204678"/>
    <n v="75.711618940730261"/>
    <n v="0"/>
    <n v="8.4124021045255848"/>
    <n v="16.82480420905117"/>
    <n v="25.237206313576756"/>
    <n v="33.649608418102339"/>
    <n v="42.062010522627922"/>
    <n v="50.474412627153505"/>
    <n v="58.886814731679088"/>
    <n v="67.299216836204678"/>
    <n v="75.711618940730261"/>
    <n v="0"/>
    <n v="43.345711865538725"/>
    <n v="173.3828474621549"/>
    <n v="390.11140678984862"/>
    <n v="693.5313898486196"/>
    <n v="1083.6427966384681"/>
    <n v="1560.445627159394"/>
    <n v="2123.939881411397"/>
    <n v="2774.1255593944784"/>
    <n v="3511.0026611086369"/>
    <n v="0"/>
    <n v="2.5381397221525669E-2"/>
    <n v="5.0762794443051339E-2"/>
    <n v="7.6144191664577004E-2"/>
    <n v="0.10152558888610268"/>
    <n v="0.12690698610762832"/>
    <n v="0.15228838332915401"/>
    <n v="0.17766978055067967"/>
    <n v="0.20305117777220535"/>
    <n v="0.22843257499373101"/>
    <n v="9.6"/>
    <n v="1.21546"/>
    <n v="1"/>
    <n v="1.0005999999999999"/>
    <n v="1.0066999999999999"/>
    <n v="1"/>
    <n v="0.96943336520489165"/>
    <n v="0.93992219306543123"/>
    <n v="0.91146648358161875"/>
    <n v="0.8840662367534543"/>
    <n v="0.85772145258093768"/>
    <n v="0.83243213106406888"/>
    <n v="0.80819827220284823"/>
    <n v="0.78501987599727541"/>
    <n v="0.7628969424473504"/>
    <n v="375000"/>
    <n v="750000"/>
    <n v="727075.02390366874"/>
    <n v="704941.64479907346"/>
    <n v="683599.86268621404"/>
    <n v="663049.67756509071"/>
    <n v="643291.08943570324"/>
    <n v="624324.09829805163"/>
    <n v="606148.70415213623"/>
    <n v="588764.90699795657"/>
    <n v="572172.70683551277"/>
    <n v="750000"/>
    <n v="727075.02390366863"/>
    <n v="704941.64479907346"/>
    <n v="683599.86268621404"/>
    <n v="663049.67756509071"/>
    <n v="643291.08943570324"/>
    <n v="624324.09829805163"/>
    <n v="606148.70415213623"/>
    <n v="588764.90699795657"/>
    <n v="572172.70683551277"/>
    <n v="2508054.57375"/>
    <n v="64.75"/>
    <n v="9.4854355203619907"/>
    <n v="1.2999999999999999E-2"/>
    <n v="0.78300000000000003"/>
    <n v="4.2157979022656243E-2"/>
    <n v="0.1612195232607446"/>
    <n v="7.4999999999999997E-2"/>
    <n v="0.23621952326074458"/>
    <n v="2.7364180196480943"/>
    <n v="2.6320139540087459"/>
    <n v="2.5011734059055559"/>
    <n v="2.3438963753385216"/>
    <n v="2.1601828623076447"/>
    <n v="1.9500328668129243"/>
    <n v="1.7134463888543605"/>
    <n v="1.4504234284319546"/>
    <n v="1.1609639855457048"/>
    <n v="0.84506806019561143"/>
    <n v="2.7364180196480943"/>
    <n v="2.6842159868284199"/>
    <n v="2.5665936799571512"/>
    <n v="2.422534890622039"/>
    <n v="2.2520396188230833"/>
    <n v="2.0551078645602843"/>
    <n v="1.8317396278336424"/>
    <n v="1.5819349086431576"/>
    <n v="1.3056937069888297"/>
    <n v="1.0030160228706582"/>
    <n v="0"/>
    <n v="4.2062010522627924"/>
    <n v="12.618603156788378"/>
    <n v="21.031005261313965"/>
    <n v="29.443407365839548"/>
    <n v="37.855809470365131"/>
    <n v="46.268211574890714"/>
    <n v="54.680613679416297"/>
    <n v="63.09301578394188"/>
    <n v="71.505417888467463"/>
    <n v="8.4124021045255848"/>
    <n v="0"/>
    <n v="13.18234253791257"/>
    <n v="41.359395755276672"/>
    <n v="73.031465348735523"/>
    <n v="109.98464681462198"/>
    <n v="154.9594046856306"/>
    <n v="212.49024397947622"/>
    <n v="290.78017501239356"/>
    <n v="406.49948446618299"/>
    <n v="599.72354799310551"/>
    <n v="1902.0107065933357"/>
    <n v="69.555528290513578"/>
    <n v="295.73493523257724"/>
    <n v="2267.3011701164264"/>
    <n v="2267.3000000000002"/>
    <n v="295.73478260869547"/>
    <n v="69.555528290513578"/>
    <n v="1902.0096891007911"/>
    <n v="8.2785282647506602"/>
    <n v="1.1701164262376551E-3"/>
    <n v="5.1608363526558237E-7"/>
  </r>
  <r>
    <x v="2"/>
    <x v="537"/>
    <n v="442"/>
    <n v="1.95651"/>
    <n v="75.730028551503835"/>
    <n v="0"/>
    <n v="8.4144476168337601"/>
    <n v="16.82889523366752"/>
    <n v="25.243342850501278"/>
    <n v="33.65779046733504"/>
    <n v="42.072238084168802"/>
    <n v="50.486685701002564"/>
    <n v="58.901133317836326"/>
    <n v="67.315580934670081"/>
    <n v="75.730028551503835"/>
    <n v="0"/>
    <n v="8.4144476168337601"/>
    <n v="16.82889523366752"/>
    <n v="25.243342850501278"/>
    <n v="33.65779046733504"/>
    <n v="42.072238084168802"/>
    <n v="50.486685701002564"/>
    <n v="58.901133317836326"/>
    <n v="67.315580934670081"/>
    <n v="75.730028551503835"/>
    <n v="0"/>
    <n v="43.366793826569101"/>
    <n v="173.4671753062764"/>
    <n v="390.30114443912186"/>
    <n v="693.86870122510561"/>
    <n v="1084.1698456642275"/>
    <n v="1561.2045777564879"/>
    <n v="2124.9728975018866"/>
    <n v="2775.4748049004224"/>
    <n v="3512.7102999520966"/>
    <n v="0"/>
    <n v="2.5387568819099135E-2"/>
    <n v="5.077513763819827E-2"/>
    <n v="7.6162706457297405E-2"/>
    <n v="0.10155027527639654"/>
    <n v="0.12693784409549569"/>
    <n v="0.15232541291459481"/>
    <n v="0.17771298173369396"/>
    <n v="0.20310055055279308"/>
    <n v="0.2284881193718922"/>
    <n v="9.6"/>
    <n v="1.21546"/>
    <n v="1"/>
    <n v="1.0005999999999999"/>
    <n v="1.0066999999999999"/>
    <n v="1"/>
    <n v="0.9694260611455372"/>
    <n v="0.93990809828983313"/>
    <n v="0.91144611143288801"/>
    <n v="0.88404010057470173"/>
    <n v="0.85769006571527429"/>
    <n v="0.8323960068546058"/>
    <n v="0.80815792399269626"/>
    <n v="0.78497581712954545"/>
    <n v="0.76284968626515359"/>
    <n v="375000"/>
    <n v="750000"/>
    <n v="727069.54585915292"/>
    <n v="704931.07371737482"/>
    <n v="683584.58357466606"/>
    <n v="663030.07543102629"/>
    <n v="643267.54928645573"/>
    <n v="624297.0051409544"/>
    <n v="606118.44299452216"/>
    <n v="588731.86284715903"/>
    <n v="572137.26469886524"/>
    <n v="750000"/>
    <n v="727069.54585915292"/>
    <n v="704931.07371737482"/>
    <n v="683584.58357466606"/>
    <n v="663030.07543102629"/>
    <n v="643267.54928645573"/>
    <n v="624297.0051409544"/>
    <n v="606118.44299452216"/>
    <n v="588731.86284715903"/>
    <n v="572137.26469886524"/>
    <n v="2510506.2400000002"/>
    <n v="64.75"/>
    <n v="9.4854355203619907"/>
    <n v="1.2999999999999999E-2"/>
    <n v="0.78300000000000003"/>
    <n v="4.2157979022656243E-2"/>
    <n v="0.16137785082242337"/>
    <n v="7.4999999999999997E-2"/>
    <n v="0.23637785082242335"/>
    <n v="2.7335541999999999"/>
    <n v="2.6292131009847846"/>
    <n v="2.4984276565983694"/>
    <n v="2.3411978668407554"/>
    <n v="2.157523731711942"/>
    <n v="1.9474052512119289"/>
    <n v="1.7108424253407171"/>
    <n v="1.4478352540983059"/>
    <n v="1.1583837374846957"/>
    <n v="0.84248787549988657"/>
    <n v="2.7335541999999999"/>
    <n v="2.6813836504923922"/>
    <n v="2.563820378791577"/>
    <n v="2.4198127617195624"/>
    <n v="2.2493607992763485"/>
    <n v="2.0524644914619357"/>
    <n v="1.8291238382763231"/>
    <n v="1.5793388397195116"/>
    <n v="1.3031094957915008"/>
    <n v="1.0004358064922911"/>
    <n v="0"/>
    <n v="4.20722380841688"/>
    <n v="12.621671425250639"/>
    <n v="21.036119042084401"/>
    <n v="29.450566658918159"/>
    <n v="37.865014275751918"/>
    <n v="46.279461892585687"/>
    <n v="54.693909509419441"/>
    <n v="63.108357126253203"/>
    <n v="71.522804743086965"/>
    <n v="8.4144476168337601"/>
    <n v="0"/>
    <n v="13.202685241151064"/>
    <n v="41.424272122650443"/>
    <n v="73.149181019821455"/>
    <n v="110.16918696069648"/>
    <n v="155.23444155033067"/>
    <n v="212.8976178001065"/>
    <n v="291.39980918128373"/>
    <n v="407.50371855801382"/>
    <n v="601.56272897692588"/>
    <n v="1906.5436414109799"/>
    <n v="69.555528290513578"/>
    <n v="296.41487545522386"/>
    <n v="2272.5140451567177"/>
    <n v="2272.5"/>
    <n v="296.41304347826076"/>
    <n v="69.555528290513578"/>
    <n v="1906.5314282312256"/>
    <n v="8.2770445420024146"/>
    <n v="1.4045156717656937E-2"/>
    <n v="6.1804870044694996E-6"/>
  </r>
  <r>
    <x v="2"/>
    <x v="538"/>
    <n v="442"/>
    <n v="1.9576100000000001"/>
    <n v="75.745706985617502"/>
    <n v="0"/>
    <n v="8.416189665068611"/>
    <n v="16.832379330137222"/>
    <n v="25.248568995205833"/>
    <n v="33.664758660274444"/>
    <n v="42.080948325343059"/>
    <n v="50.497137990411673"/>
    <n v="58.913327655480288"/>
    <n v="67.329517320548902"/>
    <n v="75.745706985617517"/>
    <n v="0"/>
    <n v="8.416189665068611"/>
    <n v="16.832379330137222"/>
    <n v="25.248568995205833"/>
    <n v="33.664758660274444"/>
    <n v="42.080948325343059"/>
    <n v="50.497137990411673"/>
    <n v="58.913327655480288"/>
    <n v="67.329517320548902"/>
    <n v="75.745706985617517"/>
    <n v="0"/>
    <n v="43.384752193024717"/>
    <n v="173.53900877209887"/>
    <n v="390.46276973722252"/>
    <n v="694.15603508839547"/>
    <n v="1084.6188048256181"/>
    <n v="1561.8510789488903"/>
    <n v="2125.8528574582119"/>
    <n v="2776.6241403535832"/>
    <n v="3514.164927635004"/>
    <n v="0"/>
    <n v="2.539282482299415E-2"/>
    <n v="5.07856496459883E-2"/>
    <n v="7.6178474468982446E-2"/>
    <n v="0.1015712992919766"/>
    <n v="0.12696412411497077"/>
    <n v="0.15235694893796492"/>
    <n v="0.17774977376095907"/>
    <n v="0.20314259858395323"/>
    <n v="0.22853542340694738"/>
    <n v="9.6"/>
    <n v="1.21546"/>
    <n v="1"/>
    <n v="1.0005999999999999"/>
    <n v="1.0066999999999999"/>
    <n v="1"/>
    <n v="0.96941984073659138"/>
    <n v="0.93989609475591596"/>
    <n v="0.91142876205797363"/>
    <n v="0.88401784264276428"/>
    <n v="0.85766333651028814"/>
    <n v="0.8323652436605451"/>
    <n v="0.80812356409353514"/>
    <n v="0.78493829780925828"/>
    <n v="0.76280944480771462"/>
    <n v="375000"/>
    <n v="750000"/>
    <n v="727064.88055244356"/>
    <n v="704922.07106693694"/>
    <n v="683571.57154348027"/>
    <n v="663013.38198207319"/>
    <n v="643247.50238271616"/>
    <n v="624273.93274540885"/>
    <n v="606092.67307015136"/>
    <n v="588703.72335694369"/>
    <n v="572107.08360578597"/>
    <n v="750000"/>
    <n v="727064.88055244356"/>
    <n v="704922.07106693694"/>
    <n v="683571.57154348027"/>
    <n v="663013.38198207319"/>
    <n v="643247.50238271616"/>
    <n v="624273.93274540885"/>
    <n v="606092.67307015136"/>
    <n v="588703.72335694369"/>
    <n v="572107.08360578597"/>
    <n v="2512957.90625"/>
    <n v="64.75"/>
    <n v="9.4854355203619907"/>
    <n v="1.2999999999999999E-2"/>
    <n v="0.78300000000000003"/>
    <n v="4.2157979022656243E-2"/>
    <n v="0.16155936335016075"/>
    <n v="7.4999999999999997E-2"/>
    <n v="0.23655936335016076"/>
    <n v="2.7306959682926832"/>
    <n v="2.6264204125891308"/>
    <n v="2.4956914971161797"/>
    <n v="2.3385092218738315"/>
    <n v="2.154873586862085"/>
    <n v="1.9447845920809408"/>
    <n v="1.7082422375303985"/>
    <n v="1.4452465232104588"/>
    <n v="1.1557974491211209"/>
    <n v="0.83989501526238541"/>
    <n v="2.7306959682926832"/>
    <n v="2.6785581904409073"/>
    <n v="2.5610559548526552"/>
    <n v="2.4171003594950058"/>
    <n v="2.246691404367958"/>
    <n v="2.0498290894715128"/>
    <n v="1.8265134148056696"/>
    <n v="1.5767443803704286"/>
    <n v="1.3005219861657897"/>
    <n v="0.99784623219175317"/>
    <n v="0"/>
    <n v="4.2080948325343055"/>
    <n v="12.624284497602916"/>
    <n v="21.040474162671529"/>
    <n v="29.456663827740137"/>
    <n v="37.872853492808751"/>
    <n v="46.289043157877366"/>
    <n v="54.70523282294598"/>
    <n v="63.121422488014595"/>
    <n v="71.537612153083217"/>
    <n v="8.416189665068611"/>
    <n v="0"/>
    <n v="13.222085062626222"/>
    <n v="41.486158284161469"/>
    <n v="73.261592345721184"/>
    <n v="110.34575963233816"/>
    <n v="155.49838754362372"/>
    <n v="213.29017540924613"/>
    <n v="292.00016238617252"/>
    <n v="408.48356985818424"/>
    <n v="603.37363878602775"/>
    <n v="1910.9615293081015"/>
    <n v="69.555528290513578"/>
    <n v="297.07755863979207"/>
    <n v="2277.5946162384071"/>
    <n v="2277.6"/>
    <n v="297.07826086956516"/>
    <n v="69.555528290513578"/>
    <n v="1910.9662108399211"/>
    <n v="8.2753435428480575"/>
    <n v="5.3837615928387095E-3"/>
    <n v="2.3637871412182605E-6"/>
  </r>
  <r>
    <x v="2"/>
    <x v="539"/>
    <n v="442"/>
    <n v="1.95861"/>
    <n v="75.763298605578939"/>
    <n v="0"/>
    <n v="8.4181442895087706"/>
    <n v="16.836288579017541"/>
    <n v="25.254432868526312"/>
    <n v="33.672577158035082"/>
    <n v="42.090721447543856"/>
    <n v="50.508865737052631"/>
    <n v="58.927010026561405"/>
    <n v="67.345154316070179"/>
    <n v="75.763298605578953"/>
    <n v="0"/>
    <n v="8.4181442895087706"/>
    <n v="16.836288579017541"/>
    <n v="25.254432868526312"/>
    <n v="33.672577158035082"/>
    <n v="42.090721447543856"/>
    <n v="50.508865737052631"/>
    <n v="58.927010026561405"/>
    <n v="67.345154316070179"/>
    <n v="75.763298605578953"/>
    <n v="0"/>
    <n v="43.40490638338084"/>
    <n v="173.61962553352336"/>
    <n v="390.64415745042754"/>
    <n v="694.47850213409345"/>
    <n v="1085.1226595845212"/>
    <n v="1562.5766298017106"/>
    <n v="2126.840412785662"/>
    <n v="2777.9140085363751"/>
    <n v="3515.7974170538496"/>
    <n v="0"/>
    <n v="2.5398722199120274E-2"/>
    <n v="5.0797444398240549E-2"/>
    <n v="7.6196166597360823E-2"/>
    <n v="0.1015948887964811"/>
    <n v="0.12699361099560139"/>
    <n v="0.15239233319472167"/>
    <n v="0.17779105539384193"/>
    <n v="0.20318977759296222"/>
    <n v="0.22858849979208251"/>
    <n v="9.6"/>
    <n v="1.21546"/>
    <n v="1"/>
    <n v="1.0005999999999999"/>
    <n v="1.0066999999999999"/>
    <n v="1"/>
    <n v="0.96941286132623761"/>
    <n v="0.93988262668721945"/>
    <n v="0.91140929608294563"/>
    <n v="0.88399286951341627"/>
    <n v="0.85763334697863103"/>
    <n v="0.83233072847859024"/>
    <n v="0.80808501401329369"/>
    <n v="0.78489620358274159"/>
    <n v="0.76276429718693373"/>
    <n v="375000"/>
    <n v="750000"/>
    <n v="727059.64599467826"/>
    <n v="704911.97001541464"/>
    <n v="683556.97206220927"/>
    <n v="662994.65213506215"/>
    <n v="643225.01023397327"/>
    <n v="624248.04635894264"/>
    <n v="606063.76050997025"/>
    <n v="588672.15268705622"/>
    <n v="572073.22289020033"/>
    <n v="750000"/>
    <n v="727059.64599467826"/>
    <n v="704911.97001541464"/>
    <n v="683556.97206220927"/>
    <n v="662994.65213506215"/>
    <n v="643225.01023397327"/>
    <n v="624248.04635894264"/>
    <n v="606063.76050997025"/>
    <n v="588672.15268705622"/>
    <n v="572073.22289020033"/>
    <n v="2515409.5725000002"/>
    <n v="64.75"/>
    <n v="9.4854355203619907"/>
    <n v="1.2999999999999999E-2"/>
    <n v="0.78300000000000003"/>
    <n v="4.2157979022656243E-2"/>
    <n v="0.16172446327076884"/>
    <n v="7.4999999999999997E-2"/>
    <n v="0.23672446327076885"/>
    <n v="2.7278433081871345"/>
    <n v="2.6236312692894002"/>
    <n v="2.4929576712578037"/>
    <n v="2.3358225140923445"/>
    <n v="2.1522257977930228"/>
    <n v="1.9421675223598385"/>
    <n v="1.7056476877927915"/>
    <n v="1.4426662940918824"/>
    <n v="1.1532233412571113"/>
    <n v="0.83731882928847723"/>
    <n v="2.7278433081871345"/>
    <n v="2.6757372887382673"/>
    <n v="2.5582944702736019"/>
    <n v="2.4143900926750739"/>
    <n v="2.2440241559426837"/>
    <n v="2.0471966600764304"/>
    <n v="1.823907605076315"/>
    <n v="1.574156990942337"/>
    <n v="1.2979448176744968"/>
    <n v="0.99527108527279429"/>
    <n v="0"/>
    <n v="4.2090721447543853"/>
    <n v="12.627216434263156"/>
    <n v="21.045360723771928"/>
    <n v="29.463505013280695"/>
    <n v="37.881649302789469"/>
    <n v="46.299793592298244"/>
    <n v="54.717937881807018"/>
    <n v="63.136082171315792"/>
    <n v="71.554226460824566"/>
    <n v="8.4181442895087706"/>
    <n v="0"/>
    <n v="13.242173209090586"/>
    <n v="41.550232451198418"/>
    <n v="73.377903485837095"/>
    <n v="110.52823821866069"/>
    <n v="155.7706672614176"/>
    <n v="213.69412680207128"/>
    <n v="292.61598364321117"/>
    <n v="409.48478113628641"/>
    <n v="605.21581686089894"/>
    <n v="1915.4799230686722"/>
    <n v="69.555528290513578"/>
    <n v="297.75531770387767"/>
    <n v="2282.7907690630636"/>
    <n v="2282.8000000000002"/>
    <n v="297.75652173913022"/>
    <n v="69.555528290513578"/>
    <n v="1915.4879499703563"/>
    <n v="8.2737963493013122"/>
    <n v="9.2309369365466409E-3"/>
    <n v="4.0436906152736292E-6"/>
  </r>
  <r>
    <x v="2"/>
    <x v="540"/>
    <n v="442"/>
    <n v="1.9595899999999999"/>
    <n v="75.781254910892329"/>
    <n v="0"/>
    <n v="8.4201394345435929"/>
    <n v="16.840278869087186"/>
    <n v="25.260418303630779"/>
    <n v="33.680557738174372"/>
    <n v="42.100697172717965"/>
    <n v="50.520836607261558"/>
    <n v="58.94097604180515"/>
    <n v="67.361115476348743"/>
    <n v="75.781254910892329"/>
    <n v="0"/>
    <n v="8.4201394345435929"/>
    <n v="16.840278869087186"/>
    <n v="25.260418303630779"/>
    <n v="33.680557738174372"/>
    <n v="42.100697172717965"/>
    <n v="50.520836607261558"/>
    <n v="58.94097604180515"/>
    <n v="67.361115476348743"/>
    <n v="75.781254910892329"/>
    <n v="0"/>
    <n v="43.425483209508116"/>
    <n v="173.70193283803246"/>
    <n v="390.82934888557298"/>
    <n v="694.80773135212985"/>
    <n v="1085.6370802377028"/>
    <n v="1563.3173955422919"/>
    <n v="2127.8486772658975"/>
    <n v="2779.2309254085194"/>
    <n v="3517.4641399701563"/>
    <n v="0"/>
    <n v="2.5404741831564631E-2"/>
    <n v="5.0809483663129262E-2"/>
    <n v="7.6214225494693894E-2"/>
    <n v="0.10161896732625852"/>
    <n v="0.12702370915782316"/>
    <n v="0.15242845098938779"/>
    <n v="0.17783319282095242"/>
    <n v="0.20323793465251705"/>
    <n v="0.22864267648408165"/>
    <n v="9.6"/>
    <n v="1.21546"/>
    <n v="1"/>
    <n v="1.0005999999999999"/>
    <n v="1.0066999999999999"/>
    <n v="1"/>
    <n v="0.96940573728708002"/>
    <n v="0.9398688796520438"/>
    <n v="0.91138942709489112"/>
    <n v="0.88396737961562211"/>
    <n v="0.85760273721423674"/>
    <n v="0.83229549989073504"/>
    <n v="0.80804566764511687"/>
    <n v="0.78485324047738247"/>
    <n v="0.76271821838753162"/>
    <n v="375000"/>
    <n v="750000"/>
    <n v="727054.30296531005"/>
    <n v="704901.65973903285"/>
    <n v="683542.0703211684"/>
    <n v="662975.53471171658"/>
    <n v="643202.05291067751"/>
    <n v="624221.6249180513"/>
    <n v="606034.2507338376"/>
    <n v="588639.93035803689"/>
    <n v="572038.66379064869"/>
    <n v="750000"/>
    <n v="727054.30296531005"/>
    <n v="704901.65973903285"/>
    <n v="683542.0703211684"/>
    <n v="662975.53471171658"/>
    <n v="643202.05291067751"/>
    <n v="624221.6249180513"/>
    <n v="606034.2507338376"/>
    <n v="588639.93035803689"/>
    <n v="572038.66379064869"/>
    <n v="2517861.23875"/>
    <n v="64.75"/>
    <n v="9.4854355203619907"/>
    <n v="1.2999999999999999E-2"/>
    <n v="0.78300000000000003"/>
    <n v="4.2157979022656243E-2"/>
    <n v="0.16188634299630728"/>
    <n v="7.4999999999999997E-2"/>
    <n v="0.23688634299630729"/>
    <n v="2.7249962034079847"/>
    <n v="2.6208471920658076"/>
    <n v="2.4902285821007877"/>
    <n v="2.3331403735129239"/>
    <n v="2.1495825663022168"/>
    <n v="1.9395551604686656"/>
    <n v="1.703058156012272"/>
    <n v="1.4400915529330334"/>
    <n v="1.1506553512309523"/>
    <n v="0.83474955090602732"/>
    <n v="2.7249962034079847"/>
    <n v="2.6729216977368964"/>
    <n v="2.5555378870832977"/>
    <n v="2.4116844778068556"/>
    <n v="2.2413614699075701"/>
    <n v="2.0445688633854413"/>
    <n v="1.8213066582404687"/>
    <n v="1.5715748544726527"/>
    <n v="1.2953734520819928"/>
    <n v="0.99270245106848987"/>
    <n v="0"/>
    <n v="4.2100697172717965"/>
    <n v="12.630209151815389"/>
    <n v="21.050348586358982"/>
    <n v="29.470488020902575"/>
    <n v="37.890627455446165"/>
    <n v="46.310766889989765"/>
    <n v="54.73090632453335"/>
    <n v="63.151045759076951"/>
    <n v="71.571185193620536"/>
    <n v="8.4201394345435929"/>
    <n v="0"/>
    <n v="13.26240648148887"/>
    <n v="41.614770292884231"/>
    <n v="73.495049569699731"/>
    <n v="110.71200324964961"/>
    <n v="156.04481323701754"/>
    <n v="214.10074617037614"/>
    <n v="293.2357064125664"/>
    <n v="410.49213249972746"/>
    <n v="607.06947804669892"/>
    <n v="1920.0271059601091"/>
    <n v="69.555528290513578"/>
    <n v="298.43739513759323"/>
    <n v="2288.0200293882158"/>
    <n v="2288"/>
    <n v="298.43478260869551"/>
    <n v="69.555528290513578"/>
    <n v="1920.0096891007909"/>
    <n v="8.2722793353711701"/>
    <n v="2.0029388215789368E-2"/>
    <n v="8.7541032411666817E-6"/>
  </r>
  <r>
    <x v="2"/>
    <x v="541"/>
    <n v="442"/>
    <n v="1.96072"/>
    <n v="75.796289548236729"/>
    <n v="0"/>
    <n v="8.4218099498040804"/>
    <n v="16.843619899608161"/>
    <n v="25.265429849412243"/>
    <n v="33.687239799216322"/>
    <n v="42.1090497490204"/>
    <n v="50.530859698824479"/>
    <n v="58.952669648628557"/>
    <n v="67.374479598432643"/>
    <n v="75.796289548236729"/>
    <n v="0"/>
    <n v="8.4218099498040804"/>
    <n v="16.843619899608161"/>
    <n v="25.265429849412243"/>
    <n v="33.687239799216322"/>
    <n v="42.1090497490204"/>
    <n v="50.530859698824479"/>
    <n v="58.952669648628557"/>
    <n v="67.374479598432643"/>
    <n v="75.796289548236729"/>
    <n v="0"/>
    <n v="43.442715733754142"/>
    <n v="173.77086293501657"/>
    <n v="390.98444160378733"/>
    <n v="695.08345174006627"/>
    <n v="1086.0678933438535"/>
    <n v="1563.9377664151489"/>
    <n v="2128.6930709539529"/>
    <n v="2780.3338069602651"/>
    <n v="3518.8599744340863"/>
    <n v="0"/>
    <n v="2.5409782010441511E-2"/>
    <n v="5.0819564020883022E-2"/>
    <n v="7.6229346031324544E-2"/>
    <n v="0.10163912804176604"/>
    <n v="0.12704891005220756"/>
    <n v="0.15245869206264906"/>
    <n v="0.17786847407309056"/>
    <n v="0.20327825608353209"/>
    <n v="0.22868803809397362"/>
    <n v="9.6"/>
    <n v="1.21546"/>
    <n v="1"/>
    <n v="1.0005999999999999"/>
    <n v="1.0066999999999999"/>
    <n v="1"/>
    <n v="0.96939977244501863"/>
    <n v="0.93985736957772825"/>
    <n v="0.91137279139812888"/>
    <n v="0.88394603790622051"/>
    <n v="0.85757710910200302"/>
    <n v="0.83226600498547654"/>
    <n v="0.80801272555664094"/>
    <n v="0.78481727081549635"/>
    <n v="0.76267964076204275"/>
    <n v="375000"/>
    <n v="750000"/>
    <n v="727049.82933376392"/>
    <n v="704893.02718329616"/>
    <n v="683529.5935485966"/>
    <n v="662959.52842966537"/>
    <n v="643182.83182650222"/>
    <n v="624199.5037391074"/>
    <n v="606009.54416748066"/>
    <n v="588612.95311162225"/>
    <n v="572009.73057153204"/>
    <n v="750000"/>
    <n v="727049.82933376392"/>
    <n v="704893.02718329604"/>
    <n v="683529.5935485966"/>
    <n v="662959.52842966537"/>
    <n v="643182.83182650222"/>
    <n v="624199.5037391074"/>
    <n v="606009.54416748066"/>
    <n v="588612.95311162225"/>
    <n v="572009.73057153204"/>
    <n v="2520312.9050000003"/>
    <n v="64.75"/>
    <n v="9.4854355203619907"/>
    <n v="1.2999999999999999E-2"/>
    <n v="0.78300000000000003"/>
    <n v="4.2157979022656243E-2"/>
    <n v="0.16207310074812611"/>
    <n v="7.4999999999999997E-2"/>
    <n v="0.2370731007481261"/>
    <n v="2.7221546377431904"/>
    <n v="2.6180714074189781"/>
    <n v="2.4875093034044755"/>
    <n v="2.3304683256996834"/>
    <n v="2.1469484743046006"/>
    <n v="1.9369497492192265"/>
    <n v="1.7004721504435623"/>
    <n v="1.4375156779776073"/>
    <n v="1.1480803318213622"/>
    <n v="0.83216611197482626"/>
    <n v="2.7221546377431904"/>
    <n v="2.6701130225810843"/>
    <n v="2.5527903554117266"/>
    <n v="2.4089888145520795"/>
    <n v="2.238708400002142"/>
    <n v="2.0419491117619133"/>
    <n v="1.8187109498313943"/>
    <n v="1.5689939142105849"/>
    <n v="1.2927980048994847"/>
    <n v="0.99012322189809421"/>
    <n v="0"/>
    <n v="4.2109049749020402"/>
    <n v="12.632714924706121"/>
    <n v="21.0545248745102"/>
    <n v="29.476334824314282"/>
    <n v="37.898144774118364"/>
    <n v="46.319954723922436"/>
    <n v="54.741764673726522"/>
    <n v="63.1635746235306"/>
    <n v="71.585384573334693"/>
    <n v="8.4218099498040804"/>
    <n v="0"/>
    <n v="13.281625577417884"/>
    <n v="41.67609142693167"/>
    <n v="73.606488334615761"/>
    <n v="110.88719277013881"/>
    <n v="156.30701612460174"/>
    <n v="214.49139875941748"/>
    <n v="293.8346249934188"/>
    <n v="411.47311429445"/>
    <n v="608.89239917484872"/>
    <n v="1924.4499514558406"/>
    <n v="69.555528290513578"/>
    <n v="299.10082196195293"/>
    <n v="2293.106301708307"/>
    <n v="2293.1"/>
    <n v="299.09999999999991"/>
    <n v="69.555528290513578"/>
    <n v="1924.4444717094864"/>
    <n v="8.2705291904168003"/>
    <n v="6.3017083070917579E-3"/>
    <n v="2.7481175295851722E-6"/>
  </r>
  <r>
    <x v="2"/>
    <x v="542"/>
    <n v="442"/>
    <n v="1.96177"/>
    <n v="75.812849647384169"/>
    <n v="0"/>
    <n v="8.4236499608204625"/>
    <n v="16.847299921640925"/>
    <n v="25.270949882461387"/>
    <n v="33.69459984328185"/>
    <n v="42.118249804102312"/>
    <n v="50.541899764922775"/>
    <n v="58.965549725743237"/>
    <n v="67.3891996865637"/>
    <n v="75.812849647384155"/>
    <n v="0"/>
    <n v="8.4236499608204625"/>
    <n v="16.847299921640925"/>
    <n v="25.270949882461387"/>
    <n v="33.69459984328185"/>
    <n v="42.118249804102312"/>
    <n v="50.541899764922775"/>
    <n v="58.965549725743237"/>
    <n v="67.3891996865637"/>
    <n v="75.812849647384155"/>
    <n v="0"/>
    <n v="43.46170068073873"/>
    <n v="173.84680272295492"/>
    <n v="391.15530612664861"/>
    <n v="695.38721089181968"/>
    <n v="1086.5425170184683"/>
    <n v="1564.6212245065944"/>
    <n v="2129.6233333561977"/>
    <n v="2781.5488435672787"/>
    <n v="3520.3977551398366"/>
    <n v="0"/>
    <n v="2.5415333581790395E-2"/>
    <n v="5.0830667163580791E-2"/>
    <n v="7.624600074537119E-2"/>
    <n v="0.10166133432716158"/>
    <n v="0.12707666790895197"/>
    <n v="0.15249200149074238"/>
    <n v="0.17790733507253276"/>
    <n v="0.20332266865432316"/>
    <n v="0.22873800223611354"/>
    <n v="9.6"/>
    <n v="1.21546"/>
    <n v="1"/>
    <n v="1.0005999999999999"/>
    <n v="1.0066999999999999"/>
    <n v="1"/>
    <n v="0.96939320243940608"/>
    <n v="0.93984469184758468"/>
    <n v="0.91135446822453592"/>
    <n v="0.88392253157025946"/>
    <n v="0.85754888188475564"/>
    <n v="0.83223351916802424"/>
    <n v="0.80797644342006547"/>
    <n v="0.78477765464087912"/>
    <n v="0.76263715283046529"/>
    <n v="375000"/>
    <n v="750000"/>
    <n v="727044.90182955458"/>
    <n v="704883.51888568851"/>
    <n v="683515.85116840189"/>
    <n v="662941.89867769461"/>
    <n v="643161.66141356668"/>
    <n v="624175.1393760182"/>
    <n v="605982.33256504906"/>
    <n v="588583.24098065938"/>
    <n v="571977.86462284892"/>
    <n v="750000"/>
    <n v="727044.90182955458"/>
    <n v="704883.51888568851"/>
    <n v="683515.85116840189"/>
    <n v="662941.89867769461"/>
    <n v="643161.66141356668"/>
    <n v="624175.1393760182"/>
    <n v="605982.33256504906"/>
    <n v="588583.24098065938"/>
    <n v="571977.86462284892"/>
    <n v="2522764.57125"/>
    <n v="64.75"/>
    <n v="9.4854355203619907"/>
    <n v="1.2999999999999999E-2"/>
    <n v="0.78300000000000003"/>
    <n v="4.2157979022656243E-2"/>
    <n v="0.16224673321181951"/>
    <n v="7.4999999999999997E-2"/>
    <n v="0.23724673321181949"/>
    <n v="2.719318595043732"/>
    <n v="2.6152995082447705"/>
    <n v="2.4847929244950038"/>
    <n v="2.3277988437944304"/>
    <n v="2.1443172661430503"/>
    <n v="1.9343481915408633"/>
    <n v="1.6978916199878702"/>
    <n v="1.4349475514840699"/>
    <n v="1.1455159860294641"/>
    <n v="0.82959692362405058"/>
    <n v="2.719318595043732"/>
    <n v="2.667309051644251"/>
    <n v="2.5500462163698874"/>
    <n v="2.4062958841447171"/>
    <n v="2.2360580549687405"/>
    <n v="2.0393327288419569"/>
    <n v="1.8161199057643667"/>
    <n v="1.5664195857359702"/>
    <n v="1.290231768756767"/>
    <n v="0.98755645482675736"/>
    <n v="0"/>
    <n v="4.2118249804102312"/>
    <n v="12.635474941230694"/>
    <n v="21.059124902051156"/>
    <n v="29.482774862871619"/>
    <n v="37.906424823692078"/>
    <n v="46.330074784512547"/>
    <n v="54.753724745333002"/>
    <n v="63.177374706153472"/>
    <n v="71.601024666973927"/>
    <n v="8.4236499608204625"/>
    <n v="0"/>
    <n v="13.301398017355526"/>
    <n v="41.739172141422507"/>
    <n v="73.72106557009252"/>
    <n v="111.06714101927865"/>
    <n v="156.57594735031751"/>
    <n v="214.89128080401306"/>
    <n v="294.44614680880358"/>
    <n v="412.47169915915788"/>
    <n v="610.74176132691719"/>
    <n v="1928.9556121973585"/>
    <n v="69.555528290513578"/>
    <n v="299.77667107318064"/>
    <n v="2298.2878115610529"/>
    <n v="2298.3000000000002"/>
    <n v="299.77826086956497"/>
    <n v="69.555528290513578"/>
    <n v="1928.9662108399216"/>
    <n v="8.2689020558545909"/>
    <n v="1.2188438947305258E-2"/>
    <n v="5.3032410683136476E-6"/>
  </r>
  <r>
    <x v="2"/>
    <x v="543"/>
    <n v="442"/>
    <n v="1.9628099999999999"/>
    <n v="75.829581583498211"/>
    <n v="0"/>
    <n v="8.4255090648331343"/>
    <n v="16.851018129666269"/>
    <n v="25.276527194499401"/>
    <n v="33.702036259332537"/>
    <n v="42.127545324165673"/>
    <n v="50.55305438899881"/>
    <n v="58.978563453831946"/>
    <n v="67.404072518665075"/>
    <n v="75.829581583498211"/>
    <n v="0"/>
    <n v="8.4255090648331343"/>
    <n v="16.851018129666269"/>
    <n v="25.276527194499401"/>
    <n v="33.702036259332537"/>
    <n v="42.127545324165673"/>
    <n v="50.55305438899881"/>
    <n v="58.978563453831946"/>
    <n v="67.404072518665075"/>
    <n v="75.829581583498211"/>
    <n v="0"/>
    <n v="43.480886838471015"/>
    <n v="173.92354735388406"/>
    <n v="391.32798154623907"/>
    <n v="695.69418941553624"/>
    <n v="1087.0221709617754"/>
    <n v="1565.3119261849565"/>
    <n v="2130.56345508508"/>
    <n v="2782.776757662145"/>
    <n v="3521.9518339161523"/>
    <n v="0"/>
    <n v="2.5420942759387406E-2"/>
    <n v="5.0841885518774811E-2"/>
    <n v="7.626282827816222E-2"/>
    <n v="0.10168377103754962"/>
    <n v="0.12710471379693705"/>
    <n v="0.15252565655632444"/>
    <n v="0.17794659931571186"/>
    <n v="0.20336754207509924"/>
    <n v="0.22878848483448666"/>
    <n v="9.6"/>
    <n v="1.21546"/>
    <n v="1"/>
    <n v="1.0005999999999999"/>
    <n v="1.0066999999999999"/>
    <n v="1"/>
    <n v="0.96938656431097781"/>
    <n v="0.93983188277126628"/>
    <n v="0.91133595538086531"/>
    <n v="0.8838987821397748"/>
    <n v="0.85752036304799506"/>
    <n v="0.83220069810552566"/>
    <n v="0.80793978731236693"/>
    <n v="0.78473763066851887"/>
    <n v="0.76259422817398126"/>
    <n v="375000"/>
    <n v="750000"/>
    <n v="727039.92323323339"/>
    <n v="704873.91207844974"/>
    <n v="683501.96653564903"/>
    <n v="662924.08660483104"/>
    <n v="643140.27228599624"/>
    <n v="624150.52357914427"/>
    <n v="605954.84048427525"/>
    <n v="588553.22300138918"/>
    <n v="571945.67113048595"/>
    <n v="750000"/>
    <n v="727039.92323323339"/>
    <n v="704873.91207844974"/>
    <n v="683501.96653564903"/>
    <n v="662924.08660483104"/>
    <n v="643140.27228599624"/>
    <n v="624150.52357914427"/>
    <n v="605954.84048427525"/>
    <n v="588553.22300138918"/>
    <n v="571945.67113048595"/>
    <n v="2525216.2375000003"/>
    <n v="64.75"/>
    <n v="9.4854355203619907"/>
    <n v="1.2999999999999999E-2"/>
    <n v="0.78300000000000003"/>
    <n v="4.2157979022656243E-2"/>
    <n v="0.16241880366758474"/>
    <n v="7.4999999999999997E-2"/>
    <n v="0.23741880366758472"/>
    <n v="2.7164880592233009"/>
    <n v="2.6125328162471444"/>
    <n v="2.4820815306022332"/>
    <n v="2.325134202288567"/>
    <n v="2.1416908313061449"/>
    <n v="1.9317514176549688"/>
    <n v="1.6953159613350375"/>
    <n v="1.4323844623463513"/>
    <n v="1.1429569206889103"/>
    <n v="0.82703333636271359"/>
    <n v="2.7164880592233009"/>
    <n v="2.6645104377352227"/>
    <n v="2.5473071734246888"/>
    <n v="2.4036078664453999"/>
    <n v="2.233412516797356"/>
    <n v="2.036721124480557"/>
    <n v="1.8135336894950032"/>
    <n v="1.5638502118406943"/>
    <n v="1.2876706915176308"/>
    <n v="0.98499512852581195"/>
    <n v="0"/>
    <n v="4.2127545324165672"/>
    <n v="12.638263597249701"/>
    <n v="21.063772662082833"/>
    <n v="29.489281726915969"/>
    <n v="37.914790791749105"/>
    <n v="46.340299856582241"/>
    <n v="54.765808921415378"/>
    <n v="63.191317986248507"/>
    <n v="71.616827051081643"/>
    <n v="8.4255090648331343"/>
    <n v="0"/>
    <n v="13.321246934563455"/>
    <n v="41.8024985809691"/>
    <n v="73.836090313026403"/>
    <n v="111.24779172538877"/>
    <n v="156.84592734246152"/>
    <n v="215.29272864924909"/>
    <n v="295.06011254568244"/>
    <n v="413.47452110165545"/>
    <n v="612.6002129742136"/>
    <n v="1933.4811301672098"/>
    <n v="69.555528290513578"/>
    <n v="300.45549876865834"/>
    <n v="2303.492157226382"/>
    <n v="2303.5"/>
    <n v="300.45652173913027"/>
    <n v="69.555528290513578"/>
    <n v="1933.4879499703561"/>
    <n v="8.2672895730203972"/>
    <n v="7.8427736179946805E-3"/>
    <n v="3.4047204766636337E-6"/>
  </r>
  <r>
    <x v="2"/>
    <x v="544"/>
    <n v="442"/>
    <n v="1.96397"/>
    <n v="75.843974945535066"/>
    <n v="0"/>
    <n v="8.4271083272816742"/>
    <n v="16.854216654563348"/>
    <n v="25.281324981845025"/>
    <n v="33.708433309126697"/>
    <n v="42.135541636408369"/>
    <n v="50.562649963690042"/>
    <n v="58.989758290971714"/>
    <n v="67.416866618253394"/>
    <n v="75.843974945535066"/>
    <n v="0"/>
    <n v="8.4271083272816742"/>
    <n v="16.854216654563348"/>
    <n v="25.281324981845025"/>
    <n v="33.708433309126697"/>
    <n v="42.135541636408369"/>
    <n v="50.562649963690042"/>
    <n v="58.989758290971714"/>
    <n v="67.416866618253394"/>
    <n v="75.843974945535066"/>
    <n v="0"/>
    <n v="43.497394790340834"/>
    <n v="173.98957916136334"/>
    <n v="391.47655311306761"/>
    <n v="695.95831664545335"/>
    <n v="1087.4348697585208"/>
    <n v="1565.9062124522698"/>
    <n v="2131.3723447267007"/>
    <n v="2783.8332665818134"/>
    <n v="3523.2889780176079"/>
    <n v="0"/>
    <n v="2.5425767958535461E-2"/>
    <n v="5.0851535917070922E-2"/>
    <n v="7.6277303875606398E-2"/>
    <n v="0.10170307183414184"/>
    <n v="0.12712883979267731"/>
    <n v="0.15255460775121277"/>
    <n v="0.17798037570974823"/>
    <n v="0.20340614366828369"/>
    <n v="0.22883191162681915"/>
    <n v="9.6"/>
    <n v="1.21546"/>
    <n v="1"/>
    <n v="1.0005999999999999"/>
    <n v="1.0066999999999999"/>
    <n v="1"/>
    <n v="0.96938085401570973"/>
    <n v="0.93982086414729071"/>
    <n v="0.91132003039474307"/>
    <n v="0.88387835275806659"/>
    <n v="0.85749583123726136"/>
    <n v="0.83217246583232751"/>
    <n v="0.80790825654326492"/>
    <n v="0.7847032033700736"/>
    <n v="0.76255730631275354"/>
    <n v="375000"/>
    <n v="750000"/>
    <n v="727035.64051178226"/>
    <n v="704865.64811046806"/>
    <n v="683490.02279605728"/>
    <n v="662908.76456854993"/>
    <n v="643121.873427946"/>
    <n v="624129.34937424562"/>
    <n v="605931.19240744866"/>
    <n v="588527.40252755524"/>
    <n v="571917.97973456513"/>
    <n v="750000"/>
    <n v="727035.64051178237"/>
    <n v="704865.64811046806"/>
    <n v="683490.02279605728"/>
    <n v="662908.76456854993"/>
    <n v="643121.873427946"/>
    <n v="624129.34937424562"/>
    <n v="605931.19240744866"/>
    <n v="588527.40252755524"/>
    <n v="571917.97973456513"/>
    <n v="2527667.9037500001"/>
    <n v="64.75"/>
    <n v="9.4854355203619907"/>
    <n v="1.2999999999999999E-2"/>
    <n v="0.78300000000000003"/>
    <n v="4.2157979022656243E-2"/>
    <n v="0.16261083599386997"/>
    <n v="7.4999999999999997E-2"/>
    <n v="0.23761083599386995"/>
    <n v="2.7136630142580023"/>
    <n v="2.6097737819441562"/>
    <n v="2.4793789698264339"/>
    <n v="2.3224785779048367"/>
    <n v="2.1390726061793641"/>
    <n v="1.9291610546500162"/>
    <n v="1.6927439233167929"/>
    <n v="1.429821212179694"/>
    <n v="1.14039292123872"/>
    <n v="0.82445905049387003"/>
    <n v="2.7136630142580023"/>
    <n v="2.6617183981010792"/>
    <n v="2.5445763758852951"/>
    <n v="2.4009287738656351"/>
    <n v="2.2307755920421002"/>
    <n v="2.0341168304146899"/>
    <n v="1.8109524889834046"/>
    <n v="1.5612825677482434"/>
    <n v="1.285107066709207"/>
    <n v="0.98242598586629504"/>
    <n v="0"/>
    <n v="4.2135541636408371"/>
    <n v="12.640662490922512"/>
    <n v="21.067770818204188"/>
    <n v="29.494879145485861"/>
    <n v="37.921987472767533"/>
    <n v="46.349095800049206"/>
    <n v="54.776204127330878"/>
    <n v="63.203312454612558"/>
    <n v="71.63042078189423"/>
    <n v="8.4271083272816742"/>
    <n v="0"/>
    <n v="13.340283256561703"/>
    <n v="41.863248102564377"/>
    <n v="73.94654470049106"/>
    <n v="111.42158025476533"/>
    <n v="157.10636264372297"/>
    <n v="215.6814458439114"/>
    <n v="295.65756735762426"/>
    <n v="414.4566429487794"/>
    <n v="614.43541207382543"/>
    <n v="1937.9090871822459"/>
    <n v="69.555528290513578"/>
    <n v="301.11969232091377"/>
    <n v="2308.5843077936734"/>
    <n v="2308.6"/>
    <n v="301.12173913043466"/>
    <n v="69.555528290513578"/>
    <n v="1937.9227325790516"/>
    <n v="8.265490047140224"/>
    <n v="1.569220632654833E-2"/>
    <n v="6.7972824770632988E-6"/>
  </r>
  <r>
    <x v="2"/>
    <x v="545"/>
    <n v="442"/>
    <n v="1.9650300000000001"/>
    <n v="75.860278772697072"/>
    <n v="0"/>
    <n v="8.4289198636330074"/>
    <n v="16.857839727266015"/>
    <n v="25.286759590899024"/>
    <n v="33.71567945453203"/>
    <n v="42.144599318165035"/>
    <n v="50.573519181798041"/>
    <n v="59.002439045431046"/>
    <n v="67.431358909064059"/>
    <n v="75.860278772697072"/>
    <n v="0"/>
    <n v="8.4289198636330074"/>
    <n v="16.857839727266015"/>
    <n v="25.286759590899024"/>
    <n v="33.71567945453203"/>
    <n v="42.144599318165035"/>
    <n v="50.573519181798041"/>
    <n v="59.002439045431046"/>
    <n v="67.431358909064059"/>
    <n v="75.860278772697072"/>
    <n v="0"/>
    <n v="43.516097666372588"/>
    <n v="174.06439066549035"/>
    <n v="391.64487899735332"/>
    <n v="696.2575626619614"/>
    <n v="1087.9024416593145"/>
    <n v="1566.5795159894128"/>
    <n v="2132.2887856522566"/>
    <n v="2785.0302506478456"/>
    <n v="3524.8039109761798"/>
    <n v="0"/>
    <n v="2.5431233617825535E-2"/>
    <n v="5.086246723565107E-2"/>
    <n v="7.6293700853476615E-2"/>
    <n v="0.10172493447130214"/>
    <n v="0.12715616808912766"/>
    <n v="0.1525874017069532"/>
    <n v="0.17801863532477871"/>
    <n v="0.20344986894260428"/>
    <n v="0.22888110256042982"/>
    <n v="9.6"/>
    <n v="1.21546"/>
    <n v="1"/>
    <n v="1.0005999999999999"/>
    <n v="1.0066999999999999"/>
    <n v="1"/>
    <n v="0.96937438582546576"/>
    <n v="0.93980838317949189"/>
    <n v="0.91130199206207863"/>
    <n v="0.88385521247322563"/>
    <n v="0.85746804441293323"/>
    <n v="0.83214048788120121"/>
    <n v="0.80787254287802968"/>
    <n v="0.78466420940341852"/>
    <n v="0.76251548745736775"/>
    <n v="375000"/>
    <n v="750000"/>
    <n v="727030.78936909931"/>
    <n v="704856.28738461889"/>
    <n v="683476.49404655898"/>
    <n v="662891.40935491922"/>
    <n v="643101.03330969997"/>
    <n v="624105.36591090087"/>
    <n v="605904.40715852228"/>
    <n v="588498.15705256385"/>
    <n v="571886.61559302581"/>
    <n v="750000"/>
    <n v="727030.78936909931"/>
    <n v="704856.28738461877"/>
    <n v="683476.49404655909"/>
    <n v="662891.40935491922"/>
    <n v="643101.03330969997"/>
    <n v="624105.36591090087"/>
    <n v="605904.40715852228"/>
    <n v="588498.15705256385"/>
    <n v="571886.61559302581"/>
    <n v="2530119.5700000003"/>
    <n v="64.75"/>
    <n v="9.4854355203619907"/>
    <n v="1.2999999999999999E-2"/>
    <n v="0.78300000000000003"/>
    <n v="4.2157979022656243E-2"/>
    <n v="0.16278641301542482"/>
    <n v="7.4999999999999997E-2"/>
    <n v="0.2377864130154248"/>
    <n v="2.7108434441860467"/>
    <n v="2.6070182131094577"/>
    <n v="2.4766786823146569"/>
    <n v="2.3198248518016484"/>
    <n v="2.1364567215704273"/>
    <n v="1.9265742916209965"/>
    <n v="1.6901775619533548"/>
    <n v="1.4272665325675029"/>
    <n v="1.1378412034634402"/>
    <n v="0.82190157464116675"/>
    <n v="2.7108434441860467"/>
    <n v="2.658930828647752"/>
    <n v="2.5418484477120575"/>
    <n v="2.3982517670581527"/>
    <n v="2.2281407866860379"/>
    <n v="2.0315155065957118"/>
    <n v="1.8083759267871757"/>
    <n v="1.5587220472604288"/>
    <n v="1.2825538680154716"/>
    <n v="0.97987138905230342"/>
    <n v="0"/>
    <n v="4.2144599318165037"/>
    <n v="12.643379795449512"/>
    <n v="21.072299659082518"/>
    <n v="29.501219522715527"/>
    <n v="37.930139386348529"/>
    <n v="46.359059249981541"/>
    <n v="54.78797911361454"/>
    <n v="63.216898977247553"/>
    <n v="71.645818840880565"/>
    <n v="8.4289198636330074"/>
    <n v="0"/>
    <n v="13.360010967957217"/>
    <n v="41.926195559473797"/>
    <n v="74.060917043227533"/>
    <n v="111.60130307845461"/>
    <n v="157.37517349287296"/>
    <n v="216.08161753498965"/>
    <n v="296.2705802812697"/>
    <n v="415.4602693850947"/>
    <n v="616.30217222508929"/>
    <n v="1942.4382395684297"/>
    <n v="69.555528290513578"/>
    <n v="301.79906517884132"/>
    <n v="2313.7928330377845"/>
    <n v="2313.8000000000002"/>
    <n v="301.79999999999995"/>
    <n v="69.555528290513578"/>
    <n v="1942.4444717094866"/>
    <n v="8.263844746556364"/>
    <n v="7.1669622157060076E-3"/>
    <n v="3.0974856148785579E-6"/>
  </r>
  <r>
    <x v="2"/>
    <x v="546"/>
    <n v="442"/>
    <n v="1.9660899999999999"/>
    <n v="75.876561522142651"/>
    <n v="0"/>
    <n v="8.4307290580158494"/>
    <n v="16.861458116031699"/>
    <n v="25.292187174047548"/>
    <n v="33.722916232063398"/>
    <n v="42.153645290079247"/>
    <n v="50.584374348095096"/>
    <n v="59.015103406110946"/>
    <n v="67.445832464126795"/>
    <n v="75.876561522142651"/>
    <n v="0"/>
    <n v="8.4307290580158494"/>
    <n v="16.861458116031699"/>
    <n v="25.292187174047548"/>
    <n v="33.722916232063398"/>
    <n v="42.153645290079247"/>
    <n v="50.584374348095096"/>
    <n v="59.015103406110946"/>
    <n v="67.445832464126795"/>
    <n v="75.876561522142651"/>
    <n v="0"/>
    <n v="43.534780375424596"/>
    <n v="174.13912150169838"/>
    <n v="391.81302337882136"/>
    <n v="696.55648600679353"/>
    <n v="1088.3695093856149"/>
    <n v="1567.2520935152854"/>
    <n v="2133.2042383958051"/>
    <n v="2786.2259440271741"/>
    <n v="3526.3172104093937"/>
    <n v="0"/>
    <n v="2.5436692211068142E-2"/>
    <n v="5.0873384422136285E-2"/>
    <n v="7.6310076633204424E-2"/>
    <n v="0.10174676884427257"/>
    <n v="0.1271834610553407"/>
    <n v="0.15262015326640885"/>
    <n v="0.17805684547747699"/>
    <n v="0.20349353768854514"/>
    <n v="0.22893022989961331"/>
    <n v="9.6"/>
    <n v="1.21546"/>
    <n v="1"/>
    <n v="1.0005999999999999"/>
    <n v="1.0066999999999999"/>
    <n v="1"/>
    <n v="0.96936792604619793"/>
    <n v="0.93979591854258215"/>
    <n v="0.91128397748915257"/>
    <n v="0.88383210288590919"/>
    <n v="0.85744029473285188"/>
    <n v="0.83210855302998088"/>
    <n v="0.80783687777729596"/>
    <n v="0.78462526897479723"/>
    <n v="0.7624737266224848"/>
    <n v="375000"/>
    <n v="750000"/>
    <n v="727025.94453464844"/>
    <n v="704846.93890693667"/>
    <n v="683462.98311686446"/>
    <n v="662874.07716443192"/>
    <n v="643080.22104963893"/>
    <n v="624081.41477248562"/>
    <n v="605877.65833297197"/>
    <n v="588468.95173109788"/>
    <n v="571855.29496686358"/>
    <n v="750000"/>
    <n v="727025.94453464856"/>
    <n v="704846.93890693667"/>
    <n v="683462.98311686446"/>
    <n v="662874.07716443192"/>
    <n v="643080.22104963893"/>
    <n v="624081.41477248562"/>
    <n v="605877.65833297197"/>
    <n v="588468.95173109788"/>
    <n v="571855.29496686358"/>
    <n v="2532571.2362500001"/>
    <n v="64.75"/>
    <n v="9.4854355203619907"/>
    <n v="1.2999999999999999E-2"/>
    <n v="0.78300000000000003"/>
    <n v="4.2157979022656243E-2"/>
    <n v="0.16296208477439006"/>
    <n v="7.4999999999999997E-2"/>
    <n v="0.23796208477439007"/>
    <n v="2.7080293331074539"/>
    <n v="2.6042679936956636"/>
    <n v="2.4739836299359674"/>
    <n v="2.3171762418283639"/>
    <n v="2.1338458293728535"/>
    <n v="1.9239923925694369"/>
    <n v="1.6876159314181132"/>
    <n v="1.4247164459188832"/>
    <n v="1.135293936071746"/>
    <n v="0.81934840187670244"/>
    <n v="2.7080293331074539"/>
    <n v="2.6561486634015585"/>
    <n v="2.5391258118158158"/>
    <n v="2.3955799358821657"/>
    <n v="2.2255110356006087"/>
    <n v="2.0289191109711453"/>
    <n v="1.805804161993775"/>
    <n v="1.5561661886684983"/>
    <n v="1.2800051909953147"/>
    <n v="0.97732116897422427"/>
    <n v="0"/>
    <n v="4.2153645290079247"/>
    <n v="12.646093587023774"/>
    <n v="21.076822645039623"/>
    <n v="29.507551703055473"/>
    <n v="37.938280761071326"/>
    <n v="46.369009819087168"/>
    <n v="54.799738877103024"/>
    <n v="63.230467935118867"/>
    <n v="71.661196993134723"/>
    <n v="8.4307290580158494"/>
    <n v="0"/>
    <n v="13.379746666485307"/>
    <n v="41.989171303908179"/>
    <n v="74.17535038702313"/>
    <n v="111.78114581072751"/>
    <n v="157.64421769896595"/>
    <n v="216.4822557732858"/>
    <n v="296.88458359204918"/>
    <n v="416.46623554552235"/>
    <n v="618.17563662959287"/>
    <n v="1946.9783434075603"/>
    <n v="69.555528290513578"/>
    <n v="302.48008075471091"/>
    <n v="2319.0139524527849"/>
    <n v="2319"/>
    <n v="302.47826086956502"/>
    <n v="69.555528290513578"/>
    <n v="1946.9662108399214"/>
    <n v="8.2621985845519639"/>
    <n v="1.39524527849062E-2"/>
    <n v="6.0165816235041829E-6"/>
  </r>
  <r>
    <x v="2"/>
    <x v="547"/>
    <n v="442"/>
    <n v="1.96844"/>
    <n v="75.867951310105369"/>
    <n v="0"/>
    <n v="8.4297723677894858"/>
    <n v="16.859544735578972"/>
    <n v="25.289317103368457"/>
    <n v="33.719089471157943"/>
    <n v="42.148861838947425"/>
    <n v="50.578634206736908"/>
    <n v="59.00840657452639"/>
    <n v="67.438178942315872"/>
    <n v="75.867951310105354"/>
    <n v="0"/>
    <n v="8.4297723677894858"/>
    <n v="16.859544735578972"/>
    <n v="25.289317103368457"/>
    <n v="33.719089471157943"/>
    <n v="42.148861838947425"/>
    <n v="50.578634206736908"/>
    <n v="59.00840657452639"/>
    <n v="67.438178942315872"/>
    <n v="75.867951310105354"/>
    <n v="0"/>
    <n v="43.524900580807639"/>
    <n v="174.09960232323056"/>
    <n v="391.72410522726869"/>
    <n v="696.39840929292222"/>
    <n v="1088.1225145201906"/>
    <n v="1566.8964209090743"/>
    <n v="2132.7201284595735"/>
    <n v="2785.5936371716875"/>
    <n v="3525.5169470454171"/>
    <n v="0"/>
    <n v="2.5433805742452926E-2"/>
    <n v="5.0867611484905852E-2"/>
    <n v="7.6301417227358781E-2"/>
    <n v="0.1017352229698117"/>
    <n v="0.12716902871226463"/>
    <n v="0.15260283445471753"/>
    <n v="0.17803664019717047"/>
    <n v="0.20347044593962338"/>
    <n v="0.22890425168207629"/>
    <n v="9.6"/>
    <n v="1.21546"/>
    <n v="1"/>
    <n v="1.0005999999999999"/>
    <n v="1.0066999999999999"/>
    <n v="1"/>
    <n v="0.96937134192939167"/>
    <n v="0.93980250973720791"/>
    <n v="0.91129350342344884"/>
    <n v="0.88384432298811411"/>
    <n v="0.85745496843120395"/>
    <n v="0.83212543975271847"/>
    <n v="0.80785573695265733"/>
    <n v="0.78464586003102077"/>
    <n v="0.76249580898780889"/>
    <n v="375000"/>
    <n v="750000"/>
    <n v="727028.50644704374"/>
    <n v="704851.8823029059"/>
    <n v="683470.12756758661"/>
    <n v="662883.24224108562"/>
    <n v="643091.22632340295"/>
    <n v="624094.07981453883"/>
    <n v="605891.80271449301"/>
    <n v="588484.39502326562"/>
    <n v="571871.85674085666"/>
    <n v="750000"/>
    <n v="727028.50644704374"/>
    <n v="704851.8823029059"/>
    <n v="683470.12756758661"/>
    <n v="662883.24224108562"/>
    <n v="643091.22632340295"/>
    <n v="624094.07981453883"/>
    <n v="605891.80271449301"/>
    <n v="588484.39502326562"/>
    <n v="571871.85674085666"/>
    <n v="2535022.9025000003"/>
    <n v="64.75"/>
    <n v="9.4854355203619907"/>
    <n v="1.2999999999999999E-2"/>
    <n v="0.78300000000000003"/>
    <n v="4.2157979022656243E-2"/>
    <n v="0.1633518835824195"/>
    <n v="7.4999999999999997E-2"/>
    <n v="0.23835188358241949"/>
    <n v="2.7052206651837518"/>
    <n v="2.6015474299029049"/>
    <n v="2.4713318111579672"/>
    <n v="2.3145738089489409"/>
    <n v="2.1312734232758244"/>
    <n v="1.9214306541386179"/>
    <n v="1.6850455015373222"/>
    <n v="1.422117965471936"/>
    <n v="1.1326480459424606"/>
    <n v="0.81663574294889529"/>
    <n v="2.7052206651837518"/>
    <n v="2.6533840475433284"/>
    <n v="2.536439620530436"/>
    <n v="2.3929528100534538"/>
    <n v="2.2229236161123826"/>
    <n v="2.0263520387072211"/>
    <n v="1.8032380778379702"/>
    <n v="1.5535817335046291"/>
    <n v="1.2773830057071982"/>
    <n v="0.97464189444567795"/>
    <n v="0"/>
    <n v="4.2148861838947429"/>
    <n v="12.644658551684229"/>
    <n v="21.074430919473713"/>
    <n v="29.504203287263202"/>
    <n v="37.933975655052684"/>
    <n v="46.363748022842167"/>
    <n v="54.793520390631649"/>
    <n v="63.223292758421131"/>
    <n v="71.653065126210606"/>
    <n v="8.4297723677894858"/>
    <n v="0"/>
    <n v="13.390647735019739"/>
    <n v="42.024100395037053"/>
    <n v="74.239932641170412"/>
    <n v="111.8858586961186"/>
    <n v="157.80810721387445"/>
    <n v="216.74112073914836"/>
    <n v="297.31097769854165"/>
    <n v="417.22644180673262"/>
    <n v="619.73431668652313"/>
    <n v="1950.361503612166"/>
    <n v="69.555528290513578"/>
    <n v="302.98755478540176"/>
    <n v="2322.9045866880815"/>
    <n v="2322.9"/>
    <n v="302.98695652173888"/>
    <n v="69.555528290513578"/>
    <n v="1950.3575151877476"/>
    <n v="8.2585460220176312"/>
    <n v="4.5866880814173783E-3"/>
    <n v="1.9745525340812682E-6"/>
  </r>
  <r>
    <x v="2"/>
    <x v="548"/>
    <n v="442"/>
    <n v="1.9696400000000001"/>
    <n v="75.881503165101677"/>
    <n v="0"/>
    <n v="8.4312781294557411"/>
    <n v="16.862556258911482"/>
    <n v="25.293834388367223"/>
    <n v="33.725112517822964"/>
    <n v="42.156390647278705"/>
    <n v="50.587668776734446"/>
    <n v="59.018946906190187"/>
    <n v="67.450225035645929"/>
    <n v="75.881503165101662"/>
    <n v="0"/>
    <n v="8.4312781294557411"/>
    <n v="16.862556258911482"/>
    <n v="25.293834388367223"/>
    <n v="33.725112517822964"/>
    <n v="42.156390647278705"/>
    <n v="50.587668776734446"/>
    <n v="59.018946906190187"/>
    <n v="67.450225035645929"/>
    <n v="75.881503165101662"/>
    <n v="0"/>
    <n v="43.540451173946209"/>
    <n v="174.16180469578484"/>
    <n v="391.8640605655159"/>
    <n v="696.64721878313935"/>
    <n v="1088.5112793486553"/>
    <n v="1567.4562422620636"/>
    <n v="2133.482107523364"/>
    <n v="2786.5888751325574"/>
    <n v="3526.7765450896418"/>
    <n v="0"/>
    <n v="2.5438348836624759E-2"/>
    <n v="5.0876697673249517E-2"/>
    <n v="7.6315046509874279E-2"/>
    <n v="0.10175339534649903"/>
    <n v="0.12719174418312379"/>
    <n v="0.15263009301974856"/>
    <n v="0.1780684418563733"/>
    <n v="0.20350679069299807"/>
    <n v="0.22894513952962281"/>
    <n v="9.6"/>
    <n v="1.21546"/>
    <n v="1"/>
    <n v="1.0005999999999999"/>
    <n v="1.0066999999999999"/>
    <n v="1"/>
    <n v="0.96936596558088373"/>
    <n v="0.93979213569518738"/>
    <n v="0.91127851034291107"/>
    <n v="0.88382508952405481"/>
    <n v="0.85743187323861858"/>
    <n v="0.83209886148660228"/>
    <n v="0.80782605426800613"/>
    <n v="0.78461345158282991"/>
    <n v="0.76246105343107384"/>
    <n v="375000"/>
    <n v="750000"/>
    <n v="727024.47418566281"/>
    <n v="704844.10177139053"/>
    <n v="683458.88275718328"/>
    <n v="662868.81714304106"/>
    <n v="643073.90492896398"/>
    <n v="624074.1461149517"/>
    <n v="605869.54070100456"/>
    <n v="588460.08868712245"/>
    <n v="571845.79007330537"/>
    <n v="750000"/>
    <n v="727024.47418566281"/>
    <n v="704844.10177139053"/>
    <n v="683458.88275718328"/>
    <n v="662868.81714304106"/>
    <n v="643073.90492896398"/>
    <n v="624074.1461149517"/>
    <n v="605869.54070100456"/>
    <n v="588460.08868712245"/>
    <n v="571845.79007330537"/>
    <n v="2537474.5687500001"/>
    <n v="64.75"/>
    <n v="9.4854355203619907"/>
    <n v="1.2999999999999999E-2"/>
    <n v="0.78300000000000003"/>
    <n v="4.2157979022656243E-2"/>
    <n v="0.16355110937525497"/>
    <n v="7.4999999999999997E-2"/>
    <n v="0.23855110937525498"/>
    <n v="2.7024174246376811"/>
    <n v="2.5988104547303079"/>
    <n v="2.4686512069550068"/>
    <n v="2.3119396813117787"/>
    <n v="2.1286758778006227"/>
    <n v="1.9188597964215399"/>
    <n v="1.6824914371745288"/>
    <n v="1.419570800059591"/>
    <n v="1.1300978850767254"/>
    <n v="0.81407269222593304"/>
    <n v="2.7024174246376811"/>
    <n v="2.6506139396839945"/>
    <n v="2.5337308308426572"/>
    <n v="2.3902954441333928"/>
    <n v="2.220307779556201"/>
    <n v="2.0237678371110812"/>
    <n v="1.8006756167980345"/>
    <n v="1.5510311186170598"/>
    <n v="1.2748343425681581"/>
    <n v="0.97208528865132915"/>
    <n v="0"/>
    <n v="4.2156390647278705"/>
    <n v="12.646917194183612"/>
    <n v="21.078195323639353"/>
    <n v="29.509473453095094"/>
    <n v="37.940751582550831"/>
    <n v="46.372029712006579"/>
    <n v="54.803307841462313"/>
    <n v="63.234585970918062"/>
    <n v="71.665864100373796"/>
    <n v="8.4312781294557411"/>
    <n v="0"/>
    <n v="13.409431270235002"/>
    <n v="42.084058435242554"/>
    <n v="74.349021447023745"/>
    <n v="112.05769777853345"/>
    <n v="158.06607021174631"/>
    <n v="217.12710289516019"/>
    <n v="297.9062929682147"/>
    <n v="418.20993043516626"/>
    <n v="621.58623288738806"/>
    <n v="1954.7958383287105"/>
    <n v="69.555528290513578"/>
    <n v="303.65270499288346"/>
    <n v="2328.0040716121075"/>
    <n v="2328"/>
    <n v="303.65217391304327"/>
    <n v="69.555528290513578"/>
    <n v="1954.7922977964431"/>
    <n v="8.2566792716173882"/>
    <n v="4.0716121075092815E-3"/>
    <n v="1.7489742729850866E-6"/>
  </r>
  <r>
    <x v="2"/>
    <x v="549"/>
    <n v="442"/>
    <n v="1.9707600000000001"/>
    <n v="75.896576507907724"/>
    <n v="0"/>
    <n v="8.4329529453230805"/>
    <n v="16.865905890646161"/>
    <n v="25.298858835969241"/>
    <n v="33.731811781292322"/>
    <n v="42.164764726615402"/>
    <n v="50.597717671938483"/>
    <n v="59.030670617261563"/>
    <n v="67.463623562584644"/>
    <n v="75.896576507907724"/>
    <n v="0"/>
    <n v="8.4329529453230805"/>
    <n v="16.865905890646161"/>
    <n v="25.298858835969241"/>
    <n v="33.731811781292322"/>
    <n v="42.164764726615402"/>
    <n v="50.597717671938483"/>
    <n v="59.030670617261563"/>
    <n v="67.463623562584644"/>
    <n v="75.896576507907724"/>
    <n v="0"/>
    <n v="43.557750919045347"/>
    <n v="174.23100367618139"/>
    <n v="392.01975827140814"/>
    <n v="696.92401470472555"/>
    <n v="1088.9437729761337"/>
    <n v="1568.0790330856325"/>
    <n v="2134.3297950332221"/>
    <n v="2787.6960588189022"/>
    <n v="3528.1778244426737"/>
    <n v="0"/>
    <n v="2.5443401991035789E-2"/>
    <n v="5.0886803982071578E-2"/>
    <n v="7.6330205973107371E-2"/>
    <n v="0.10177360796414316"/>
    <n v="0.12721700995517896"/>
    <n v="0.15266041194621474"/>
    <n v="0.17810381393725053"/>
    <n v="0.20354721592828631"/>
    <n v="0.2289906179193221"/>
    <n v="9.6"/>
    <n v="1.21546"/>
    <n v="1"/>
    <n v="1.0005999999999999"/>
    <n v="1.0066999999999999"/>
    <n v="1"/>
    <n v="0.96935998566110115"/>
    <n v="0.93978059710224904"/>
    <n v="0.91126183432344365"/>
    <n v="0.88380369732468489"/>
    <n v="0.85740618610597286"/>
    <n v="0.83206930066730755"/>
    <n v="0.80779304100868887"/>
    <n v="0.78457740713011692"/>
    <n v="0.76242239903159181"/>
    <n v="375000"/>
    <n v="750000"/>
    <n v="727019.98924582591"/>
    <n v="704835.44782668678"/>
    <n v="683446.37574258272"/>
    <n v="662852.77299351362"/>
    <n v="643054.6395794797"/>
    <n v="624051.97550048062"/>
    <n v="605844.78075651661"/>
    <n v="588433.05534758768"/>
    <n v="571816.79927369382"/>
    <n v="750000"/>
    <n v="727019.98924582591"/>
    <n v="704835.44782668678"/>
    <n v="683446.37574258272"/>
    <n v="662852.77299351362"/>
    <n v="643054.6395794797"/>
    <n v="624051.97550048062"/>
    <n v="605844.78075651661"/>
    <n v="588433.05534758768"/>
    <n v="571816.79927369382"/>
    <n v="2539926.2350000003"/>
    <n v="64.75"/>
    <n v="9.4854355203619907"/>
    <n v="1.2999999999999999E-2"/>
    <n v="0.78300000000000003"/>
    <n v="4.2157979022656243E-2"/>
    <n v="0.16373716299186075"/>
    <n v="7.4999999999999997E-2"/>
    <n v="0.23873716299186076"/>
    <n v="2.6996195957528961"/>
    <n v="2.5960772713885985"/>
    <n v="2.4659734289651376"/>
    <n v="2.3093080684825149"/>
    <n v="2.1260811899407304"/>
    <n v="1.9162927933397831"/>
    <n v="1.6799428786796731"/>
    <n v="1.4170314459604016"/>
    <n v="1.1275584951819675"/>
    <n v="0.81152402634437093"/>
    <n v="2.6996195957528961"/>
    <n v="2.6478484335707471"/>
    <n v="2.531025350176868"/>
    <n v="2.3876407487238263"/>
    <n v="2.2176946292116226"/>
    <n v="2.0211869916402567"/>
    <n v="1.7981178360097281"/>
    <n v="1.5484871623200374"/>
    <n v="1.2722949705711846"/>
    <n v="0.96954126076316927"/>
    <n v="0"/>
    <n v="4.2164764726615402"/>
    <n v="12.649429417984621"/>
    <n v="21.082382363307701"/>
    <n v="29.515335308630782"/>
    <n v="37.948288253953862"/>
    <n v="46.381241199276943"/>
    <n v="54.814194144600023"/>
    <n v="63.247147089923104"/>
    <n v="71.680100035246184"/>
    <n v="8.4329529453230805"/>
    <n v="0"/>
    <n v="13.428770030113041"/>
    <n v="42.145782166739494"/>
    <n v="74.461259944616273"/>
    <n v="112.23431330200735"/>
    <n v="158.33078805907331"/>
    <n v="217.5223540672707"/>
    <n v="298.51427328893811"/>
    <n v="419.2111323805691"/>
    <n v="623.46486444266759"/>
    <n v="1959.3135376819951"/>
    <n v="69.555528290513578"/>
    <n v="304.33035989587614"/>
    <n v="2333.1994258683849"/>
    <n v="2333.1999999999998"/>
    <n v="304.33043478260856"/>
    <n v="69.555528290513578"/>
    <n v="1959.3140369268776"/>
    <n v="8.2549359944735077"/>
    <n v="5.7413161493968801E-4"/>
    <n v="2.4607046757229901E-7"/>
  </r>
  <r>
    <x v="2"/>
    <x v="550"/>
    <n v="442"/>
    <n v="1.9718899999999999"/>
    <n v="75.91143725520449"/>
    <n v="0"/>
    <n v="8.4346041394671651"/>
    <n v="16.86920827893433"/>
    <n v="25.303812418401495"/>
    <n v="33.738416557868661"/>
    <n v="42.173020697335829"/>
    <n v="50.607624836802998"/>
    <n v="59.042228976270167"/>
    <n v="67.476833115737335"/>
    <n v="75.911437255204504"/>
    <n v="0"/>
    <n v="8.4346041394671651"/>
    <n v="16.86920827893433"/>
    <n v="25.303812418401495"/>
    <n v="33.738416557868661"/>
    <n v="42.173020697335829"/>
    <n v="50.607624836802998"/>
    <n v="59.042228976270167"/>
    <n v="67.476833115737335"/>
    <n v="75.911437255204504"/>
    <n v="0"/>
    <n v="43.57481003107894"/>
    <n v="174.29924012431576"/>
    <n v="392.17329027971044"/>
    <n v="697.19696049726303"/>
    <n v="1089.3702507769738"/>
    <n v="1568.6931611188425"/>
    <n v="2135.1656915228691"/>
    <n v="2788.787841989054"/>
    <n v="3529.5596125173956"/>
    <n v="0"/>
    <n v="2.5448383875394161E-2"/>
    <n v="5.0896767750788323E-2"/>
    <n v="7.6345151626182481E-2"/>
    <n v="0.10179353550157665"/>
    <n v="0.12724191937697082"/>
    <n v="0.15269030325236499"/>
    <n v="0.17813868712775915"/>
    <n v="0.20358707100315335"/>
    <n v="0.22903545487854751"/>
    <n v="9.6"/>
    <n v="1.21546"/>
    <n v="1"/>
    <n v="1.0005999999999999"/>
    <n v="1.0066999999999999"/>
    <n v="1"/>
    <n v="0.96935409012349061"/>
    <n v="0.93976922141426944"/>
    <n v="0.91124539387233661"/>
    <n v="0.88378260749769222"/>
    <n v="0.85738086229033617"/>
    <n v="0.83204015825026867"/>
    <n v="0.80776049537748928"/>
    <n v="0.78454187367199846"/>
    <n v="0.76238429313379585"/>
    <n v="375000"/>
    <n v="750000"/>
    <n v="727015.56759261794"/>
    <n v="704826.91606070206"/>
    <n v="683434.04540425248"/>
    <n v="662836.9556232692"/>
    <n v="643035.6467177521"/>
    <n v="624030.11868770153"/>
    <n v="605820.37153311691"/>
    <n v="588406.40525399882"/>
    <n v="571788.21985034691"/>
    <n v="750000"/>
    <n v="727015.56759261782"/>
    <n v="704826.91606070206"/>
    <n v="683434.04540425236"/>
    <n v="662836.9556232692"/>
    <n v="643035.6467177521"/>
    <n v="624030.11868770153"/>
    <n v="605820.37153311691"/>
    <n v="588406.40525399882"/>
    <n v="571788.21985034691"/>
    <n v="2542377.9012500001"/>
    <n v="64.75"/>
    <n v="9.4854355203619907"/>
    <n v="1.2999999999999999E-2"/>
    <n v="0.78300000000000003"/>
    <n v="4.2157979022656243E-2"/>
    <n v="0.16392498498813357"/>
    <n v="7.4999999999999997E-2"/>
    <n v="0.23892498498813358"/>
    <n v="2.6968271628736735"/>
    <n v="2.5933495591585807"/>
    <n v="2.4633011094028121"/>
    <n v="2.3066818136063669"/>
    <n v="2.1234916717692469"/>
    <n v="1.9137306838914503"/>
    <n v="1.6773988499729791"/>
    <n v="1.4144961700138303"/>
    <n v="1.125022644014007"/>
    <n v="0.80897827197350747"/>
    <n v="2.6968271628736735"/>
    <n v="2.6450883610161271"/>
    <n v="2.5283253342806962"/>
    <n v="2.3849914615045895"/>
    <n v="2.2150867426878067"/>
    <n v="2.0186111778303486"/>
    <n v="1.7955647669322148"/>
    <n v="1.5459475099934048"/>
    <n v="1.2697594070139187"/>
    <n v="0.96700045799375722"/>
    <n v="0"/>
    <n v="4.2173020697335826"/>
    <n v="12.651906209200748"/>
    <n v="21.086510348667915"/>
    <n v="29.521114488135076"/>
    <n v="37.955718627602245"/>
    <n v="46.390322767069414"/>
    <n v="54.824926906536582"/>
    <n v="63.259531046003751"/>
    <n v="71.694135185470913"/>
    <n v="8.4346041394671651"/>
    <n v="0"/>
    <n v="13.448047338990744"/>
    <n v="42.207313686011396"/>
    <n v="74.57316738634762"/>
    <n v="112.41045764247166"/>
    <n v="158.59491167433274"/>
    <n v="217.91695607330496"/>
    <n v="299.12176994536571"/>
    <n v="420.21275800284428"/>
    <n v="625.34784178436803"/>
    <n v="1963.8332235340372"/>
    <n v="69.555528290513578"/>
    <n v="305.00831277368246"/>
    <n v="2338.3970645982331"/>
    <n v="2338.4"/>
    <n v="305.00869565217386"/>
    <n v="69.555528290513578"/>
    <n v="1963.8357760573126"/>
    <n v="8.2531762012998993"/>
    <n v="2.9354017669902532E-3"/>
    <n v="1.2553035267662732E-6"/>
  </r>
  <r>
    <x v="2"/>
    <x v="551"/>
    <n v="442"/>
    <n v="1.9731099999999999"/>
    <n v="75.924546433913591"/>
    <n v="0"/>
    <n v="8.4360607148792877"/>
    <n v="16.872121429758575"/>
    <n v="25.308182144637861"/>
    <n v="33.744242859517151"/>
    <n v="42.18030357439644"/>
    <n v="50.61636428927573"/>
    <n v="59.052425004155019"/>
    <n v="67.488485719034301"/>
    <n v="75.924546433913591"/>
    <n v="0"/>
    <n v="8.4360607148792877"/>
    <n v="16.872121429758575"/>
    <n v="25.308182144637861"/>
    <n v="33.744242859517151"/>
    <n v="42.18030357439644"/>
    <n v="50.61636428927573"/>
    <n v="59.052425004155019"/>
    <n v="67.488485719034301"/>
    <n v="75.924546433913591"/>
    <n v="0"/>
    <n v="43.589861235891902"/>
    <n v="174.35944494356761"/>
    <n v="392.30875112302709"/>
    <n v="697.43777977427044"/>
    <n v="1089.7465308972978"/>
    <n v="1569.2350044921088"/>
    <n v="2135.9032005587042"/>
    <n v="2789.7511190970818"/>
    <n v="3530.7787601072446"/>
    <n v="0"/>
    <n v="2.545277856773754E-2"/>
    <n v="5.090555713547508E-2"/>
    <n v="7.6358335703212613E-2"/>
    <n v="0.10181111427095016"/>
    <n v="0.12726389283868772"/>
    <n v="0.15271667140642525"/>
    <n v="0.17816944997416281"/>
    <n v="0.20362222854190032"/>
    <n v="0.22907500710963788"/>
    <n v="9.6"/>
    <n v="1.21546"/>
    <n v="1"/>
    <n v="1.0005999999999999"/>
    <n v="1.0066999999999999"/>
    <n v="1"/>
    <n v="0.96934888949979792"/>
    <n v="0.93975918666183655"/>
    <n v="0.9112308914861158"/>
    <n v="0.88376400397263577"/>
    <n v="0.85735852412139646"/>
    <n v="0.83201445193239776"/>
    <n v="0.80773178740563967"/>
    <n v="0.7845105305411223"/>
    <n v="0.76235068133884565"/>
    <n v="375000"/>
    <n v="750000"/>
    <n v="727011.66712484846"/>
    <n v="704819.3899963774"/>
    <n v="683423.16861458682"/>
    <n v="662823.00297947682"/>
    <n v="643018.8930910473"/>
    <n v="624010.83894929837"/>
    <n v="605798.8405542298"/>
    <n v="588382.8979058417"/>
    <n v="571763.0110041342"/>
    <n v="750000"/>
    <n v="727011.66712484846"/>
    <n v="704819.3899963774"/>
    <n v="683423.16861458693"/>
    <n v="662823.00297947682"/>
    <n v="643018.8930910473"/>
    <n v="624010.83894929837"/>
    <n v="605798.8405542298"/>
    <n v="588382.8979058417"/>
    <n v="571763.0110041342"/>
    <n v="2544829.5675000004"/>
    <n v="64.75"/>
    <n v="9.4854355203619907"/>
    <n v="1.2999999999999999E-2"/>
    <n v="0.78300000000000003"/>
    <n v="4.2157979022656243E-2"/>
    <n v="0.16412788712537171"/>
    <n v="7.4999999999999997E-2"/>
    <n v="0.2391278871253717"/>
    <n v="2.6940401104046239"/>
    <n v="2.5906287982801448"/>
    <n v="2.4606365632438298"/>
    <n v="2.3040634052956803"/>
    <n v="2.1209093244356949"/>
    <n v="1.9111743206638747"/>
    <n v="1.6748583939802195"/>
    <n v="1.4119615443847284"/>
    <n v="1.1224837718774028"/>
    <n v="0.80642507645824124"/>
    <n v="2.6940401104046239"/>
    <n v="2.6423344543423841"/>
    <n v="2.5256326807619871"/>
    <n v="2.3823499842697551"/>
    <n v="2.2124863648656876"/>
    <n v="2.0160418225497847"/>
    <n v="1.7930163573220472"/>
    <n v="1.5434099691824739"/>
    <n v="1.2672226581310655"/>
    <n v="0.96445442416782201"/>
    <n v="0"/>
    <n v="4.2180303574396438"/>
    <n v="12.654091072318931"/>
    <n v="21.090151787198216"/>
    <n v="29.526212502077506"/>
    <n v="37.962273216956795"/>
    <n v="46.398333931836085"/>
    <n v="54.834394646715374"/>
    <n v="63.270455361594657"/>
    <n v="71.706516076473946"/>
    <n v="8.4360607148792877"/>
    <n v="0"/>
    <n v="13.466713168761501"/>
    <n v="42.266906581794629"/>
    <n v="74.681638775824098"/>
    <n v="112.58144922537176"/>
    <n v="158.85188399913514"/>
    <n v="218.30205871786671"/>
    <n v="299.71704974043234"/>
    <n v="421.19938391542519"/>
    <n v="627.21525052420873"/>
    <n v="1968.2823346488203"/>
    <n v="69.555528290513578"/>
    <n v="305.6756794408999"/>
    <n v="2343.513542380234"/>
    <n v="2343.5"/>
    <n v="305.67391304347802"/>
    <n v="69.555528290513578"/>
    <n v="1968.2705586660084"/>
    <n v="8.2512751804875162"/>
    <n v="1.3542380233957374E-2"/>
    <n v="5.7786986276754313E-6"/>
  </r>
  <r>
    <x v="2"/>
    <x v="552"/>
    <n v="442"/>
    <n v="1.9755199999999999"/>
    <n v="75.914762314410481"/>
    <n v="0"/>
    <n v="8.4349735904900527"/>
    <n v="16.869947180980105"/>
    <n v="25.304920771470158"/>
    <n v="33.739894361960211"/>
    <n v="42.174867952450263"/>
    <n v="50.609841542940316"/>
    <n v="59.044815133430369"/>
    <n v="67.479788723920421"/>
    <n v="75.914762314410467"/>
    <n v="0"/>
    <n v="8.4349735904900527"/>
    <n v="16.869947180980105"/>
    <n v="25.304920771470158"/>
    <n v="33.739894361960211"/>
    <n v="42.174867952450263"/>
    <n v="50.609841542940316"/>
    <n v="59.044815133430369"/>
    <n v="67.479788723920421"/>
    <n v="75.914762314410467"/>
    <n v="0"/>
    <n v="43.578627426762104"/>
    <n v="174.31450970704842"/>
    <n v="392.2076468408589"/>
    <n v="697.25803882819366"/>
    <n v="1089.4656856690526"/>
    <n v="1568.8305873634356"/>
    <n v="2135.3527439113427"/>
    <n v="2789.0321553127746"/>
    <n v="3529.8688215677294"/>
    <n v="0"/>
    <n v="2.5449498560955942E-2"/>
    <n v="5.0898997121911885E-2"/>
    <n v="7.6348495682867834E-2"/>
    <n v="0.10179799424382377"/>
    <n v="0.1272474928047797"/>
    <n v="0.15269699136573567"/>
    <n v="0.1781464899266916"/>
    <n v="0.20359598848764754"/>
    <n v="0.22904548704860347"/>
    <n v="9.6"/>
    <n v="1.21546"/>
    <n v="1"/>
    <n v="1.0005999999999999"/>
    <n v="1.0066999999999999"/>
    <n v="1"/>
    <n v="0.96935277101560946"/>
    <n v="0.93976667615161424"/>
    <n v="0.91124171540801402"/>
    <n v="0.88377788878480923"/>
    <n v="0.85737519628199943"/>
    <n v="0.83203363789958484"/>
    <n v="0.80775321363756558"/>
    <n v="0.78453392349594131"/>
    <n v="0.76237576747471236"/>
    <n v="375000"/>
    <n v="750000"/>
    <n v="727014.57826170709"/>
    <n v="704825.00711371063"/>
    <n v="683431.28655601048"/>
    <n v="662833.41658860689"/>
    <n v="643031.39721149963"/>
    <n v="624025.22842468868"/>
    <n v="605814.91022817418"/>
    <n v="588400.442621956"/>
    <n v="571781.82560603425"/>
    <n v="750000"/>
    <n v="727014.57826170709"/>
    <n v="704825.00711371063"/>
    <n v="683431.2865560106"/>
    <n v="662833.41658860689"/>
    <n v="643031.39721149963"/>
    <n v="624025.22842468868"/>
    <n v="605814.91022817418"/>
    <n v="588400.442621956"/>
    <n v="571781.82560603425"/>
    <n v="2547281.2337500001"/>
    <n v="64.75"/>
    <n v="9.4854355203619907"/>
    <n v="1.2999999999999999E-2"/>
    <n v="0.78300000000000003"/>
    <n v="4.2157979022656243E-2"/>
    <n v="0.16452907081367857"/>
    <n v="7.4999999999999997E-2"/>
    <n v="0.23952907081367858"/>
    <n v="2.6912584228103951"/>
    <n v="2.5879354890840194"/>
    <n v="2.4580117083741211"/>
    <n v="2.3014870806807011"/>
    <n v="2.118361606003758"/>
    <n v="1.9086352843432923"/>
    <n v="1.6723081156993045"/>
    <n v="1.4093801000717938"/>
    <n v="1.1198512374607605"/>
    <n v="0.8037215278662051"/>
    <n v="2.6912584228103951"/>
    <n v="2.6395969559472072"/>
    <n v="2.5229735987290702"/>
    <n v="2.3797493945274111"/>
    <n v="2.2099243433422293"/>
    <n v="2.0134984451735249"/>
    <n v="1.7904717000212984"/>
    <n v="1.5408441078855493"/>
    <n v="1.2646156687662771"/>
    <n v="0.96178638266348282"/>
    <n v="0"/>
    <n v="4.2174867952450263"/>
    <n v="12.652460385735079"/>
    <n v="21.087433976225132"/>
    <n v="29.522407566715184"/>
    <n v="37.957381157205234"/>
    <n v="46.392354747695293"/>
    <n v="54.827328338185339"/>
    <n v="63.262301928675399"/>
    <n v="71.697275519165444"/>
    <n v="8.4349735904900527"/>
    <n v="0"/>
    <n v="13.477205168001348"/>
    <n v="42.30054934469311"/>
    <n v="74.743983164657891"/>
    <n v="112.68292007513439"/>
    <n v="159.01154947134731"/>
    <n v="218.55597443556394"/>
    <n v="300.13877731235829"/>
    <n v="421.95890753319964"/>
    <n v="628.7930838025278"/>
    <n v="1971.6629503074837"/>
    <n v="69.555528290513578"/>
    <n v="306.18277178969942"/>
    <n v="2347.4012503876966"/>
    <n v="2347.4"/>
    <n v="306.18260869565211"/>
    <n v="69.555528290513578"/>
    <n v="1971.6618630138344"/>
    <n v="8.2475166512739868"/>
    <n v="1.2503876964728988E-3"/>
    <n v="5.3266920698342791E-7"/>
  </r>
  <r>
    <x v="2"/>
    <x v="553"/>
    <n v="442"/>
    <n v="1.97668"/>
    <n v="75.928997142658929"/>
    <n v="0"/>
    <n v="8.4365552380732147"/>
    <n v="16.873110476146429"/>
    <n v="25.309665714219644"/>
    <n v="33.746220952292859"/>
    <n v="42.18277619036607"/>
    <n v="50.619331428439281"/>
    <n v="59.055886666512492"/>
    <n v="67.492441904585704"/>
    <n v="75.928997142658915"/>
    <n v="0"/>
    <n v="8.4365552380732147"/>
    <n v="16.873110476146429"/>
    <n v="25.309665714219644"/>
    <n v="33.746220952292859"/>
    <n v="42.18277619036607"/>
    <n v="50.619331428439281"/>
    <n v="59.055886666512492"/>
    <n v="67.492441904585704"/>
    <n v="75.928997142658915"/>
    <n v="0"/>
    <n v="43.594971874599622"/>
    <n v="174.37988749839849"/>
    <n v="392.35474687139657"/>
    <n v="697.51954999359396"/>
    <n v="1089.8742968649904"/>
    <n v="1569.4189874855856"/>
    <n v="2136.1536218553806"/>
    <n v="2790.0781999743745"/>
    <n v="3531.1927218425676"/>
    <n v="0"/>
    <n v="2.5454270613584181E-2"/>
    <n v="5.0908541227168362E-2"/>
    <n v="7.636281184075254E-2"/>
    <n v="0.10181708245433672"/>
    <n v="0.12727135306792089"/>
    <n v="0.15272562368150508"/>
    <n v="0.17817989429508924"/>
    <n v="0.20363416490867339"/>
    <n v="0.22908843552225758"/>
    <n v="9.6"/>
    <n v="1.21546"/>
    <n v="1"/>
    <n v="1.0005999999999999"/>
    <n v="1.0066999999999999"/>
    <n v="1"/>
    <n v="0.96934712383868826"/>
    <n v="0.9397557797830296"/>
    <n v="0.91122596783302423"/>
    <n v="0.88375768798867194"/>
    <n v="0.85735094024997283"/>
    <n v="0.83200572461692701"/>
    <n v="0.80772204108953427"/>
    <n v="0.78449988966779483"/>
    <n v="0.76233927035170845"/>
    <n v="375000"/>
    <n v="750000"/>
    <n v="727010.34287901619"/>
    <n v="704816.83483727218"/>
    <n v="683419.47587476822"/>
    <n v="662818.26599150395"/>
    <n v="643013.20518747962"/>
    <n v="624004.2934626952"/>
    <n v="605791.53081715072"/>
    <n v="588374.91725084616"/>
    <n v="571754.4527637813"/>
    <n v="750000"/>
    <n v="727010.3428790163"/>
    <n v="704816.83483727218"/>
    <n v="683419.47587476822"/>
    <n v="662818.26599150395"/>
    <n v="643013.20518747962"/>
    <n v="624004.2934626952"/>
    <n v="605791.53081715072"/>
    <n v="588374.91725084616"/>
    <n v="571754.4527637813"/>
    <n v="2549732.9000000004"/>
    <n v="64.75"/>
    <n v="9.4854355203619907"/>
    <n v="1.2999999999999999E-2"/>
    <n v="0.78300000000000003"/>
    <n v="4.2157979022656243E-2"/>
    <n v="0.16472234626072285"/>
    <n v="7.4999999999999997E-2"/>
    <n v="0.23972234626072286"/>
    <n v="2.6884820846153841"/>
    <n v="2.5852240477609136"/>
    <n v="2.4553555653559909"/>
    <n v="2.2988766374006171"/>
    <n v="2.1157872638947914"/>
    <n v="1.906087444838515"/>
    <n v="1.6697771802317869"/>
    <n v="1.4068564700746076"/>
    <n v="1.1173253143669772"/>
    <n v="0.8011837131088948"/>
    <n v="2.6884820846153841"/>
    <n v="2.6368530661881486"/>
    <n v="2.520289806558452"/>
    <n v="2.377116101378304"/>
    <n v="2.2073319506477045"/>
    <n v="2.0109373543666531"/>
    <n v="1.7879323125351509"/>
    <n v="1.5383168251531973"/>
    <n v="1.2620908922207925"/>
    <n v="0.95925451373793602"/>
    <n v="0"/>
    <n v="4.2182776190366074"/>
    <n v="12.654832857109822"/>
    <n v="21.091388095183035"/>
    <n v="29.527943333256253"/>
    <n v="37.964498571329464"/>
    <n v="46.401053809402676"/>
    <n v="54.837609047475887"/>
    <n v="63.274164285549098"/>
    <n v="71.710719523622316"/>
    <n v="8.4365552380732147"/>
    <n v="0"/>
    <n v="13.496289421228976"/>
    <n v="42.361476108725746"/>
    <n v="74.854846429031696"/>
    <n v="112.85757220367954"/>
    <n v="159.27377776700968"/>
    <n v="218.94847518738885"/>
    <n v="300.74462574172298"/>
    <n v="422.96159922257613"/>
    <n v="630.68918390129761"/>
    <n v="1976.1878459826612"/>
    <n v="69.555528290513578"/>
    <n v="306.86150614097602"/>
    <n v="2352.604880414151"/>
    <n v="2352.6"/>
    <n v="306.86086956521717"/>
    <n v="69.555528290513578"/>
    <n v="1976.1836021442691"/>
    <n v="8.2457060463197536"/>
    <n v="4.880414151102741E-3"/>
    <n v="2.0744768133566016E-6"/>
  </r>
  <r>
    <x v="2"/>
    <x v="554"/>
    <n v="442"/>
    <n v="1.9803599999999999"/>
    <n v="75.894878515167733"/>
    <n v="0"/>
    <n v="8.4327642794630808"/>
    <n v="16.865528558926162"/>
    <n v="25.298292838389244"/>
    <n v="33.731057117852323"/>
    <n v="42.163821397315402"/>
    <n v="50.596585676778481"/>
    <n v="59.02934995624156"/>
    <n v="67.462114235704647"/>
    <n v="75.894878515167733"/>
    <n v="0"/>
    <n v="8.4327642794630808"/>
    <n v="16.865528558926162"/>
    <n v="25.298292838389244"/>
    <n v="33.731057117852323"/>
    <n v="42.163821397315402"/>
    <n v="50.596585676778481"/>
    <n v="59.02934995624156"/>
    <n v="67.462114235704647"/>
    <n v="75.894878515167733"/>
    <n v="0"/>
    <n v="43.55580195320546"/>
    <n v="174.22320781282184"/>
    <n v="392.00221757884913"/>
    <n v="696.89283125128736"/>
    <n v="1088.8950488301364"/>
    <n v="1568.0088703153963"/>
    <n v="2134.2342957070668"/>
    <n v="2787.5713250051494"/>
    <n v="3528.0199582096425"/>
    <n v="0"/>
    <n v="2.5442832759670565E-2"/>
    <n v="5.0885665519341129E-2"/>
    <n v="7.6328498279011697E-2"/>
    <n v="0.10177133103868226"/>
    <n v="0.12721416379835282"/>
    <n v="0.15265699655802337"/>
    <n v="0.17809982931769394"/>
    <n v="0.20354266207736452"/>
    <n v="0.22898549483703509"/>
    <n v="9.6"/>
    <n v="1.21546"/>
    <n v="1"/>
    <n v="1.0005999999999999"/>
    <n v="1.0066999999999999"/>
    <n v="1"/>
    <n v="0.96936065928930637"/>
    <n v="0.9397818969015852"/>
    <n v="0.91126371283683671"/>
    <n v="0.88380610709506069"/>
    <n v="0.85740907967625735"/>
    <n v="0.83207263058042646"/>
    <n v="0.80779675980756827"/>
    <n v="0.78458146735768253"/>
    <n v="0.76242675323076947"/>
    <n v="375000"/>
    <n v="750000"/>
    <n v="727020.49446697976"/>
    <n v="704836.42267618887"/>
    <n v="683447.78462762758"/>
    <n v="662854.58032129554"/>
    <n v="643056.80975719297"/>
    <n v="624054.47293531988"/>
    <n v="605847.56985567615"/>
    <n v="588436.1005182619"/>
    <n v="571820.06492307712"/>
    <n v="750000"/>
    <n v="727020.49446697976"/>
    <n v="704836.42267618899"/>
    <n v="683447.78462762758"/>
    <n v="662854.58032129554"/>
    <n v="643056.80975719297"/>
    <n v="624054.47293531988"/>
    <n v="605847.56985567615"/>
    <n v="588436.1005182619"/>
    <n v="571820.06492307712"/>
    <n v="2552184.5662500001"/>
    <n v="64.75"/>
    <n v="9.4854355203619907"/>
    <n v="1.2999999999999999E-2"/>
    <n v="0.78300000000000003"/>
    <n v="4.2157979022656243E-2"/>
    <n v="0.16533624683899031"/>
    <n v="7.4999999999999997E-2"/>
    <n v="0.2403362468389903"/>
    <n v="2.6857110804034581"/>
    <n v="2.5825645912937332"/>
    <n v="2.4527771693373541"/>
    <n v="2.29634881453432"/>
    <n v="2.1132795268846309"/>
    <n v="1.9035693063882875"/>
    <n v="1.6672181530452899"/>
    <n v="1.4042260668556372"/>
    <n v="1.1145930478193298"/>
    <n v="0.79831909593636807"/>
    <n v="2.6857110804034581"/>
    <n v="2.6341378358485956"/>
    <n v="2.5176708803155439"/>
    <n v="2.3745629919358371"/>
    <n v="2.2048141707094757"/>
    <n v="2.0084244166364593"/>
    <n v="1.7853937297167888"/>
    <n v="1.5357221099504637"/>
    <n v="1.2594095573374835"/>
    <n v="0.95645607187784898"/>
    <n v="0"/>
    <n v="4.2163821397315404"/>
    <n v="12.649146419194622"/>
    <n v="21.081910698657701"/>
    <n v="29.514674978120784"/>
    <n v="37.947439257583866"/>
    <n v="46.380203537046938"/>
    <n v="54.812967816510024"/>
    <n v="63.245732095973104"/>
    <n v="71.678496375436197"/>
    <n v="8.4327642794630808"/>
    <n v="0"/>
    <n v="13.498062330910582"/>
    <n v="42.367440050827433"/>
    <n v="74.868000590516644"/>
    <n v="112.88493161098044"/>
    <n v="159.32977493091846"/>
    <n v="219.06278550864951"/>
    <n v="300.98208136713924"/>
    <n v="423.48126337467181"/>
    <n v="631.96615256324878"/>
    <n v="1978.440492327863"/>
    <n v="69.555528290513578"/>
    <n v="307.19940309275631"/>
    <n v="2355.1954237111331"/>
    <n v="2355.1999999999998"/>
    <n v="307.19999999999982"/>
    <n v="69.555528290513578"/>
    <n v="1978.4444717094864"/>
    <n v="8.2399555874179597"/>
    <n v="4.5762888667013613E-3"/>
    <n v="1.943057433212195E-6"/>
  </r>
  <r>
    <x v="2"/>
    <x v="555"/>
    <n v="442"/>
    <n v="1.98163"/>
    <n v="75.906987055460505"/>
    <n v="0"/>
    <n v="8.4341096728289457"/>
    <n v="16.868219345657891"/>
    <n v="25.302329018486837"/>
    <n v="33.736438691315783"/>
    <n v="42.170548364144729"/>
    <n v="50.604658036973674"/>
    <n v="59.03876770980262"/>
    <n v="67.472877382631566"/>
    <n v="75.906987055460519"/>
    <n v="0"/>
    <n v="8.4341096728289457"/>
    <n v="16.868219345657891"/>
    <n v="25.302329018486837"/>
    <n v="33.736438691315783"/>
    <n v="42.170548364144729"/>
    <n v="50.604658036973674"/>
    <n v="59.03876770980262"/>
    <n v="67.472877382631566"/>
    <n v="75.906987055460519"/>
    <n v="0"/>
    <n v="43.56970115865041"/>
    <n v="174.27880463460164"/>
    <n v="392.12731042785367"/>
    <n v="697.11521853840657"/>
    <n v="1089.2425289662604"/>
    <n v="1568.5092417114147"/>
    <n v="2134.9153567738699"/>
    <n v="2788.4608741536263"/>
    <n v="3529.1457938506842"/>
    <n v="0"/>
    <n v="2.5446892000184025E-2"/>
    <n v="5.089378400036805E-2"/>
    <n v="7.6340676000552082E-2"/>
    <n v="0.1017875680007361"/>
    <n v="0.12723446000092012"/>
    <n v="0.15268135200110416"/>
    <n v="0.17812824400128818"/>
    <n v="0.2035751360014722"/>
    <n v="0.22902202800165625"/>
    <n v="9.6"/>
    <n v="1.21546"/>
    <n v="1"/>
    <n v="1.0005999999999999"/>
    <n v="1.0066999999999999"/>
    <n v="1"/>
    <n v="0.96935585559706039"/>
    <n v="0.93977262796100536"/>
    <n v="0.91125031709183479"/>
    <n v="0.88378892298954881"/>
    <n v="0.85738844565414729"/>
    <n v="0.83204888508563035"/>
    <n v="0.80777024128399799"/>
    <n v="0.7845525142492501"/>
    <n v="0.76239570398138679"/>
    <n v="375000"/>
    <n v="750000"/>
    <n v="727016.89169779525"/>
    <n v="704829.47097075405"/>
    <n v="683437.73781887605"/>
    <n v="662841.6922421616"/>
    <n v="643041.33424061048"/>
    <n v="624036.66381422279"/>
    <n v="605827.68096299854"/>
    <n v="588414.3856869376"/>
    <n v="571796.77798604011"/>
    <n v="750000"/>
    <n v="727016.89169779525"/>
    <n v="704829.47097075405"/>
    <n v="683437.73781887605"/>
    <n v="662841.6922421616"/>
    <n v="643041.33424061048"/>
    <n v="624036.66381422279"/>
    <n v="605827.68096299854"/>
    <n v="588414.3856869376"/>
    <n v="571796.77798604011"/>
    <n v="2554636.2325000004"/>
    <n v="64.75"/>
    <n v="9.4854355203619907"/>
    <n v="1.2999999999999999E-2"/>
    <n v="0.78300000000000003"/>
    <n v="4.2157979022656243E-2"/>
    <n v="0.16554837429295144"/>
    <n v="7.4999999999999997E-2"/>
    <n v="0.24054837429295145"/>
    <n v="2.6829453948176583"/>
    <n v="2.5798655265257042"/>
    <n v="2.4501341910531944"/>
    <n v="2.293751388400127"/>
    <n v="2.1107171185665035"/>
    <n v="1.9010313815523228"/>
    <n v="1.6646941773575854"/>
    <n v="1.4017055059822916"/>
    <n v="1.1120653674264407"/>
    <n v="0.79577376169003267"/>
    <n v="2.6829453948176583"/>
    <n v="2.6314054606716812"/>
    <n v="2.5149998587894493"/>
    <n v="2.3719427897266607"/>
    <n v="2.202234253483315"/>
    <n v="2.0058742500594131"/>
    <n v="1.7828627794549541"/>
    <n v="1.5331998416699384"/>
    <n v="1.256885436704366"/>
    <n v="0.95391956455823668"/>
    <n v="0"/>
    <n v="4.2170548364144729"/>
    <n v="12.651164509243419"/>
    <n v="21.085274182072364"/>
    <n v="29.51938385490131"/>
    <n v="37.953493527730259"/>
    <n v="46.387603200559198"/>
    <n v="54.821712873388151"/>
    <n v="63.25582254621709"/>
    <n v="71.689932219046042"/>
    <n v="8.4341096728289457"/>
    <n v="0"/>
    <n v="13.516390202205741"/>
    <n v="42.425970159425361"/>
    <n v="74.974622365896309"/>
    <n v="113.05324150361102"/>
    <n v="159.58324748941726"/>
    <n v="219.44377175948122"/>
    <n v="301.57343241236254"/>
    <n v="424.46712263505026"/>
    <n v="633.84877849016425"/>
    <n v="1982.8865770176139"/>
    <n v="69.555528290513578"/>
    <n v="307.86631579621894"/>
    <n v="2360.3084211043461"/>
    <n v="2360.3000000000002"/>
    <n v="307.86521739130421"/>
    <n v="69.555528290513578"/>
    <n v="1982.8792543181823"/>
    <n v="8.2379687903717649"/>
    <n v="8.4211043458708446E-3"/>
    <n v="3.5678110180362004E-6"/>
  </r>
  <r>
    <x v="2"/>
    <x v="556"/>
    <n v="442"/>
    <n v="1.9828300000000001"/>
    <n v="75.920418234478461"/>
    <n v="0"/>
    <n v="8.4356020260531626"/>
    <n v="16.871204052106325"/>
    <n v="25.306806078159489"/>
    <n v="33.74240810421265"/>
    <n v="42.178010130265811"/>
    <n v="50.613612156318972"/>
    <n v="59.049214182372133"/>
    <n v="67.4848162084253"/>
    <n v="75.920418234478461"/>
    <n v="0"/>
    <n v="8.4356020260531626"/>
    <n v="16.871204052106325"/>
    <n v="25.306806078159489"/>
    <n v="33.74240810421265"/>
    <n v="42.178010130265811"/>
    <n v="50.613612156318972"/>
    <n v="59.049214182372133"/>
    <n v="67.4848162084253"/>
    <n v="75.920418234478461"/>
    <n v="0"/>
    <n v="43.585121194445733"/>
    <n v="174.34048477778293"/>
    <n v="392.2660907500117"/>
    <n v="697.36193911113173"/>
    <n v="1089.6280298611434"/>
    <n v="1569.0643630000463"/>
    <n v="2135.6709385278405"/>
    <n v="2789.4477564445269"/>
    <n v="3530.3948167501048"/>
    <n v="0"/>
    <n v="2.5451394639205323E-2"/>
    <n v="5.0902789278410646E-2"/>
    <n v="7.6354183917615975E-2"/>
    <n v="0.10180557855682129"/>
    <n v="0.12725697319602661"/>
    <n v="0.15270836783523192"/>
    <n v="0.17815976247443724"/>
    <n v="0.20361115711364258"/>
    <n v="0.2290625517528479"/>
    <n v="9.6"/>
    <n v="1.21546"/>
    <n v="1"/>
    <n v="1.0005999999999999"/>
    <n v="1.0066999999999999"/>
    <n v="1"/>
    <n v="0.96935052722001835"/>
    <n v="0.93976234668286174"/>
    <n v="0.91123545838853015"/>
    <n v="0.8837698623370237"/>
    <n v="0.8573655585283424"/>
    <n v="0.8320225469624859"/>
    <n v="0.80774082763945465"/>
    <n v="0.78452040055924843"/>
    <n v="0.76236126572186724"/>
    <n v="375000"/>
    <n v="750000"/>
    <n v="727012.89541501377"/>
    <n v="704821.76001214632"/>
    <n v="683426.59379139764"/>
    <n v="662827.39675276773"/>
    <n v="643024.16889625683"/>
    <n v="624016.91022186447"/>
    <n v="605805.620729591"/>
    <n v="588390.3004194363"/>
    <n v="571770.94929140038"/>
    <n v="750000"/>
    <n v="727012.89541501377"/>
    <n v="704821.76001214643"/>
    <n v="683426.59379139764"/>
    <n v="662827.39675276773"/>
    <n v="643024.16889625683"/>
    <n v="624016.91022186447"/>
    <n v="605805.620729591"/>
    <n v="588390.3004194363"/>
    <n v="571770.94929140038"/>
    <n v="2557087.8987500002"/>
    <n v="64.75"/>
    <n v="9.4854355203619907"/>
    <n v="1.2999999999999999E-2"/>
    <n v="0.78300000000000003"/>
    <n v="4.2157979022656243E-2"/>
    <n v="0.16574893463877086"/>
    <n v="7.4999999999999997E-2"/>
    <n v="0.24074893463877084"/>
    <n v="2.6801850125599231"/>
    <n v="2.5771703521027751"/>
    <n v="2.4474942646990829"/>
    <n v="2.2911567503488448"/>
    <n v="2.1081578090520625"/>
    <n v="1.8984974408087365"/>
    <n v="1.662175645618865"/>
    <n v="1.3991924234824495"/>
    <n v="1.1095477743994886"/>
    <n v="0.79324169836998315"/>
    <n v="2.6801850125599231"/>
    <n v="2.6286776823313494"/>
    <n v="2.512332308400929"/>
    <n v="2.3693255075239641"/>
    <n v="2.1996572797004537"/>
    <n v="2.0033276249303995"/>
    <n v="1.7803365432138007"/>
    <n v="1.5306840345506574"/>
    <n v="1.254370098940969"/>
    <n v="0.95139473638473593"/>
    <n v="0"/>
    <n v="4.2178010130265813"/>
    <n v="12.653403039079745"/>
    <n v="21.089005065132909"/>
    <n v="29.52460709118607"/>
    <n v="37.960209117239231"/>
    <n v="46.395811143292391"/>
    <n v="54.831413169345552"/>
    <n v="63.267015195398713"/>
    <n v="71.702617221451874"/>
    <n v="8.4356020260531626"/>
    <n v="0"/>
    <n v="13.535204795218871"/>
    <n v="42.486048504015997"/>
    <n v="75.084007364100543"/>
    <n v="113.22574552648"/>
    <n v="159.84266025878324"/>
    <n v="219.83292988764808"/>
    <n v="302.17600078285909"/>
    <n v="425.46881659187056"/>
    <n v="635.75582245180271"/>
    <n v="1987.4072361627791"/>
    <n v="69.555528290513578"/>
    <n v="308.54441466799369"/>
    <n v="2365.5071791212863"/>
    <n v="2365.5"/>
    <n v="308.54347826086951"/>
    <n v="69.555528290513578"/>
    <n v="1987.4009934486169"/>
    <n v="8.2360904440765896"/>
    <n v="7.1791212862990506E-3"/>
    <n v="3.0349276205026634E-6"/>
  </r>
  <r>
    <x v="2"/>
    <x v="557"/>
    <n v="442"/>
    <n v="1.9840500000000001"/>
    <n v="75.933448072628309"/>
    <n v="0"/>
    <n v="8.4370497858475897"/>
    <n v="16.874099571695179"/>
    <n v="25.311149357542767"/>
    <n v="33.748199143390359"/>
    <n v="42.18524892923795"/>
    <n v="50.622298715085542"/>
    <n v="59.059348500933133"/>
    <n v="67.496398286780718"/>
    <n v="75.933448072628309"/>
    <n v="0"/>
    <n v="8.4370497858475897"/>
    <n v="16.874099571695179"/>
    <n v="25.311149357542767"/>
    <n v="33.748199143390359"/>
    <n v="42.18524892923795"/>
    <n v="50.622298715085542"/>
    <n v="59.059348500933133"/>
    <n v="67.496398286780718"/>
    <n v="75.933448072628309"/>
    <n v="0"/>
    <n v="43.600083066933408"/>
    <n v="174.40033226773363"/>
    <n v="392.4007476024006"/>
    <n v="697.60132907093453"/>
    <n v="1090.0020766733353"/>
    <n v="1569.6029904096026"/>
    <n v="2136.4040702797374"/>
    <n v="2790.4053162837381"/>
    <n v="3531.6067284216056"/>
    <n v="0"/>
    <n v="2.5455762733593481E-2"/>
    <n v="5.0911525467186962E-2"/>
    <n v="7.6367288200780439E-2"/>
    <n v="0.10182305093437392"/>
    <n v="0.12727881366796739"/>
    <n v="0.15273457640156088"/>
    <n v="0.17819033913515439"/>
    <n v="0.20364610186874785"/>
    <n v="0.22910186460234133"/>
    <n v="9.6"/>
    <n v="1.21546"/>
    <n v="1"/>
    <n v="1.0005999999999999"/>
    <n v="1.0066999999999999"/>
    <n v="1"/>
    <n v="0.96934535809346334"/>
    <n v="0.93975237274947288"/>
    <n v="0.91122104396802905"/>
    <n v="0.88375137174913165"/>
    <n v="0.85734335609278056"/>
    <n v="0.83199699699897589"/>
    <n v="0.80771229446771764"/>
    <n v="0.78448924849900592"/>
    <n v="0.76232785909284062"/>
    <n v="375000"/>
    <n v="750000"/>
    <n v="727009.01857009751"/>
    <n v="704814.27956210461"/>
    <n v="683415.78297602176"/>
    <n v="662813.52881184872"/>
    <n v="643007.51706958539"/>
    <n v="623997.74774923187"/>
    <n v="605784.22085078817"/>
    <n v="588366.93637425441"/>
    <n v="571745.89431963046"/>
    <n v="750000"/>
    <n v="727009.01857009751"/>
    <n v="704814.27956210461"/>
    <n v="683415.78297602176"/>
    <n v="662813.52881184872"/>
    <n v="643007.51706958539"/>
    <n v="623997.74774923187"/>
    <n v="605784.22085078817"/>
    <n v="588366.93637425441"/>
    <n v="571745.89431963046"/>
    <n v="2559539.5649999999"/>
    <n v="64.75"/>
    <n v="9.4854355203619907"/>
    <n v="1.2999999999999999E-2"/>
    <n v="0.78300000000000003"/>
    <n v="4.2157979022656243E-2"/>
    <n v="0.16595296212423782"/>
    <n v="7.4999999999999997E-2"/>
    <n v="0.24095296212423783"/>
    <n v="2.6774299183908048"/>
    <n v="2.5744807189417287"/>
    <n v="2.4448599607543264"/>
    <n v="2.2885676438285998"/>
    <n v="2.1056037681645479"/>
    <n v="1.8959683337621704"/>
    <n v="1.6596613406214675"/>
    <n v="1.3966827887424389"/>
    <n v="1.1070326781250861"/>
    <n v="0.79071100876940792"/>
    <n v="2.6774299183908048"/>
    <n v="2.625955318666267"/>
    <n v="2.5096703398480278"/>
    <n v="2.3667138022914633"/>
    <n v="2.1970857059965736"/>
    <n v="2.000786050963359"/>
    <n v="1.777814837191819"/>
    <n v="1.5281720646819532"/>
    <n v="1.2518577334337624"/>
    <n v="0.94887184344724695"/>
    <n v="0"/>
    <n v="4.2185248929237948"/>
    <n v="12.655574678771384"/>
    <n v="21.092624464618972"/>
    <n v="29.529674250466563"/>
    <n v="37.966724036314154"/>
    <n v="46.403773822161746"/>
    <n v="54.840823608009337"/>
    <n v="63.277873393856922"/>
    <n v="71.714923179704513"/>
    <n v="8.4370497858475897"/>
    <n v="0"/>
    <n v="13.553888099860243"/>
    <n v="42.54571285237887"/>
    <n v="75.192666958664745"/>
    <n v="113.39718388365708"/>
    <n v="160.10064681612732"/>
    <n v="220.22031867346112"/>
    <n v="302.77661120180062"/>
    <n v="426.46904189515055"/>
    <n v="637.66501391506529"/>
    <n v="1991.9210842961656"/>
    <n v="69.555528290513578"/>
    <n v="309.22149188800165"/>
    <n v="2370.6981044746808"/>
    <n v="2370.6999999999998"/>
    <n v="309.2217391304348"/>
    <n v="69.555528290513578"/>
    <n v="1991.9227325790514"/>
    <n v="8.23417974408218"/>
    <n v="1.8955253190142685E-3"/>
    <n v="7.9956355465232577E-7"/>
  </r>
  <r>
    <x v="2"/>
    <x v="558"/>
    <n v="442"/>
    <n v="1.9853700000000001"/>
    <n v="75.944546988441104"/>
    <n v="0"/>
    <n v="8.4382829987156782"/>
    <n v="16.876565997431356"/>
    <n v="25.314848996147035"/>
    <n v="33.753131994862713"/>
    <n v="42.191414993578391"/>
    <n v="50.629697992294069"/>
    <n v="59.067980991009748"/>
    <n v="67.506263989725426"/>
    <n v="75.944546988441104"/>
    <n v="0"/>
    <n v="8.4382829987156782"/>
    <n v="16.876565997431356"/>
    <n v="25.314848996147035"/>
    <n v="33.753131994862713"/>
    <n v="42.191414993578391"/>
    <n v="50.629697992294069"/>
    <n v="59.067980991009748"/>
    <n v="67.506263989725426"/>
    <n v="75.944546988441104"/>
    <n v="0"/>
    <n v="43.612829729428611"/>
    <n v="174.45131891771445"/>
    <n v="392.51546756485749"/>
    <n v="697.80527567085778"/>
    <n v="1090.3207432357153"/>
    <n v="1570.06187025943"/>
    <n v="2137.0286567420021"/>
    <n v="2791.2211026834311"/>
    <n v="3532.6392080837177"/>
    <n v="0"/>
    <n v="2.5459483509808731E-2"/>
    <n v="5.0918967019617463E-2"/>
    <n v="7.6378450529426198E-2"/>
    <n v="0.10183793403923493"/>
    <n v="0.12729741754904367"/>
    <n v="0.1527569010588524"/>
    <n v="0.17821638456866112"/>
    <n v="0.20367586807846985"/>
    <n v="0.22913535158827858"/>
    <n v="9.6"/>
    <n v="1.21546"/>
    <n v="1"/>
    <n v="1.0005999999999999"/>
    <n v="1.0066999999999999"/>
    <n v="1"/>
    <n v="0.96934095501657525"/>
    <n v="0.93974387697533257"/>
    <n v="0.91120876587627153"/>
    <n v="0.88373562171939268"/>
    <n v="0.85732444450469547"/>
    <n v="0.83197523423218023"/>
    <n v="0.80768799090184684"/>
    <n v="0.78446271451369542"/>
    <n v="0.76229940506772598"/>
    <n v="375000"/>
    <n v="750000"/>
    <n v="727005.71626243147"/>
    <n v="704807.90773149941"/>
    <n v="683406.57440720371"/>
    <n v="662801.71628954448"/>
    <n v="642993.33337852161"/>
    <n v="623981.42567413521"/>
    <n v="605765.99317638518"/>
    <n v="588347.03588527162"/>
    <n v="571724.55380079453"/>
    <n v="750000"/>
    <n v="727005.71626243147"/>
    <n v="704807.90773149941"/>
    <n v="683406.57440720359"/>
    <n v="662801.71628954448"/>
    <n v="642993.33337852161"/>
    <n v="623981.42567413521"/>
    <n v="605765.99317638518"/>
    <n v="588347.03588527162"/>
    <n v="571724.55380079453"/>
    <n v="2561991.2312500002"/>
    <n v="64.75"/>
    <n v="9.4854355203619907"/>
    <n v="1.2999999999999999E-2"/>
    <n v="0.78300000000000003"/>
    <n v="4.2157979022656243E-2"/>
    <n v="0.16617385452135941"/>
    <n v="7.4999999999999997E-2"/>
    <n v="0.24117385452135942"/>
    <n v="2.6746800971291864"/>
    <n v="2.5717980816654356"/>
    <n v="2.4422335383623106"/>
    <n v="2.2859864672198116"/>
    <n v="2.1030568682379398"/>
    <n v="1.8934447414166931"/>
    <n v="1.6571500867560729"/>
    <n v="1.3941729042560784"/>
    <n v="1.1045131939167108"/>
    <n v="0.78817095573796891"/>
    <n v="2.6746800971291864"/>
    <n v="2.6232390893973108"/>
    <n v="2.5070158100138729"/>
    <n v="2.3641100027910609"/>
    <n v="2.1945216677288757"/>
    <n v="1.9982508048273164"/>
    <n v="1.7752974140863831"/>
    <n v="1.5256614955060757"/>
    <n v="1.2493430490863946"/>
    <n v="0.9463420748273399"/>
    <n v="0"/>
    <n v="4.2191414993578391"/>
    <n v="12.657424498073517"/>
    <n v="21.095707496789196"/>
    <n v="29.533990495504874"/>
    <n v="37.972273494220552"/>
    <n v="46.41055649293623"/>
    <n v="54.848839491651908"/>
    <n v="63.287122490367587"/>
    <n v="71.725405489083272"/>
    <n v="8.4382829987156782"/>
    <n v="0"/>
    <n v="13.571889092041038"/>
    <n v="42.603213558924487"/>
    <n v="75.297490263090666"/>
    <n v="113.56286590706785"/>
    <n v="160.35063720469921"/>
    <n v="220.5970710641848"/>
    <n v="303.36351225024953"/>
    <n v="427.45237197952019"/>
    <n v="639.55654706036978"/>
    <n v="1996.3555983801475"/>
    <n v="69.555528290513578"/>
    <n v="309.88666900059894"/>
    <n v="2375.7977956712598"/>
    <n v="2375.8000000000002"/>
    <n v="309.88695652173919"/>
    <n v="69.555528290513578"/>
    <n v="1996.3575151877474"/>
    <n v="8.2321112458073973"/>
    <n v="2.2043287403903378E-3"/>
    <n v="9.2782588618163883E-7"/>
  </r>
  <r>
    <x v="2"/>
    <x v="559"/>
    <n v="442"/>
    <n v="1.98661"/>
    <n v="75.957158873152579"/>
    <n v="0"/>
    <n v="8.4396843192391753"/>
    <n v="16.879368638478351"/>
    <n v="25.319052957717524"/>
    <n v="33.758737276956701"/>
    <n v="42.198421596195878"/>
    <n v="50.638105915435055"/>
    <n v="59.077790234674232"/>
    <n v="67.517474553913402"/>
    <n v="75.957158873152579"/>
    <n v="0"/>
    <n v="8.4396843192391753"/>
    <n v="16.879368638478351"/>
    <n v="25.319052957717524"/>
    <n v="33.758737276956701"/>
    <n v="42.198421596195878"/>
    <n v="50.638105915435055"/>
    <n v="59.077790234674232"/>
    <n v="67.517474553913402"/>
    <n v="75.957158873152579"/>
    <n v="0"/>
    <n v="43.627316237652117"/>
    <n v="174.50926495060847"/>
    <n v="392.64584613886905"/>
    <n v="698.03705980243387"/>
    <n v="1090.682905941303"/>
    <n v="1570.5833845554764"/>
    <n v="2137.7384956449546"/>
    <n v="2792.1482392097355"/>
    <n v="3533.8126152498216"/>
    <n v="0"/>
    <n v="2.5463711490402101E-2"/>
    <n v="5.0927422980804202E-2"/>
    <n v="7.6391134471206296E-2"/>
    <n v="0.1018548459616084"/>
    <n v="0.12731855745201051"/>
    <n v="0.15278226894241262"/>
    <n v="0.17824598043281473"/>
    <n v="0.20370969192321681"/>
    <n v="0.22917340341361891"/>
    <n v="9.6"/>
    <n v="1.21546"/>
    <n v="1"/>
    <n v="1.0005999999999999"/>
    <n v="1.0066999999999999"/>
    <n v="1"/>
    <n v="0.9693359517537824"/>
    <n v="0.93973422319440769"/>
    <n v="0.9111948143218761"/>
    <n v="0.88371772513618729"/>
    <n v="0.85730295563734149"/>
    <n v="0.83195050582533869"/>
    <n v="0.80766037570017879"/>
    <n v="0.784432565261862"/>
    <n v="0.762267074510388"/>
    <n v="375000"/>
    <n v="750000"/>
    <n v="727001.96381533681"/>
    <n v="704800.66739580582"/>
    <n v="683396.11074140703"/>
    <n v="662788.29385214043"/>
    <n v="642977.21672800614"/>
    <n v="623962.87936900405"/>
    <n v="605745.28177513415"/>
    <n v="588324.42394639645"/>
    <n v="571700.30588279094"/>
    <n v="750000"/>
    <n v="727001.96381533681"/>
    <n v="704800.66739580582"/>
    <n v="683396.11074140703"/>
    <n v="662788.29385214043"/>
    <n v="642977.21672800614"/>
    <n v="623962.87936900405"/>
    <n v="605745.28177513415"/>
    <n v="588324.42394639645"/>
    <n v="571700.30588279094"/>
    <n v="2564442.8975"/>
    <n v="64.75"/>
    <n v="9.4854355203619907"/>
    <n v="1.2999999999999999E-2"/>
    <n v="0.78300000000000003"/>
    <n v="4.2157979022656243E-2"/>
    <n v="0.16638149332676222"/>
    <n v="7.4999999999999997E-2"/>
    <n v="0.24138149332676223"/>
    <n v="2.6719355336520079"/>
    <n v="2.5691191102683359"/>
    <n v="2.4396098482796851"/>
    <n v="2.2834077476860557"/>
    <n v="2.1005128084874483"/>
    <n v="1.8909250306838619"/>
    <n v="1.6546444142752972"/>
    <n v="1.3916709592617535"/>
    <n v="1.1020046656432319"/>
    <n v="0.78564553341973131"/>
    <n v="2.6719355336520079"/>
    <n v="2.6205273219601719"/>
    <n v="2.5043644792740105"/>
    <n v="2.3615087979828706"/>
    <n v="2.1919602780867518"/>
    <n v="1.9957189195856551"/>
    <n v="1.7727847224795794"/>
    <n v="1.5231576867685255"/>
    <n v="1.2468378124524926"/>
    <n v="0.94382509953148164"/>
    <n v="0"/>
    <n v="4.2198421596195876"/>
    <n v="12.659526478858762"/>
    <n v="21.099210798097936"/>
    <n v="29.538895117337113"/>
    <n v="37.97857943657629"/>
    <n v="46.418263755815467"/>
    <n v="54.857948075054644"/>
    <n v="63.297632394293814"/>
    <n v="71.737316713532991"/>
    <n v="8.4396843192391753"/>
    <n v="0"/>
    <n v="13.590446245592355"/>
    <n v="42.662483035851849"/>
    <n v="75.405469026044543"/>
    <n v="113.73333377511786"/>
    <n v="160.60739726033123"/>
    <n v="220.98311643746499"/>
    <n v="303.96312094050131"/>
    <n v="428.45350873046442"/>
    <n v="641.47510727574593"/>
    <n v="2000.8739827271147"/>
    <n v="69.555528290513578"/>
    <n v="310.56442665264404"/>
    <n v="2380.9939376702723"/>
    <n v="2381"/>
    <n v="310.56521739130403"/>
    <n v="69.555528290513578"/>
    <n v="2000.8792543181823"/>
    <n v="8.2301669967328124"/>
    <n v="6.062329727683391E-3"/>
    <n v="2.5461275630757626E-6"/>
  </r>
  <r>
    <x v="2"/>
    <x v="560"/>
    <n v="442"/>
    <n v="1.98787"/>
    <n v="75.969370766167941"/>
    <n v="0"/>
    <n v="8.4410411962408816"/>
    <n v="16.882082392481763"/>
    <n v="25.323123588722645"/>
    <n v="33.764164784963526"/>
    <n v="42.205205981204408"/>
    <n v="50.646247177445289"/>
    <n v="59.087288373686171"/>
    <n v="67.528329569927052"/>
    <n v="75.969370766167941"/>
    <n v="0"/>
    <n v="8.4410411962408816"/>
    <n v="16.882082392481763"/>
    <n v="25.323123588722645"/>
    <n v="33.764164784963526"/>
    <n v="42.205205981204408"/>
    <n v="50.646247177445289"/>
    <n v="59.087288373686171"/>
    <n v="67.528329569927052"/>
    <n v="75.969370766167941"/>
    <n v="0"/>
    <n v="43.641345591939363"/>
    <n v="174.56538236775745"/>
    <n v="392.7721103274543"/>
    <n v="698.2615294710298"/>
    <n v="1091.033639798484"/>
    <n v="1571.0884413098172"/>
    <n v="2138.4259340050289"/>
    <n v="2793.0461178841192"/>
    <n v="3534.9489929470892"/>
    <n v="0"/>
    <n v="2.5467805378655794E-2"/>
    <n v="5.0935610757311588E-2"/>
    <n v="7.6403416135967378E-2"/>
    <n v="0.10187122151462318"/>
    <n v="0.12733902689327897"/>
    <n v="0.15280683227193476"/>
    <n v="0.17827463765059057"/>
    <n v="0.20374244302924635"/>
    <n v="0.22921024840790216"/>
    <n v="9.6"/>
    <n v="1.21546"/>
    <n v="1"/>
    <n v="1.0005999999999999"/>
    <n v="1.0066999999999999"/>
    <n v="1"/>
    <n v="0.96933110719966764"/>
    <n v="0.93972487569919816"/>
    <n v="0.91118130549859155"/>
    <n v="0.88370039659784794"/>
    <n v="0.8572821489969672"/>
    <n v="0.83192656269594945"/>
    <n v="0.80763363769479468"/>
    <n v="0.78440337399350257"/>
    <n v="0.76223577159207367"/>
    <n v="375000"/>
    <n v="750000"/>
    <n v="726998.33039975073"/>
    <n v="704793.65677439864"/>
    <n v="683385.97912394372"/>
    <n v="662775.29744838597"/>
    <n v="642961.6117477254"/>
    <n v="623944.92202196212"/>
    <n v="605725.22827109601"/>
    <n v="588302.53049512696"/>
    <n v="571676.82869405521"/>
    <n v="750000"/>
    <n v="726998.33039975073"/>
    <n v="704793.65677439864"/>
    <n v="683385.97912394372"/>
    <n v="662775.29744838597"/>
    <n v="642961.6117477254"/>
    <n v="623944.92202196212"/>
    <n v="605725.22827109601"/>
    <n v="588302.53049512696"/>
    <n v="571676.82869405521"/>
    <n v="2566894.5637500002"/>
    <n v="64.75"/>
    <n v="9.4854355203619907"/>
    <n v="1.2999999999999999E-2"/>
    <n v="0.78300000000000003"/>
    <n v="4.2157979022656243E-2"/>
    <n v="0.16659261394278935"/>
    <n v="7.4999999999999997E-2"/>
    <n v="0.24159261394278936"/>
    <n v="2.6691962128939823"/>
    <n v="2.5664456307981278"/>
    <n v="2.4369917266324186"/>
    <n v="2.280834500396856"/>
    <n v="2.0979739520914396"/>
    <n v="1.8884100817161686"/>
    <n v="1.6521428892710444"/>
    <n v="1.389172374756066"/>
    <n v="1.0994985381712332"/>
    <n v="0.78312137951654703"/>
    <n v="2.6691962128939823"/>
    <n v="2.6178209218460551"/>
    <n v="2.5017186787152732"/>
    <n v="2.3589131135146371"/>
    <n v="2.1894042262441475"/>
    <n v="1.9931920169038042"/>
    <n v="1.7702764854936066"/>
    <n v="1.5206576320135552"/>
    <n v="1.2443354564636495"/>
    <n v="0.94130995884389013"/>
    <n v="0"/>
    <n v="4.2205205981204408"/>
    <n v="12.661561794361322"/>
    <n v="21.102602990602204"/>
    <n v="29.543644186843085"/>
    <n v="37.984685383083971"/>
    <n v="46.425726579324845"/>
    <n v="54.866767775565734"/>
    <n v="63.307808971806608"/>
    <n v="71.748850168047497"/>
    <n v="8.4410411962408816"/>
    <n v="0"/>
    <n v="13.608871386509938"/>
    <n v="42.721336185505393"/>
    <n v="75.512718196809473"/>
    <n v="113.90272964624114"/>
    <n v="160.86272241995187"/>
    <n v="221.36738178060807"/>
    <n v="304.56076196775609"/>
    <n v="429.45318386527748"/>
    <n v="643.39593389114862"/>
    <n v="2005.385639339808"/>
    <n v="69.555528290513578"/>
    <n v="311.24117514454804"/>
    <n v="2386.1823427748695"/>
    <n v="2386.1999999999998"/>
    <n v="311.24347826086932"/>
    <n v="69.555528290513578"/>
    <n v="2005.4009934486169"/>
    <n v="8.2281902892558634"/>
    <n v="1.7657225130278675E-2"/>
    <n v="7.3997255595837215E-6"/>
  </r>
  <r>
    <x v="2"/>
    <x v="561"/>
    <n v="442"/>
    <n v="1.99038"/>
    <n v="75.957702481031404"/>
    <n v="0"/>
    <n v="8.4397447201146001"/>
    <n v="16.8794894402292"/>
    <n v="25.3192341603438"/>
    <n v="33.7589788804584"/>
    <n v="42.198723600573004"/>
    <n v="50.638468320687608"/>
    <n v="59.078213040802211"/>
    <n v="67.517957760916815"/>
    <n v="75.957702481031419"/>
    <n v="0"/>
    <n v="8.4397447201146001"/>
    <n v="16.8794894402292"/>
    <n v="25.3192341603438"/>
    <n v="33.7589788804584"/>
    <n v="42.198723600573004"/>
    <n v="50.638468320687608"/>
    <n v="59.078213040802211"/>
    <n v="67.517957760916815"/>
    <n v="75.957702481031419"/>
    <n v="0"/>
    <n v="43.627940701180144"/>
    <n v="174.51176280472058"/>
    <n v="392.65146631062129"/>
    <n v="698.0470512188823"/>
    <n v="1090.6985175295038"/>
    <n v="1570.6058652424856"/>
    <n v="2137.7690943578277"/>
    <n v="2792.1882048755301"/>
    <n v="3533.863196795593"/>
    <n v="0"/>
    <n v="2.5463893728316152E-2"/>
    <n v="5.0927787456632304E-2"/>
    <n v="7.6391681184948462E-2"/>
    <n v="0.10185557491326461"/>
    <n v="0.12731946864158078"/>
    <n v="0.15278336236989692"/>
    <n v="0.1782472560982131"/>
    <n v="0.20371114982652927"/>
    <n v="0.22917504355484541"/>
    <n v="9.6"/>
    <n v="1.21546"/>
    <n v="1"/>
    <n v="1.0005999999999999"/>
    <n v="1.0066999999999999"/>
    <n v="1"/>
    <n v="0.96933573609967261"/>
    <n v="0.93973380709179677"/>
    <n v="0.91119421297637271"/>
    <n v="0.88371695375340031"/>
    <n v="0.85730202942287947"/>
    <n v="0.83194943998481041"/>
    <n v="0.80765918543919291"/>
    <n v="0.78443126578602707"/>
    <n v="0.76226568102531289"/>
    <n v="375000"/>
    <n v="750000"/>
    <n v="727001.80207475449"/>
    <n v="704800.35531884758"/>
    <n v="683395.65973227948"/>
    <n v="662787.71531505021"/>
    <n v="642976.52206715965"/>
    <n v="623962.07998860779"/>
    <n v="605744.38907939463"/>
    <n v="588323.4493395203"/>
    <n v="571699.26076898468"/>
    <n v="750000"/>
    <n v="727001.80207475449"/>
    <n v="704800.35531884758"/>
    <n v="683395.65973227948"/>
    <n v="662787.71531505021"/>
    <n v="642976.52206715965"/>
    <n v="623962.07998860779"/>
    <n v="605744.38907939463"/>
    <n v="588323.4493395203"/>
    <n v="571699.26076898468"/>
    <n v="2569346.23"/>
    <n v="64.75"/>
    <n v="9.4854355203619907"/>
    <n v="1.2999999999999999E-2"/>
    <n v="0.78300000000000003"/>
    <n v="4.2157979022656243E-2"/>
    <n v="0.16701357854270704"/>
    <n v="7.4999999999999997E-2"/>
    <n v="0.24201357854270705"/>
    <n v="2.6664621198473286"/>
    <n v="2.563800108472162"/>
    <n v="2.4344138721322719"/>
    <n v="2.2783034108276583"/>
    <n v="2.0954687245583221"/>
    <n v="1.8859098133242627"/>
    <n v="1.6496266771254795"/>
    <n v="1.3866193159619733"/>
    <n v="1.0968877298337438"/>
    <n v="0.78043191874079099"/>
    <n v="2.6664621198473286"/>
    <n v="2.6151311141597455"/>
    <n v="2.4991069903022169"/>
    <n v="2.3563586414799653"/>
    <n v="2.1868860676929902"/>
    <n v="1.9906892689412925"/>
    <n v="1.7677682452248711"/>
    <n v="1.5181229965437264"/>
    <n v="1.2417535228978585"/>
    <n v="0.93865982428726746"/>
    <n v="0"/>
    <n v="4.2198723600573"/>
    <n v="12.6596170801719"/>
    <n v="21.099361800286502"/>
    <n v="29.539106520401099"/>
    <n v="37.978851240515702"/>
    <n v="46.418595960630306"/>
    <n v="54.858340680744909"/>
    <n v="63.298085400859513"/>
    <n v="71.73783012097411"/>
    <n v="8.4397447201146001"/>
    <n v="0"/>
    <n v="13.618684461943047"/>
    <n v="42.752846046872435"/>
    <n v="75.571360071025822"/>
    <n v="113.99885982878588"/>
    <n v="161.01549058112346"/>
    <n v="221.61338242843485"/>
    <n v="304.97554688825858"/>
    <n v="430.21394520272264"/>
    <n v="645.01426110965383"/>
    <n v="2008.7743766188205"/>
    <n v="69.555528290513578"/>
    <n v="311.74948573639989"/>
    <n v="2390.0793906457338"/>
    <n v="2390.1"/>
    <n v="311.75217391304341"/>
    <n v="69.555528290513578"/>
    <n v="2008.7922977964429"/>
    <n v="8.2242492838011021"/>
    <n v="2.0609354266071023E-2"/>
    <n v="8.62279999417222E-6"/>
  </r>
  <r>
    <x v="2"/>
    <x v="562"/>
    <n v="442"/>
    <n v="1.9917199999999999"/>
    <n v="75.968365099191473"/>
    <n v="0"/>
    <n v="8.440929455465719"/>
    <n v="16.881858910931438"/>
    <n v="25.322788366397155"/>
    <n v="33.763717821862876"/>
    <n v="42.204647277328597"/>
    <n v="50.645576732794318"/>
    <n v="59.086506188260039"/>
    <n v="67.527435643725752"/>
    <n v="75.968365099191473"/>
    <n v="0"/>
    <n v="8.440929455465719"/>
    <n v="16.881858910931438"/>
    <n v="25.322788366397155"/>
    <n v="33.763717821862876"/>
    <n v="42.204647277328597"/>
    <n v="50.645576732794318"/>
    <n v="59.086506188260039"/>
    <n v="67.527435643725752"/>
    <n v="75.968365099191473"/>
    <n v="0"/>
    <n v="43.640190169191143"/>
    <n v="174.56076067676457"/>
    <n v="392.76171152272019"/>
    <n v="698.24304270705829"/>
    <n v="1091.0047542297787"/>
    <n v="1571.0468460908814"/>
    <n v="2138.3693182903662"/>
    <n v="2792.9721708282332"/>
    <n v="3534.8554037044828"/>
    <n v="0"/>
    <n v="2.5467468241062392E-2"/>
    <n v="5.0934936482124785E-2"/>
    <n v="7.640240472318717E-2"/>
    <n v="0.10186987296424957"/>
    <n v="0.12733734120531198"/>
    <n v="0.15280480944637437"/>
    <n v="0.17827227768743678"/>
    <n v="0.20373974592849914"/>
    <n v="0.22920721416956155"/>
    <n v="9.6"/>
    <n v="1.21546"/>
    <n v="1"/>
    <n v="1.0005999999999999"/>
    <n v="1.0066999999999999"/>
    <n v="1"/>
    <n v="0.96933150615463815"/>
    <n v="0.93972564547474002"/>
    <n v="0.91118241796030564"/>
    <n v="0.88370182361133498"/>
    <n v="0.85728386242782795"/>
    <n v="0.83192853440978454"/>
    <n v="0.80763583955720497"/>
    <n v="0.78440577787008914"/>
    <n v="0.76223834934843693"/>
    <n v="375000"/>
    <n v="750000"/>
    <n v="726998.62961597857"/>
    <n v="704794.234106055"/>
    <n v="683386.81347022927"/>
    <n v="662776.36770850129"/>
    <n v="642962.89682087093"/>
    <n v="623946.40080733842"/>
    <n v="605726.87966790376"/>
    <n v="588304.33340256684"/>
    <n v="571678.76201132766"/>
    <n v="750000"/>
    <n v="726998.62961597857"/>
    <n v="704794.234106055"/>
    <n v="683386.81347022916"/>
    <n v="662776.36770850129"/>
    <n v="642962.89682087093"/>
    <n v="623946.40080733842"/>
    <n v="605726.87966790376"/>
    <n v="588304.33340256684"/>
    <n v="571678.76201132766"/>
    <n v="2571797.8962500002"/>
    <n v="64.75"/>
    <n v="9.4854355203619907"/>
    <n v="1.2999999999999999E-2"/>
    <n v="0.78300000000000003"/>
    <n v="4.2157979022656243E-2"/>
    <n v="0.16723853410898362"/>
    <n v="7.4999999999999997E-2"/>
    <n v="0.24223853410898361"/>
    <n v="2.6637332395614868"/>
    <n v="2.561138248326448"/>
    <n v="2.4318078623892649"/>
    <n v="2.2757420817499372"/>
    <n v="2.0929409064084665"/>
    <n v="1.8834043363648501"/>
    <n v="1.6471323716190898"/>
    <n v="1.3841250121711852"/>
    <n v="1.0943822580211366"/>
    <n v="0.77790410916894326"/>
    <n v="2.6637332395614868"/>
    <n v="2.6124357439439674"/>
    <n v="2.4964730553578565"/>
    <n v="2.3537749720696013"/>
    <n v="2.1843414940792019"/>
    <n v="1.9881726213866582"/>
    <n v="1.7652683539919698"/>
    <n v="1.5156286918951376"/>
    <n v="1.2392536350961609"/>
    <n v="0.93614318359504001"/>
    <n v="0"/>
    <n v="4.2204647277328595"/>
    <n v="12.661394183198578"/>
    <n v="21.102323638664295"/>
    <n v="29.543253094130016"/>
    <n v="37.984182549595737"/>
    <n v="46.425112005061457"/>
    <n v="54.866041460527178"/>
    <n v="63.306970915992892"/>
    <n v="71.747900371458613"/>
    <n v="8.440929455465719"/>
    <n v="0"/>
    <n v="13.636563164723905"/>
    <n v="42.809969400171781"/>
    <n v="75.675554075483163"/>
    <n v="114.16370376539614"/>
    <n v="161.26457123277896"/>
    <n v="221.98953179591246"/>
    <n v="305.56322135198093"/>
    <n v="431.20283080682759"/>
    <n v="646.92984601727926"/>
    <n v="2013.2357916105541"/>
    <n v="69.555528290513578"/>
    <n v="312.41869798515995"/>
    <n v="2395.2100178862274"/>
    <n v="2395.1999999999998"/>
    <n v="312.4173913043478"/>
    <n v="69.555528290513578"/>
    <n v="2013.2270804051384"/>
    <n v="8.2221435467567723"/>
    <n v="1.0017886227615236E-2"/>
    <n v="4.1824842299662813E-6"/>
  </r>
  <r>
    <x v="2"/>
    <x v="563"/>
    <n v="442"/>
    <n v="1.99302"/>
    <n v="75.979774333602819"/>
    <n v="0"/>
    <n v="8.4421971481780904"/>
    <n v="16.884394296356181"/>
    <n v="25.326591444534273"/>
    <n v="33.768788592712362"/>
    <n v="42.21098574089045"/>
    <n v="50.653182889068539"/>
    <n v="59.095380037246628"/>
    <n v="67.537577185424723"/>
    <n v="75.979774333602819"/>
    <n v="0"/>
    <n v="8.4421971481780904"/>
    <n v="16.884394296356181"/>
    <n v="25.326591444534273"/>
    <n v="33.768788592712362"/>
    <n v="42.21098574089045"/>
    <n v="50.653182889068539"/>
    <n v="59.095380037246628"/>
    <n v="67.537577185424723"/>
    <n v="75.979774333602819"/>
    <n v="0"/>
    <n v="43.653299271832594"/>
    <n v="174.61319708733038"/>
    <n v="392.87969344649343"/>
    <n v="698.45278834932151"/>
    <n v="1091.3324817958148"/>
    <n v="1571.5187737859735"/>
    <n v="2139.0116643197971"/>
    <n v="2793.811153397286"/>
    <n v="3535.917241018441"/>
    <n v="0"/>
    <n v="2.54712930478046E-2"/>
    <n v="5.0942586095609199E-2"/>
    <n v="7.6413879143413799E-2"/>
    <n v="0.1018851721912184"/>
    <n v="0.127356465239023"/>
    <n v="0.15282775828682757"/>
    <n v="0.17829905133463217"/>
    <n v="0.2037703443824368"/>
    <n v="0.2292416374302414"/>
    <n v="9.6"/>
    <n v="1.21546"/>
    <n v="1"/>
    <n v="1.0005999999999999"/>
    <n v="1.0066999999999999"/>
    <n v="1"/>
    <n v="0.96932698004421003"/>
    <n v="0.93971691245889144"/>
    <n v="0.91116979724404423"/>
    <n v="0.8836856343996683"/>
    <n v="0.85726442392576374"/>
    <n v="0.83190616582233057"/>
    <n v="0.80761086008936867"/>
    <n v="0.78437850672687803"/>
    <n v="0.76220910573485878"/>
    <n v="375000"/>
    <n v="750000"/>
    <n v="726995.23503315751"/>
    <n v="704787.68434416864"/>
    <n v="683377.34793303313"/>
    <n v="662764.22579975124"/>
    <n v="642948.31794432283"/>
    <n v="623929.62436674791"/>
    <n v="605708.14506702649"/>
    <n v="588283.88004515856"/>
    <n v="571656.82930114411"/>
    <n v="750000"/>
    <n v="726995.23503315751"/>
    <n v="704787.68434416864"/>
    <n v="683377.34793303313"/>
    <n v="662764.22579975124"/>
    <n v="642948.31794432283"/>
    <n v="623929.62436674791"/>
    <n v="605708.14506702649"/>
    <n v="588283.88004515856"/>
    <n v="571656.82930114411"/>
    <n v="2574249.5625"/>
    <n v="64.75"/>
    <n v="9.4854355203619907"/>
    <n v="1.2999999999999999E-2"/>
    <n v="0.78300000000000003"/>
    <n v="4.2157979022656243E-2"/>
    <n v="0.1674569192699136"/>
    <n v="7.4999999999999997E-2"/>
    <n v="0.24245691926991358"/>
    <n v="2.6610095571428576"/>
    <n v="2.558480734917524"/>
    <n v="2.4292056747616706"/>
    <n v="2.2731843766752964"/>
    <n v="2.0904168406584027"/>
    <n v="1.8809030667109881"/>
    <n v="1.6446430548330531"/>
    <n v="1.3816368050245982"/>
    <n v="1.0918843172856225"/>
    <n v="0.77538559161612619"/>
    <n v="2.6610095571428576"/>
    <n v="2.6097451460301908"/>
    <n v="2.4938432048395973"/>
    <n v="2.3511950257184835"/>
    <n v="2.1818006086668493"/>
    <n v="1.9856599536846953"/>
    <n v="1.7627730607720205"/>
    <n v="1.5131399299288257"/>
    <n v="1.2367605611551102"/>
    <n v="0.93363495445087441"/>
    <n v="0"/>
    <n v="4.2210985740890452"/>
    <n v="12.663295722267137"/>
    <n v="21.105492870445225"/>
    <n v="29.547690018623317"/>
    <n v="37.98988716680141"/>
    <n v="46.432084314979491"/>
    <n v="54.874281463157587"/>
    <n v="63.316478611335675"/>
    <n v="71.758675759513778"/>
    <n v="8.4421971481780904"/>
    <n v="0"/>
    <n v="13.654722722086401"/>
    <n v="42.867987380119018"/>
    <n v="75.781349387347419"/>
    <n v="114.3309903845395"/>
    <n v="161.51714018507391"/>
    <n v="222.37054701539964"/>
    <n v="306.15774081011887"/>
    <n v="432.20184403847441"/>
    <n v="648.8626898189674"/>
    <n v="2017.7450117421267"/>
    <n v="69.555528290513578"/>
    <n v="313.09508100489586"/>
    <n v="2400.3956210375359"/>
    <n v="2400.4"/>
    <n v="313.09565217391309"/>
    <n v="69.555528290513578"/>
    <n v="2017.7488195355734"/>
    <n v="8.2200994964440817"/>
    <n v="4.3789624642158742E-3"/>
    <n v="1.8242636494817007E-6"/>
  </r>
  <r>
    <x v="2"/>
    <x v="564"/>
    <n v="442"/>
    <n v="1.9943299999999999"/>
    <n v="75.99097646586948"/>
    <n v="0"/>
    <n v="8.4434418295410527"/>
    <n v="16.886883659082105"/>
    <n v="25.33032548862316"/>
    <n v="33.773767318164211"/>
    <n v="42.217209147705262"/>
    <n v="50.660650977246313"/>
    <n v="59.104092806787364"/>
    <n v="67.547534636328422"/>
    <n v="75.99097646586948"/>
    <n v="0"/>
    <n v="8.4434418295410527"/>
    <n v="16.886883659082105"/>
    <n v="25.33032548862316"/>
    <n v="33.773767318164211"/>
    <n v="42.217209147705262"/>
    <n v="50.660650977246313"/>
    <n v="59.104092806787364"/>
    <n v="67.547534636328422"/>
    <n v="75.99097646586948"/>
    <n v="0"/>
    <n v="43.666172331416682"/>
    <n v="174.66468932566673"/>
    <n v="392.99555098275016"/>
    <n v="698.65875730266691"/>
    <n v="1091.6543082854171"/>
    <n v="1571.9822039310004"/>
    <n v="2139.6424442394173"/>
    <n v="2794.6350292106677"/>
    <n v="3536.9599588447518"/>
    <n v="0"/>
    <n v="2.5475048426077659E-2"/>
    <n v="5.0950096852155319E-2"/>
    <n v="7.6425145278232978E-2"/>
    <n v="0.10190019370431064"/>
    <n v="0.12737524213038828"/>
    <n v="0.15285029055646593"/>
    <n v="0.1783253389825436"/>
    <n v="0.20380038740862128"/>
    <n v="0.22927543583469895"/>
    <n v="9.6"/>
    <n v="1.21546"/>
    <n v="1"/>
    <n v="1.0005999999999999"/>
    <n v="1.0066999999999999"/>
    <n v="1"/>
    <n v="0.9693225361157406"/>
    <n v="0.93970833805934151"/>
    <n v="0.91115740583080229"/>
    <n v="0.88366973943012339"/>
    <n v="0.85724533885730436"/>
    <n v="0.83188420411234565"/>
    <n v="0.80758633519524681"/>
    <n v="0.78435173210600828"/>
    <n v="0.76218039484462963"/>
    <n v="375000"/>
    <n v="750000"/>
    <n v="726991.90208680544"/>
    <n v="704781.25354450615"/>
    <n v="683368.05437310168"/>
    <n v="662752.30457259249"/>
    <n v="642934.00414297823"/>
    <n v="623913.15308425925"/>
    <n v="605689.75139643508"/>
    <n v="588263.79907950619"/>
    <n v="571635.29613347223"/>
    <n v="750000"/>
    <n v="726991.90208680544"/>
    <n v="704781.25354450615"/>
    <n v="683368.0543731018"/>
    <n v="662752.30457259249"/>
    <n v="642934.00414297823"/>
    <n v="623913.15308425925"/>
    <n v="605689.75139643508"/>
    <n v="588263.79907950619"/>
    <n v="571635.29613347223"/>
    <n v="2576701.2287500002"/>
    <n v="64.75"/>
    <n v="9.4854355203619907"/>
    <n v="1.2999999999999999E-2"/>
    <n v="0.78300000000000003"/>
    <n v="4.2157979022656243E-2"/>
    <n v="0.16767712845904292"/>
    <n v="7.4999999999999997E-2"/>
    <n v="0.24267712845904293"/>
    <n v="2.6582910577545191"/>
    <n v="2.5558284659479207"/>
    <n v="2.4266087026966661"/>
    <n v="2.2706317680007553"/>
    <n v="2.0878976618601879"/>
    <n v="1.8784063842749636"/>
    <n v="1.6421579352450841"/>
    <n v="1.3791523147705473"/>
    <n v="1.089389522851355"/>
    <n v="0.7728695594875058"/>
    <n v="2.6582910577545191"/>
    <n v="2.6070597618512199"/>
    <n v="2.4912185843222936"/>
    <n v="2.3486202353487107"/>
    <n v="2.1792647149304716"/>
    <n v="1.9831520230675759"/>
    <n v="1.760282159760024"/>
    <n v="1.5106551250078157"/>
    <n v="1.2342709188109513"/>
    <n v="0.93112954116943047"/>
    <n v="0"/>
    <n v="4.2217209147705264"/>
    <n v="12.66516274431158"/>
    <n v="21.108604573852631"/>
    <n v="29.552046403393685"/>
    <n v="37.995488232934733"/>
    <n v="46.438930062475791"/>
    <n v="54.882371892016835"/>
    <n v="63.325813721557893"/>
    <n v="71.769255551098951"/>
    <n v="8.4434418295410527"/>
    <n v="0"/>
    <n v="13.672818508429737"/>
    <n v="42.925805694547854"/>
    <n v="75.886800317739045"/>
    <n v="114.49778590065104"/>
    <n v="161.76908827370534"/>
    <n v="222.75088254152075"/>
    <n v="306.75175747680038"/>
    <n v="433.20134689831644"/>
    <n v="650.80046073299786"/>
    <n v="2022.2567463447083"/>
    <n v="69.555528290513578"/>
    <n v="313.77184119528312"/>
    <n v="2405.5841158305052"/>
    <n v="2405.6"/>
    <n v="313.77391304347793"/>
    <n v="69.555528290513578"/>
    <n v="2022.2705586660084"/>
    <n v="8.218038562857755"/>
    <n v="1.5884169494711387E-2"/>
    <n v="6.6029969632155752E-6"/>
  </r>
  <r>
    <x v="2"/>
    <x v="565"/>
    <n v="442"/>
    <n v="1.99573"/>
    <n v="76.00044851668747"/>
    <n v="0"/>
    <n v="8.4444942796319413"/>
    <n v="16.888988559263883"/>
    <n v="25.333482838895826"/>
    <n v="33.777977118527765"/>
    <n v="42.222471398159705"/>
    <n v="50.666965677791644"/>
    <n v="59.111459957423584"/>
    <n v="67.555954237055531"/>
    <n v="76.00044851668747"/>
    <n v="0"/>
    <n v="8.4444942796319413"/>
    <n v="16.888988559263883"/>
    <n v="25.333482838895826"/>
    <n v="33.777977118527765"/>
    <n v="42.222471398159705"/>
    <n v="50.666965677791644"/>
    <n v="59.111459957423584"/>
    <n v="67.555954237055531"/>
    <n v="76.00044851668747"/>
    <n v="0"/>
    <n v="43.677058728726159"/>
    <n v="174.70823491490464"/>
    <n v="393.09352855853547"/>
    <n v="698.83293965961855"/>
    <n v="1091.9264682181538"/>
    <n v="1572.3741142341416"/>
    <n v="2140.1758777075815"/>
    <n v="2795.3317586384742"/>
    <n v="3537.8417570268189"/>
    <n v="0"/>
    <n v="2.5478223815637118E-2"/>
    <n v="5.0956447631274236E-2"/>
    <n v="7.6434671446911351E-2"/>
    <n v="0.10191289526254847"/>
    <n v="0.12739111907818557"/>
    <n v="0.1528693428938227"/>
    <n v="0.17834756670945981"/>
    <n v="0.20382579052509694"/>
    <n v="0.22930401434073405"/>
    <n v="9.6"/>
    <n v="1.21546"/>
    <n v="1"/>
    <n v="1.0005999999999999"/>
    <n v="1.0066999999999999"/>
    <n v="1"/>
    <n v="0.96931877853518966"/>
    <n v="0.93970108798065055"/>
    <n v="0.91114692833638278"/>
    <n v="0.88365629960238623"/>
    <n v="0.8572292017786608"/>
    <n v="0.8318656348652067"/>
    <n v="0.80756559886202395"/>
    <n v="0.78432909376911231"/>
    <n v="0.76215611958647211"/>
    <n v="375000"/>
    <n v="750000"/>
    <n v="726989.0839013923"/>
    <n v="704775.81598548789"/>
    <n v="683360.19625228713"/>
    <n v="662742.22470178967"/>
    <n v="642921.90133399563"/>
    <n v="623899.226148905"/>
    <n v="605674.19914651802"/>
    <n v="588246.82032683422"/>
    <n v="571617.08968985407"/>
    <n v="750000"/>
    <n v="726989.08390139218"/>
    <n v="704775.81598548789"/>
    <n v="683360.19625228713"/>
    <n v="662742.22470178967"/>
    <n v="642921.90133399563"/>
    <n v="623899.226148905"/>
    <n v="605674.19914651802"/>
    <n v="588246.82032683422"/>
    <n v="571617.08968985407"/>
    <n v="2579152.895"/>
    <n v="64.75"/>
    <n v="9.4854355203619907"/>
    <n v="1.2999999999999999E-2"/>
    <n v="0.78300000000000003"/>
    <n v="4.2157979022656243E-2"/>
    <n v="0.16791262647113372"/>
    <n v="7.4999999999999997E-2"/>
    <n v="0.24291262647113371"/>
    <n v="2.6555777266159697"/>
    <n v="2.553182875777134"/>
    <n v="2.4240191612070889"/>
    <n v="2.2680865829058336"/>
    <n v="2.0853851408733672"/>
    <n v="1.8759148351096904"/>
    <n v="1.639675665614803"/>
    <n v="1.3766676323887062"/>
    <n v="1.0868907354313977"/>
    <n v="0.77034497474287988"/>
    <n v="2.6555777266159697"/>
    <n v="2.6043803011965521"/>
    <n v="2.4886010184921115"/>
    <n v="2.3460528720564611"/>
    <n v="2.1767358618896004"/>
    <n v="1.9806499879915287"/>
    <n v="1.7577952503622467"/>
    <n v="1.5081716490017545"/>
    <n v="1.231779183910052"/>
    <n v="0.92861785508713879"/>
    <n v="0"/>
    <n v="4.2222471398159707"/>
    <n v="12.666741419447913"/>
    <n v="21.111235699079856"/>
    <n v="29.555729978711796"/>
    <n v="38.000224258343735"/>
    <n v="46.444718537975675"/>
    <n v="54.889212817607614"/>
    <n v="63.333707097239554"/>
    <n v="71.778201376871493"/>
    <n v="8.4444942796319413"/>
    <n v="0"/>
    <n v="13.690297766031764"/>
    <n v="42.981669083667114"/>
    <n v="75.988785768742488"/>
    <n v="114.65938385326992"/>
    <n v="162.01382289644962"/>
    <n v="223.121640550699"/>
    <n v="307.33348154275541"/>
    <n v="434.18587866766421"/>
    <n v="652.72340781384548"/>
    <n v="2026.698367943125"/>
    <n v="69.555528290513578"/>
    <n v="314.4380844350456"/>
    <n v="2410.6919806686842"/>
    <n v="2410.6999999999998"/>
    <n v="314.43913043478233"/>
    <n v="69.555528290513578"/>
    <n v="2026.7053412747039"/>
    <n v="8.2158347591583958"/>
    <n v="8.0193313156087243E-3"/>
    <n v="3.3265571475541232E-6"/>
  </r>
  <r>
    <x v="2"/>
    <x v="566"/>
    <n v="442"/>
    <n v="1.9982899999999999"/>
    <n v="75.987841171515257"/>
    <n v="0"/>
    <n v="8.443093463501695"/>
    <n v="16.88618692700339"/>
    <n v="25.329280390505083"/>
    <n v="33.77237385400678"/>
    <n v="42.215467317508477"/>
    <n v="50.658560781010173"/>
    <n v="59.10165424451187"/>
    <n v="67.54474770801356"/>
    <n v="75.987841171515257"/>
    <n v="0"/>
    <n v="8.443093463501695"/>
    <n v="16.88618692700339"/>
    <n v="25.329280390505083"/>
    <n v="33.77237385400678"/>
    <n v="42.215467317508477"/>
    <n v="50.658560781010173"/>
    <n v="59.10165424451187"/>
    <n v="67.54474770801356"/>
    <n v="75.987841171515257"/>
    <n v="0"/>
    <n v="43.66256918047285"/>
    <n v="174.6502767218914"/>
    <n v="392.96312262425556"/>
    <n v="698.60110688756561"/>
    <n v="1091.5642295118212"/>
    <n v="1571.8524904970227"/>
    <n v="2139.4658898431699"/>
    <n v="2794.4044275502624"/>
    <n v="3536.6681036183004"/>
    <n v="0"/>
    <n v="2.5473997356868939E-2"/>
    <n v="5.0947994713737878E-2"/>
    <n v="7.642199207060682E-2"/>
    <n v="0.10189598942747576"/>
    <n v="0.12736998678434469"/>
    <n v="0.15284398414121364"/>
    <n v="0.17831798149808259"/>
    <n v="0.20379197885495151"/>
    <n v="0.22926597621182046"/>
    <n v="9.6"/>
    <n v="1.21546"/>
    <n v="1"/>
    <n v="1.0005999999999999"/>
    <n v="1.0066999999999999"/>
    <n v="1"/>
    <n v="0.96932377989660534"/>
    <n v="0.93971073788479664"/>
    <n v="0.91116087396457357"/>
    <n v="0.88367418813593657"/>
    <n v="0.8572506803988853"/>
    <n v="0.83189035075341977"/>
    <n v="0.8075931991995402"/>
    <n v="0.78435922573724648"/>
    <n v="0.76218843036653861"/>
    <n v="375000"/>
    <n v="750000"/>
    <n v="726992.83492245397"/>
    <n v="704783.05341359752"/>
    <n v="683370.65547343018"/>
    <n v="662755.64110195241"/>
    <n v="642938.01029916399"/>
    <n v="623917.76306506479"/>
    <n v="605694.89939965517"/>
    <n v="588269.4193029349"/>
    <n v="571641.32277490397"/>
    <n v="750000"/>
    <n v="726992.83492245385"/>
    <n v="704783.05341359752"/>
    <n v="683370.65547343018"/>
    <n v="662755.64110195241"/>
    <n v="642938.01029916399"/>
    <n v="623917.76306506479"/>
    <n v="605694.89939965517"/>
    <n v="588269.4193029349"/>
    <n v="571641.32277490397"/>
    <n v="2581604.5612500003"/>
    <n v="64.75"/>
    <n v="9.4854355203619907"/>
    <n v="1.2999999999999999E-2"/>
    <n v="0.78300000000000003"/>
    <n v="4.2157979022656243E-2"/>
    <n v="0.16834367878825646"/>
    <n v="7.4999999999999997E-2"/>
    <n v="0.24334367878825647"/>
    <n v="2.6528695490028489"/>
    <n v="2.5505632797227209"/>
    <n v="2.4214667462366846"/>
    <n v="2.2655799485447372"/>
    <n v="2.0829028866468806"/>
    <n v="1.8734355605431139"/>
    <n v="1.6371779702334368"/>
    <n v="1.3741301157178507"/>
    <n v="1.0842919969963545"/>
    <n v="0.7676636140689489"/>
    <n v="2.6528695490028489"/>
    <n v="2.6017164143627847"/>
    <n v="2.4860150129797027"/>
    <n v="2.3435233473907111"/>
    <n v="2.1742414175958089"/>
    <n v="1.9781692235949973"/>
    <n v="1.7553067653882755"/>
    <n v="1.5056540429756438"/>
    <n v="1.2292110563571026"/>
    <n v="0.92597780553265174"/>
    <n v="0"/>
    <n v="4.2215467317508475"/>
    <n v="12.664640195252542"/>
    <n v="21.107733658754235"/>
    <n v="29.550827122255932"/>
    <n v="37.993920585757628"/>
    <n v="46.437014049259325"/>
    <n v="54.880107512761022"/>
    <n v="63.323200976262711"/>
    <n v="71.766294439764408"/>
    <n v="8.443093463501695"/>
    <n v="0"/>
    <n v="13.699768898695375"/>
    <n v="43.012105836792301"/>
    <n v="76.045569711087992"/>
    <n v="114.75284818779483"/>
    <n v="162.16318539595744"/>
    <n v="223.36383446748187"/>
    <n v="307.74524810594778"/>
    <n v="434.9486619776763"/>
    <n v="654.36722982314143"/>
    <n v="2030.0984524045753"/>
    <n v="69.555528290513578"/>
    <n v="314.94809710426313"/>
    <n v="2414.6020777993517"/>
    <n v="2414.6"/>
    <n v="314.94782608695641"/>
    <n v="69.555528290513578"/>
    <n v="2030.0966456225299"/>
    <n v="8.211801555522614"/>
    <n v="2.0777993518095172E-3"/>
    <n v="8.6051493075851791E-7"/>
  </r>
  <r>
    <x v="2"/>
    <x v="567"/>
    <n v="442"/>
    <n v="1.99962"/>
    <n v="75.998627244545261"/>
    <n v="0"/>
    <n v="8.4442919160605854"/>
    <n v="16.888583832121171"/>
    <n v="25.332875748181756"/>
    <n v="33.777167664242342"/>
    <n v="42.221459580302927"/>
    <n v="50.665751496363512"/>
    <n v="59.110043412424098"/>
    <n v="67.554335328484683"/>
    <n v="75.998627244545276"/>
    <n v="0"/>
    <n v="8.4442919160605854"/>
    <n v="16.888583832121171"/>
    <n v="25.332875748181756"/>
    <n v="33.777167664242342"/>
    <n v="42.221459580302927"/>
    <n v="50.665751496363512"/>
    <n v="59.110043412424098"/>
    <n v="67.554335328484683"/>
    <n v="75.998627244545276"/>
    <n v="0"/>
    <n v="43.674965402733271"/>
    <n v="174.69986161093308"/>
    <n v="393.07468862459945"/>
    <n v="698.79944644373234"/>
    <n v="1091.8741350683317"/>
    <n v="1572.2987544983978"/>
    <n v="2140.0733047339304"/>
    <n v="2795.1977857749293"/>
    <n v="3537.6721976213953"/>
    <n v="0"/>
    <n v="2.5477613256355246E-2"/>
    <n v="5.0955226512710491E-2"/>
    <n v="7.643283976906573E-2"/>
    <n v="0.10191045302542098"/>
    <n v="0.12738806628177624"/>
    <n v="0.15286567953813146"/>
    <n v="0.17834329279448671"/>
    <n v="0.20382090605084197"/>
    <n v="0.22929851930719722"/>
    <n v="9.6"/>
    <n v="1.21546"/>
    <n v="1"/>
    <n v="1.0005999999999999"/>
    <n v="1.0066999999999999"/>
    <n v="1"/>
    <n v="0.96931950103602504"/>
    <n v="0.93970248201009554"/>
    <n v="0.91114894292221149"/>
    <n v="0.883658883772373"/>
    <n v="0.85723230456057986"/>
    <n v="0.83186920528683239"/>
    <n v="0.80756958595113026"/>
    <n v="0.78433344655347359"/>
    <n v="0.76216078709386248"/>
    <n v="375000"/>
    <n v="750000"/>
    <n v="726989.62577701884"/>
    <n v="704776.86150757165"/>
    <n v="683361.70719165867"/>
    <n v="662744.16282927978"/>
    <n v="642924.22842043487"/>
    <n v="623901.90396512428"/>
    <n v="605677.18946334766"/>
    <n v="588250.08491510514"/>
    <n v="571620.59032039682"/>
    <n v="750000"/>
    <n v="726989.62577701884"/>
    <n v="704776.86150757165"/>
    <n v="683361.70719165867"/>
    <n v="662744.16282927978"/>
    <n v="642924.22842043487"/>
    <n v="623901.90396512428"/>
    <n v="605677.18946334766"/>
    <n v="588250.08491510514"/>
    <n v="571620.59032039682"/>
    <n v="2584056.2275"/>
    <n v="64.75"/>
    <n v="9.4854355203619907"/>
    <n v="1.2999999999999999E-2"/>
    <n v="0.78300000000000003"/>
    <n v="4.2157979022656243E-2"/>
    <n v="0.16856784205012271"/>
    <n v="7.4999999999999997E-2"/>
    <n v="0.24356784205012272"/>
    <n v="2.6501665102466796"/>
    <n v="2.5479264241189852"/>
    <n v="2.4188849452406322"/>
    <n v="2.2630420736116217"/>
    <n v="2.0803978092319522"/>
    <n v="1.8709521521016244"/>
    <n v="1.6347051022206389"/>
    <n v="1.371656659588995"/>
    <n v="1.0818068242066923"/>
    <n v="0.76515559607373185"/>
    <n v="2.6501665102466796"/>
    <n v="2.5990464671828324"/>
    <n v="2.4834056846798087"/>
    <n v="2.340963509426127"/>
    <n v="2.1717199414217871"/>
    <n v="1.9756749806667884"/>
    <n v="1.7528286271611315"/>
    <n v="1.5031808809048171"/>
    <n v="1.2267317418978436"/>
    <n v="0.92348121014021212"/>
    <n v="0"/>
    <n v="4.2221459580302927"/>
    <n v="12.666437874090878"/>
    <n v="21.110729790151463"/>
    <n v="29.555021706212049"/>
    <n v="37.999313622272638"/>
    <n v="46.443605538333216"/>
    <n v="54.887897454393809"/>
    <n v="63.332189370454387"/>
    <n v="71.776481286514979"/>
    <n v="8.4442919160605854"/>
    <n v="0"/>
    <n v="13.717735881986071"/>
    <n v="43.069523278175033"/>
    <n v="76.150339034039888"/>
    <n v="114.91869928190262"/>
    <n v="162.41401038955908"/>
    <n v="223.74312966078784"/>
    <n v="308.33909255465619"/>
    <n v="435.95146066733253"/>
    <n v="656.32256946404777"/>
    <n v="2034.6265602124872"/>
    <n v="69.555528290513578"/>
    <n v="315.62731327544992"/>
    <n v="2419.8094017784506"/>
    <n v="2419.8000000000002"/>
    <n v="315.6260869565217"/>
    <n v="69.555528290513578"/>
    <n v="2034.6183847529649"/>
    <n v="8.2097044633195342"/>
    <n v="9.4017784504103474E-3"/>
    <n v="3.8853535211217232E-6"/>
  </r>
  <r>
    <x v="2"/>
    <x v="568"/>
    <n v="442"/>
    <n v="2.0011000000000001"/>
    <n v="76.006548612408096"/>
    <n v="0"/>
    <n v="8.4451720680453448"/>
    <n v="16.89034413609069"/>
    <n v="25.335516204136034"/>
    <n v="33.780688272181379"/>
    <n v="42.225860340226724"/>
    <n v="50.671032408272069"/>
    <n v="59.116204476317414"/>
    <n v="67.561376544362759"/>
    <n v="76.006548612408096"/>
    <n v="0"/>
    <n v="8.4451720680453448"/>
    <n v="16.89034413609069"/>
    <n v="25.335516204136034"/>
    <n v="33.780688272181379"/>
    <n v="42.225860340226724"/>
    <n v="50.671032408272069"/>
    <n v="59.116204476317414"/>
    <n v="67.561376544362759"/>
    <n v="76.006548612408096"/>
    <n v="0"/>
    <n v="43.684070396072137"/>
    <n v="174.73628158428855"/>
    <n v="393.15663356464927"/>
    <n v="698.94512633715419"/>
    <n v="1092.1017599018035"/>
    <n v="1572.6265342585971"/>
    <n v="2140.5194494075349"/>
    <n v="2795.7805053486168"/>
    <n v="3538.4097020818426"/>
    <n v="0"/>
    <n v="2.5480268798358935E-2"/>
    <n v="5.096053759671787E-2"/>
    <n v="7.6440806395076805E-2"/>
    <n v="0.10192107519343574"/>
    <n v="0.12740134399179467"/>
    <n v="0.15288161279015361"/>
    <n v="0.17836188158851254"/>
    <n v="0.20384215038687148"/>
    <n v="0.22932241918523039"/>
    <n v="9.6"/>
    <n v="1.21546"/>
    <n v="1"/>
    <n v="1.0005999999999999"/>
    <n v="1.0066999999999999"/>
    <n v="1"/>
    <n v="0.96931635862437582"/>
    <n v="0.93969641889224476"/>
    <n v="0.91114018080360659"/>
    <n v="0.88364764435846155"/>
    <n v="0.85721880955680951"/>
    <n v="0.83185367639865049"/>
    <n v="0.80755224488398458"/>
    <n v="0.7843145150128118"/>
    <n v="0.76214048678513191"/>
    <n v="375000"/>
    <n v="750000"/>
    <n v="726987.26896828192"/>
    <n v="704772.31416918361"/>
    <n v="683355.13560270495"/>
    <n v="662735.73326884618"/>
    <n v="642914.10716760717"/>
    <n v="623890.25729898782"/>
    <n v="605664.18366298848"/>
    <n v="588235.8862596089"/>
    <n v="571605.36508884898"/>
    <n v="750000"/>
    <n v="726987.26896828192"/>
    <n v="704772.31416918372"/>
    <n v="683355.13560270483"/>
    <n v="662735.73326884618"/>
    <n v="642914.10716760717"/>
    <n v="623890.25729898782"/>
    <n v="605664.18366298848"/>
    <n v="588235.8862596089"/>
    <n v="571605.36508884898"/>
    <n v="2586507.8937500003"/>
    <n v="64.75"/>
    <n v="9.4854355203619907"/>
    <n v="1.2999999999999999E-2"/>
    <n v="0.78300000000000003"/>
    <n v="4.2157979022656243E-2"/>
    <n v="0.1688174622094793"/>
    <n v="7.4999999999999997E-2"/>
    <n v="0.24381746220947931"/>
    <n v="2.6474685957345967"/>
    <n v="2.5452972706082306"/>
    <n v="2.4163121608065952"/>
    <n v="2.2605132663296885"/>
    <n v="2.0779005871775134"/>
    <n v="1.8684741233500688"/>
    <n v="1.6322338748473544"/>
    <n v="1.369179841669371"/>
    <n v="1.0793120238161182"/>
    <n v="0.76263042128759551"/>
    <n v="2.6474685957345967"/>
    <n v="2.5963829331714137"/>
    <n v="2.4808047157074129"/>
    <n v="2.3384127135681418"/>
    <n v="2.1692069267536009"/>
    <n v="1.9731873552637911"/>
    <n v="1.7503539990987116"/>
    <n v="1.5007068582583627"/>
    <n v="1.2242459327427446"/>
    <n v="0.92097122255185693"/>
    <n v="0"/>
    <n v="4.2225860340226724"/>
    <n v="12.667758102068017"/>
    <n v="21.112930170113362"/>
    <n v="29.558102238158707"/>
    <n v="38.003274306204048"/>
    <n v="46.4484463742494"/>
    <n v="54.893618442294738"/>
    <n v="63.33879051034009"/>
    <n v="71.783962578385427"/>
    <n v="8.4451720680453448"/>
    <n v="0"/>
    <n v="13.734671097182231"/>
    <n v="43.123667175807384"/>
    <n v="76.249298129740708"/>
    <n v="115.07581703130025"/>
    <n v="162.65266945323265"/>
    <n v="224.10616488201666"/>
    <n v="308.91179755173414"/>
    <n v="436.92772026885035"/>
    <n v="658.24848904707028"/>
    <n v="2039.0302946369347"/>
    <n v="69.555528290513578"/>
    <n v="316.28787343911705"/>
    <n v="2424.8736963665651"/>
    <n v="2424.9"/>
    <n v="316.2913043478261"/>
    <n v="69.555528290513578"/>
    <n v="2039.0531673616604"/>
    <n v="8.2073694880833674"/>
    <n v="2.6303633434963558E-2"/>
    <n v="1.0847306460045179E-5"/>
  </r>
  <r>
    <x v="2"/>
    <x v="569"/>
    <n v="442"/>
    <n v="2.00244"/>
    <n v="76.01711466580889"/>
    <n v="0"/>
    <n v="8.4463460739787664"/>
    <n v="16.892692147957533"/>
    <n v="25.339038221936299"/>
    <n v="33.785384295915065"/>
    <n v="42.231730369893832"/>
    <n v="50.678076443872598"/>
    <n v="59.124422517851364"/>
    <n v="67.570768591830131"/>
    <n v="76.01711466580889"/>
    <n v="0"/>
    <n v="8.4463460739787664"/>
    <n v="16.892692147957533"/>
    <n v="25.339038221936299"/>
    <n v="33.785384295915065"/>
    <n v="42.231730369893832"/>
    <n v="50.678076443872598"/>
    <n v="59.124422517851364"/>
    <n v="67.570768591830131"/>
    <n v="76.01711466580889"/>
    <n v="0"/>
    <n v="43.696216725867622"/>
    <n v="174.78486690347049"/>
    <n v="393.26595053280857"/>
    <n v="699.13946761388195"/>
    <n v="1092.4054181466906"/>
    <n v="1573.0638021312343"/>
    <n v="2141.1146195675133"/>
    <n v="2796.5578704555278"/>
    <n v="3539.3935547952765"/>
    <n v="0"/>
    <n v="2.5483810938946885E-2"/>
    <n v="5.0967621877893769E-2"/>
    <n v="7.645143281684065E-2"/>
    <n v="0.10193524375578754"/>
    <n v="0.12741905469473441"/>
    <n v="0.1529028656336813"/>
    <n v="0.17838667657262819"/>
    <n v="0.20387048751157508"/>
    <n v="0.22935429845052194"/>
    <n v="9.6"/>
    <n v="1.21546"/>
    <n v="1"/>
    <n v="1.0005999999999999"/>
    <n v="1.0066999999999999"/>
    <n v="1"/>
    <n v="0.96931216708228207"/>
    <n v="0.93968833156966636"/>
    <n v="0.91112849346215319"/>
    <n v="0.88363265275974257"/>
    <n v="0.85720080946243438"/>
    <n v="0.83183296357022851"/>
    <n v="0.80752911508312519"/>
    <n v="0.78428926400112431"/>
    <n v="0.76211341032422586"/>
    <n v="375000"/>
    <n v="750000"/>
    <n v="726984.12531171157"/>
    <n v="704766.24867724977"/>
    <n v="683346.37009661493"/>
    <n v="662724.48956980696"/>
    <n v="642900.60709682573"/>
    <n v="623874.72267767135"/>
    <n v="605646.83631234395"/>
    <n v="588216.94800084329"/>
    <n v="571585.05774316937"/>
    <n v="750000"/>
    <n v="726984.12531171157"/>
    <n v="704766.24867724965"/>
    <n v="683346.37009661493"/>
    <n v="662724.48956980696"/>
    <n v="642900.60709682573"/>
    <n v="623874.72267767135"/>
    <n v="605646.83631234395"/>
    <n v="588216.94800084329"/>
    <n v="571585.05774316937"/>
    <n v="2588959.56"/>
    <n v="64.75"/>
    <n v="9.4854355203619907"/>
    <n v="1.2999999999999999E-2"/>
    <n v="0.78300000000000003"/>
    <n v="4.2157979022656243E-2"/>
    <n v="0.16904362895763"/>
    <n v="7.4999999999999997E-2"/>
    <n v="0.24404362895762999"/>
    <n v="2.6447757909090912"/>
    <n v="2.5426705814927208"/>
    <n v="2.4137403601769565"/>
    <n v="2.2579851269618008"/>
    <n v="2.0754048818472515"/>
    <n v="1.8659996248333086"/>
    <n v="1.6297693559199729"/>
    <n v="1.3667140751072449"/>
    <n v="1.0768337823951235"/>
    <n v="0.76012847778360915"/>
    <n v="2.6447757909090912"/>
    <n v="2.593723186200906"/>
    <n v="2.4782054708348387"/>
    <n v="2.3358627435693786"/>
    <n v="2.1666950044045263"/>
    <n v="1.97070225334028"/>
    <n v="1.7478844903766406"/>
    <n v="1.498241715513609"/>
    <n v="1.2217739287511842"/>
    <n v="0.91848113008936627"/>
    <n v="0"/>
    <n v="4.2231730369893832"/>
    <n v="12.66951911096815"/>
    <n v="21.115865184946916"/>
    <n v="29.562211258925682"/>
    <n v="38.008557332904445"/>
    <n v="46.454903406883219"/>
    <n v="54.901249480861978"/>
    <n v="63.347595554840751"/>
    <n v="71.79394162881951"/>
    <n v="8.4463460739787664"/>
    <n v="0"/>
    <n v="13.752578220560073"/>
    <n v="43.180900155980893"/>
    <n v="76.353760722689472"/>
    <n v="115.24126215151401"/>
    <n v="162.90306080598046"/>
    <n v="224.48519519916368"/>
    <n v="309.50610185769807"/>
    <n v="437.93348541781552"/>
    <n v="660.21658708768382"/>
    <n v="2043.5729316190859"/>
    <n v="69.555528290513578"/>
    <n v="316.96926898643972"/>
    <n v="2430.0977288960389"/>
    <n v="2430.1"/>
    <n v="316.96956521739094"/>
    <n v="69.555528290513578"/>
    <n v="2043.5749064920954"/>
    <n v="8.2052541529271252"/>
    <n v="2.2711039609930594E-3"/>
    <n v="9.3457222377394327E-7"/>
  </r>
  <r>
    <x v="2"/>
    <x v="570"/>
    <n v="442"/>
    <n v="2.0038200000000002"/>
    <n v="76.026906290841538"/>
    <n v="0"/>
    <n v="8.4474340323157264"/>
    <n v="16.894868064631453"/>
    <n v="25.342302096947179"/>
    <n v="33.789736129262906"/>
    <n v="42.237170161578632"/>
    <n v="50.684604193894359"/>
    <n v="59.132038226210085"/>
    <n v="67.579472258525811"/>
    <n v="76.026906290841538"/>
    <n v="0"/>
    <n v="8.4474340323157264"/>
    <n v="16.894868064631453"/>
    <n v="25.342302096947179"/>
    <n v="33.789736129262906"/>
    <n v="42.237170161578632"/>
    <n v="50.684604193894359"/>
    <n v="59.132038226210085"/>
    <n v="67.579472258525811"/>
    <n v="76.026906290841538"/>
    <n v="0"/>
    <n v="43.707474309824633"/>
    <n v="174.82989723929853"/>
    <n v="393.36726878842177"/>
    <n v="699.31958895719413"/>
    <n v="1092.686857745616"/>
    <n v="1573.4690751536871"/>
    <n v="2141.6662411814073"/>
    <n v="2797.2783558287765"/>
    <n v="3540.3054190957955"/>
    <n v="0"/>
    <n v="2.5487093461865756E-2"/>
    <n v="5.0974186923731513E-2"/>
    <n v="7.6461280385597269E-2"/>
    <n v="0.10194837384746303"/>
    <n v="0.12743546730932878"/>
    <n v="0.15292256077119454"/>
    <n v="0.17840965423306029"/>
    <n v="0.20389674769492605"/>
    <n v="0.22938384115679181"/>
    <n v="9.6"/>
    <n v="1.21546"/>
    <n v="1"/>
    <n v="1.0005999999999999"/>
    <n v="1.0066999999999999"/>
    <n v="1"/>
    <n v="0.96930828277344572"/>
    <n v="0.93968083707275341"/>
    <n v="0.91111766289792318"/>
    <n v="0.8836187602489548"/>
    <n v="0.85718412912584852"/>
    <n v="0.83181376952860409"/>
    <n v="0.80750768145722174"/>
    <n v="0.78426586491170147"/>
    <n v="0.76208831989204306"/>
    <n v="375000"/>
    <n v="750000"/>
    <n v="726981.21208008425"/>
    <n v="704760.62780456501"/>
    <n v="683338.24717344239"/>
    <n v="662714.07018671616"/>
    <n v="642888.09684438643"/>
    <n v="623860.32714645308"/>
    <n v="605630.76109291625"/>
    <n v="588199.39868377615"/>
    <n v="571566.23991903232"/>
    <n v="750000"/>
    <n v="726981.21208008425"/>
    <n v="704760.62780456501"/>
    <n v="683338.24717344239"/>
    <n v="662714.07018671616"/>
    <n v="642888.09684438643"/>
    <n v="623860.32714645308"/>
    <n v="605630.76109291625"/>
    <n v="588199.39868377615"/>
    <n v="571566.23991903232"/>
    <n v="2591411.2262500003"/>
    <n v="64.75"/>
    <n v="9.4854355203619907"/>
    <n v="1.2999999999999999E-2"/>
    <n v="0.78300000000000003"/>
    <n v="4.2157979022656243E-2"/>
    <n v="0.16927670519618429"/>
    <n v="7.4999999999999997E-2"/>
    <n v="0.24427670519618427"/>
    <n v="2.642088081267739"/>
    <n v="2.5400495832537082"/>
    <n v="2.4111745035322514"/>
    <n v="2.2554628421033693"/>
    <n v="2.0729145989670608"/>
    <n v="1.8635297741233265"/>
    <n v="1.627308367572166"/>
    <n v="1.3642503793135798"/>
    <n v="1.0743558093475685"/>
    <n v="0.75762465767413012"/>
    <n v="2.642088081267739"/>
    <n v="2.5910688322607234"/>
    <n v="2.4756120433929798"/>
    <n v="2.3333186728178106"/>
    <n v="2.1641887205352148"/>
    <n v="1.9682221865451937"/>
    <n v="1.7454190708477464"/>
    <n v="1.4957793734428728"/>
    <n v="1.219303094330574"/>
    <n v="0.91599023351084929"/>
    <n v="0"/>
    <n v="4.2237170161578632"/>
    <n v="12.67115104847359"/>
    <n v="21.118585080789316"/>
    <n v="29.566019113105042"/>
    <n v="38.013453145420769"/>
    <n v="46.460887177736495"/>
    <n v="54.908321210052222"/>
    <n v="63.355755242367948"/>
    <n v="71.803189274683675"/>
    <n v="8.4474340323157264"/>
    <n v="0"/>
    <n v="13.770213442779257"/>
    <n v="43.2372725286898"/>
    <n v="76.45670366593103"/>
    <n v="115.40444402389021"/>
    <n v="163.15034958025728"/>
    <n v="224.86019894704611"/>
    <n v="310.09547897394737"/>
    <n v="438.93398242483607"/>
    <n v="662.18250208077814"/>
    <n v="2048.0911456681551"/>
    <n v="69.555528290513578"/>
    <n v="317.6470010938001"/>
    <n v="2435.2936750524686"/>
    <n v="2435.3000000000002"/>
    <n v="317.64782608695623"/>
    <n v="69.555528290513578"/>
    <n v="2048.0966456225306"/>
    <n v="8.2030744535819977"/>
    <n v="6.3249475315387826E-3"/>
    <n v="2.5971944037854812E-6"/>
  </r>
  <r>
    <x v="2"/>
    <x v="571"/>
    <n v="442"/>
    <n v="2.0051999999999999"/>
    <n v="76.036683180158334"/>
    <n v="0"/>
    <n v="8.4485203533509257"/>
    <n v="16.897040706701851"/>
    <n v="25.345561060052777"/>
    <n v="33.794081413403703"/>
    <n v="42.242601766754632"/>
    <n v="50.691122120105561"/>
    <n v="59.13964247345649"/>
    <n v="67.588162826807419"/>
    <n v="76.036683180158349"/>
    <n v="0"/>
    <n v="8.4485203533509257"/>
    <n v="16.897040706701851"/>
    <n v="25.345561060052777"/>
    <n v="33.794081413403703"/>
    <n v="42.242601766754632"/>
    <n v="50.691122120105561"/>
    <n v="59.13964247345649"/>
    <n v="67.588162826807419"/>
    <n v="76.036683180158349"/>
    <n v="0"/>
    <n v="43.71871639860322"/>
    <n v="174.87486559441288"/>
    <n v="393.46844758742901"/>
    <n v="699.49946237765153"/>
    <n v="1092.9679099650809"/>
    <n v="1573.8737903497165"/>
    <n v="2142.2171035315587"/>
    <n v="2797.9978495106075"/>
    <n v="3541.2160282868626"/>
    <n v="0"/>
    <n v="2.5490371044815534E-2"/>
    <n v="5.0980742089631069E-2"/>
    <n v="7.64711131344466E-2"/>
    <n v="0.10196148417926214"/>
    <n v="0.12745185522407768"/>
    <n v="0.15294222626889323"/>
    <n v="0.17843259731370878"/>
    <n v="0.20392296835852433"/>
    <n v="0.22941333940333988"/>
    <n v="9.6"/>
    <n v="1.21546"/>
    <n v="1"/>
    <n v="1.0005999999999999"/>
    <n v="1.0066999999999999"/>
    <n v="1"/>
    <n v="0.96930440432783815"/>
    <n v="0.93967335392499207"/>
    <n v="0.91110684879146198"/>
    <n v="0.88360488892724764"/>
    <n v="0.8571674743323493"/>
    <n v="0.83179460500676672"/>
    <n v="0.80748628095050023"/>
    <n v="0.7842425021635494"/>
    <n v="0.76206326864591445"/>
    <n v="375000"/>
    <n v="750000"/>
    <n v="726978.30324587866"/>
    <n v="704755.01544374402"/>
    <n v="683330.13659359643"/>
    <n v="662703.66669543576"/>
    <n v="642875.60574926203"/>
    <n v="623845.953755075"/>
    <n v="605614.71071287512"/>
    <n v="588181.87662266206"/>
    <n v="571547.45148443582"/>
    <n v="750000"/>
    <n v="726978.30324587866"/>
    <n v="704755.01544374402"/>
    <n v="683330.13659359654"/>
    <n v="662703.66669543576"/>
    <n v="642875.60574926203"/>
    <n v="623845.953755075"/>
    <n v="605614.71071287512"/>
    <n v="588181.87662266206"/>
    <n v="571547.45148443582"/>
    <n v="2593862.8925000001"/>
    <n v="64.75"/>
    <n v="9.4854355203619907"/>
    <n v="1.2999999999999999E-2"/>
    <n v="0.78300000000000003"/>
    <n v="4.2157979022656243E-2"/>
    <n v="0.16950994200604896"/>
    <n v="7.4999999999999997E-2"/>
    <n v="0.24450994200604897"/>
    <n v="2.6394054523629489"/>
    <n v="2.5374335420990941"/>
    <n v="2.4086134727828763"/>
    <n v="2.2529452444142986"/>
    <n v="2.0704288569933573"/>
    <n v="1.8610643105200553"/>
    <n v="1.6248516049943909"/>
    <n v="1.3617907404163654"/>
    <n v="1.071881716785978"/>
    <n v="0.75512453410322877"/>
    <n v="2.6394054523629489"/>
    <n v="2.5884194972310217"/>
    <n v="2.4730235074409852"/>
    <n v="2.3307793585985874"/>
    <n v="2.1616870507038279"/>
    <n v="1.9657465837567063"/>
    <n v="1.742957957757223"/>
    <n v="1.4933211727053781"/>
    <n v="1.2168362286011716"/>
    <n v="0.91350312544460333"/>
    <n v="0"/>
    <n v="4.2242601766754628"/>
    <n v="12.672780530026388"/>
    <n v="21.121300883377316"/>
    <n v="29.569821236728238"/>
    <n v="38.018341590079167"/>
    <n v="46.466861943430096"/>
    <n v="54.915382296781026"/>
    <n v="63.363902650131955"/>
    <n v="71.812423003482877"/>
    <n v="8.4485203533509257"/>
    <n v="0"/>
    <n v="13.787853212615145"/>
    <n v="43.293662158620727"/>
    <n v="76.559687961950132"/>
    <n v="115.5677166508016"/>
    <n v="163.39783336191493"/>
    <n v="225.23562724976452"/>
    <n v="310.685828023103"/>
    <n v="439.93695176448097"/>
    <n v="664.15614842377818"/>
    <n v="2052.621308807029"/>
    <n v="69.555528290513578"/>
    <n v="318.32652556463114"/>
    <n v="2440.5033626621735"/>
    <n v="2440.5"/>
    <n v="318.32608695652152"/>
    <n v="69.555528290513578"/>
    <n v="2052.6183847529651"/>
    <n v="8.2008935242003087"/>
    <n v="3.362662173458375E-3"/>
    <n v="1.3778578870962405E-6"/>
  </r>
  <r>
    <x v="2"/>
    <x v="572"/>
    <n v="442"/>
    <n v="2.0067200000000001"/>
    <n v="76.043792608498052"/>
    <n v="0"/>
    <n v="8.4493102898331163"/>
    <n v="16.898620579666233"/>
    <n v="25.347930869499351"/>
    <n v="33.797241159332465"/>
    <n v="42.24655144916558"/>
    <n v="50.695861738998694"/>
    <n v="59.145172028831809"/>
    <n v="67.59448231866493"/>
    <n v="76.043792608498052"/>
    <n v="0"/>
    <n v="8.4493102898331163"/>
    <n v="16.898620579666233"/>
    <n v="25.347930869499351"/>
    <n v="33.797241159332465"/>
    <n v="42.24655144916558"/>
    <n v="50.695861738998694"/>
    <n v="59.145172028831809"/>
    <n v="67.59448231866493"/>
    <n v="76.043792608498052"/>
    <n v="0"/>
    <n v="43.726892179001361"/>
    <n v="174.90756871600544"/>
    <n v="393.54202961101231"/>
    <n v="699.63027486402177"/>
    <n v="1093.172304475034"/>
    <n v="1574.168118444049"/>
    <n v="2142.6177167710666"/>
    <n v="2798.5210994560871"/>
    <n v="3541.8782664991113"/>
    <n v="0"/>
    <n v="2.5492754393992755E-2"/>
    <n v="5.0985508787985509E-2"/>
    <n v="7.647826318197827E-2"/>
    <n v="0.10197101757597102"/>
    <n v="0.12746377196996378"/>
    <n v="0.15295652636395651"/>
    <n v="0.17844928075794927"/>
    <n v="0.20394203515194204"/>
    <n v="0.2294347895459348"/>
    <n v="9.6"/>
    <n v="1.21546"/>
    <n v="1"/>
    <n v="1.0005999999999999"/>
    <n v="1.0066999999999999"/>
    <n v="1"/>
    <n v="0.9693015840623973"/>
    <n v="0.93966791247333936"/>
    <n v="0.91109898523282606"/>
    <n v="0.88359480234085752"/>
    <n v="0.85715536379743362"/>
    <n v="0.83178066960255448"/>
    <n v="0.80747071975621998"/>
    <n v="0.78422551425843035"/>
    <n v="0.76204505310918524"/>
    <n v="375000"/>
    <n v="750000"/>
    <n v="726976.18804679799"/>
    <n v="704750.93435500457"/>
    <n v="683324.23892461951"/>
    <n v="662696.10175564315"/>
    <n v="642866.52284807526"/>
    <n v="623835.50220191584"/>
    <n v="605603.039817165"/>
    <n v="588169.13569382275"/>
    <n v="571533.78983188898"/>
    <n v="750000"/>
    <n v="726976.18804679799"/>
    <n v="704750.93435500457"/>
    <n v="683324.23892461951"/>
    <n v="662696.10175564315"/>
    <n v="642866.52284807526"/>
    <n v="623835.50220191584"/>
    <n v="605603.039817165"/>
    <n v="588169.13569382275"/>
    <n v="571533.78983188898"/>
    <n v="2596314.5587500003"/>
    <n v="64.75"/>
    <n v="9.4854355203619907"/>
    <n v="1.2999999999999999E-2"/>
    <n v="0.78300000000000003"/>
    <n v="4.2157979022656243E-2"/>
    <n v="0.16976702635363386"/>
    <n v="7.4999999999999997E-2"/>
    <n v="0.24476702635363384"/>
    <n v="2.6367278898016995"/>
    <n v="2.5348249424253706"/>
    <n v="2.406061075434486"/>
    <n v="2.2504362888290452"/>
    <n v="2.0679505826090492"/>
    <n v="1.8586039567744974"/>
    <n v="1.6223964113253897"/>
    <n v="1.3593279462617265"/>
    <n v="1.0693985615835078"/>
    <n v="0.75260825729073255"/>
    <n v="2.6367278898016995"/>
    <n v="2.5857764161135348"/>
    <n v="2.4704430089299283"/>
    <n v="2.3282486821317656"/>
    <n v="2.1591934357190472"/>
    <n v="1.9632772696917733"/>
    <n v="1.7405001840499437"/>
    <n v="1.4908621787935581"/>
    <n v="1.2143632539226172"/>
    <n v="0.91100340943712022"/>
    <n v="0"/>
    <n v="4.2246551449165581"/>
    <n v="12.673965434749675"/>
    <n v="21.12327572458279"/>
    <n v="29.572586014415908"/>
    <n v="38.021896304249026"/>
    <n v="46.471206594082133"/>
    <n v="54.920516883915255"/>
    <n v="63.369827173748369"/>
    <n v="71.819137463581484"/>
    <n v="8.4493102898331163"/>
    <n v="0"/>
    <n v="13.804527709549886"/>
    <n v="43.346989254046413"/>
    <n v="76.657236962884994"/>
    <n v="115.72282092705098"/>
    <n v="163.63394240941597"/>
    <n v="225.59586471441111"/>
    <n v="311.25646289164797"/>
    <n v="440.91529538180311"/>
    <n v="666.10308028694874"/>
    <n v="2057.0362205377592"/>
    <n v="69.555528290513578"/>
    <n v="318.98876232424067"/>
    <n v="2445.5805111525133"/>
    <n v="2445.6"/>
    <n v="318.99130434782592"/>
    <n v="69.555528290513578"/>
    <n v="2057.0531673616606"/>
    <n v="8.1984899269100762"/>
    <n v="1.9488847486627492E-2"/>
    <n v="7.9689431986537022E-6"/>
  </r>
  <r>
    <x v="2"/>
    <x v="573"/>
    <n v="442"/>
    <n v="2.0081099999999998"/>
    <n v="76.053352243773332"/>
    <n v="0"/>
    <n v="8.4503724715303701"/>
    <n v="16.90074494306074"/>
    <n v="25.351117414591108"/>
    <n v="33.80148988612148"/>
    <n v="42.251862357651852"/>
    <n v="50.702234829182224"/>
    <n v="59.152607300712596"/>
    <n v="67.602979772242961"/>
    <n v="76.053352243773332"/>
    <n v="0"/>
    <n v="8.4503724715303701"/>
    <n v="16.90074494306074"/>
    <n v="25.351117414591108"/>
    <n v="33.80148988612148"/>
    <n v="42.251862357651852"/>
    <n v="50.702234829182224"/>
    <n v="59.152607300712596"/>
    <n v="67.602979772242961"/>
    <n v="76.053352243773332"/>
    <n v="0"/>
    <n v="43.737886880903957"/>
    <n v="174.95154752361583"/>
    <n v="393.6409819281356"/>
    <n v="699.80619009446332"/>
    <n v="1093.447172022599"/>
    <n v="1574.5639277125429"/>
    <n v="2143.1564571642944"/>
    <n v="2799.2247603778533"/>
    <n v="3542.768837353221"/>
    <n v="0"/>
    <n v="2.5495959145173743E-2"/>
    <n v="5.0991918290347486E-2"/>
    <n v="7.6487877435521226E-2"/>
    <n v="0.10198383658069497"/>
    <n v="0.12747979572586873"/>
    <n v="0.15297575487104248"/>
    <n v="0.17847171401621623"/>
    <n v="0.20396767316138995"/>
    <n v="0.22946363230656369"/>
    <n v="9.6"/>
    <n v="1.21546"/>
    <n v="1"/>
    <n v="1.0005999999999999"/>
    <n v="1.0066999999999999"/>
    <n v="1"/>
    <n v="0.96929779182996922"/>
    <n v="0.93966059572809746"/>
    <n v="0.91108841169438493"/>
    <n v="0.88358123972883151"/>
    <n v="0.85713907983143722"/>
    <n v="0.83176193200220205"/>
    <n v="0.80744979624112601"/>
    <n v="0.78420267254820919"/>
    <n v="0.7620205609234515"/>
    <n v="375000"/>
    <n v="750000"/>
    <n v="726973.34387247695"/>
    <n v="704745.44679607311"/>
    <n v="683316.30877078872"/>
    <n v="662685.92979662365"/>
    <n v="642854.30987357791"/>
    <n v="623821.44900165149"/>
    <n v="605587.34718084452"/>
    <n v="588152.00441115687"/>
    <n v="571515.42069258867"/>
    <n v="750000"/>
    <n v="726973.34387247695"/>
    <n v="704745.44679607311"/>
    <n v="683316.30877078872"/>
    <n v="662685.92979662365"/>
    <n v="642854.30987357791"/>
    <n v="623821.44900165149"/>
    <n v="605587.34718084452"/>
    <n v="588152.00441115687"/>
    <n v="571515.42069258867"/>
    <n v="2598766.2250000001"/>
    <n v="64.75"/>
    <n v="9.4854355203619907"/>
    <n v="1.2999999999999999E-2"/>
    <n v="0.78300000000000003"/>
    <n v="4.2157979022656243E-2"/>
    <n v="0.170002293748932"/>
    <n v="7.4999999999999997E-2"/>
    <n v="0.24500229374893201"/>
    <n v="2.6340553792452832"/>
    <n v="2.5322189463139262"/>
    <n v="2.4035099165997242"/>
    <n v="2.2479282901026791"/>
    <n v="2.0654740668227891"/>
    <n v="1.8561472467600553"/>
    <n v="1.6199478299144767"/>
    <n v="1.3568758162860546"/>
    <n v="1.0669312058747882"/>
    <n v="0.75011399868067774"/>
    <n v="2.6340553792452832"/>
    <n v="2.5831371627796047"/>
    <n v="2.4678644314568254"/>
    <n v="2.3257191033512017"/>
    <n v="2.1567011784627343"/>
    <n v="1.9608106567914221"/>
    <n v="1.738047538337266"/>
    <n v="1.4884118231002657"/>
    <n v="1.2119035110804215"/>
    <n v="0.90852260227773296"/>
    <n v="0"/>
    <n v="4.225186235765185"/>
    <n v="12.675558707295554"/>
    <n v="21.125931178825923"/>
    <n v="29.576303650356294"/>
    <n v="38.026676121886666"/>
    <n v="46.477048593417038"/>
    <n v="54.92742106494741"/>
    <n v="63.377793536477782"/>
    <n v="71.828166008008139"/>
    <n v="8.4503724715303701"/>
    <n v="0"/>
    <n v="13.822106688047162"/>
    <n v="43.403191437937522"/>
    <n v="76.759909230550576"/>
    <n v="115.88567979303517"/>
    <n v="163.88098257789829"/>
    <n v="225.97101824241258"/>
    <n v="311.84727216999636"/>
    <n v="441.92128903853575"/>
    <n v="668.08988041998646"/>
    <n v="2061.5813295983999"/>
    <n v="69.555528290513578"/>
    <n v="319.67052868333678"/>
    <n v="2450.8073865722499"/>
    <n v="2450.8000000000002"/>
    <n v="319.66956521739121"/>
    <n v="69.555528290513578"/>
    <n v="2061.5749064920956"/>
    <n v="8.1962906112945451"/>
    <n v="7.3865722497430397E-3"/>
    <n v="3.0139433041223433E-6"/>
  </r>
  <r>
    <x v="2"/>
    <x v="574"/>
    <n v="442"/>
    <n v="2.0095499999999999"/>
    <n v="76.061951181329832"/>
    <n v="0"/>
    <n v="8.4513279090366478"/>
    <n v="16.902655818073296"/>
    <n v="25.353983727109942"/>
    <n v="33.805311636146591"/>
    <n v="42.256639545183241"/>
    <n v="50.70796745421989"/>
    <n v="59.15929536325654"/>
    <n v="67.610623272293182"/>
    <n v="76.061951181329832"/>
    <n v="0"/>
    <n v="8.4513279090366478"/>
    <n v="16.902655818073296"/>
    <n v="25.353983727109942"/>
    <n v="33.805311636146591"/>
    <n v="42.256639545183241"/>
    <n v="50.70796745421989"/>
    <n v="59.15929536325654"/>
    <n v="67.610623272293182"/>
    <n v="76.061951181329832"/>
    <n v="0"/>
    <n v="43.747777848462832"/>
    <n v="174.99111139385133"/>
    <n v="393.73000063616541"/>
    <n v="699.96444557540531"/>
    <n v="1093.6944462115707"/>
    <n v="1574.9200025446621"/>
    <n v="2143.6411145746792"/>
    <n v="2799.8577823016212"/>
    <n v="3543.5700057254894"/>
    <n v="0"/>
    <n v="2.5498841834156731E-2"/>
    <n v="5.0997683668313462E-2"/>
    <n v="7.6496525502470186E-2"/>
    <n v="0.10199536733662692"/>
    <n v="0.12749420917078366"/>
    <n v="0.1529930510049404"/>
    <n v="0.17849189283909714"/>
    <n v="0.20399073467325385"/>
    <n v="0.22948957650741059"/>
    <n v="9.6"/>
    <n v="1.21546"/>
    <n v="1"/>
    <n v="1.0005999999999999"/>
    <n v="1.0066999999999999"/>
    <n v="1"/>
    <n v="0.96929438071317564"/>
    <n v="0.93965401433833173"/>
    <n v="0.9110789008754685"/>
    <n v="0.88356904032458572"/>
    <n v="0.85712443268568339"/>
    <n v="0.83174507795876174"/>
    <n v="0.80743097614382053"/>
    <n v="0.78418212724085989"/>
    <n v="0.76199853124987971"/>
    <n v="375000"/>
    <n v="750000"/>
    <n v="726970.78553488175"/>
    <n v="704740.51075374882"/>
    <n v="683309.17565660132"/>
    <n v="662676.78024343925"/>
    <n v="642843.32451426249"/>
    <n v="623808.80846907129"/>
    <n v="605573.23210786539"/>
    <n v="588136.59543064493"/>
    <n v="571498.89843740978"/>
    <n v="750000"/>
    <n v="726970.78553488175"/>
    <n v="704740.51075374882"/>
    <n v="683309.17565660132"/>
    <n v="662676.78024343925"/>
    <n v="642843.32451426249"/>
    <n v="623808.80846907129"/>
    <n v="605573.23210786539"/>
    <n v="588136.59543064493"/>
    <n v="571498.89843740978"/>
    <n v="2601217.8912500003"/>
    <n v="64.75"/>
    <n v="9.4854355203619907"/>
    <n v="1.2999999999999999E-2"/>
    <n v="0.78300000000000003"/>
    <n v="4.2157979022656243E-2"/>
    <n v="0.17024619580237224"/>
    <n v="7.4999999999999997E-2"/>
    <n v="0.24524619580237222"/>
    <n v="2.631387906409048"/>
    <n v="2.5296187531175001"/>
    <n v="2.4009648978205083"/>
    <n v="2.2454263405180708"/>
    <n v="2.0630030812101898"/>
    <n v="1.8536951198968641"/>
    <n v="1.6175024565780942"/>
    <n v="1.3544250912538796"/>
    <n v="1.064463023924221"/>
    <n v="0.74761625458911718"/>
    <n v="2.631387906409048"/>
    <n v="2.5805033297632738"/>
    <n v="2.4652918254690039"/>
    <n v="2.3231956191692893"/>
    <n v="2.1542147108641303"/>
    <n v="1.958349100553527"/>
    <n v="1.7355987882374793"/>
    <n v="1.4859637739159868"/>
    <n v="1.2094440575890504"/>
    <n v="0.90603963925666908"/>
    <n v="0"/>
    <n v="4.2256639545183239"/>
    <n v="12.676991863554971"/>
    <n v="21.128319772591617"/>
    <n v="29.579647681628266"/>
    <n v="38.030975590664916"/>
    <n v="46.482303499701565"/>
    <n v="54.933631408738215"/>
    <n v="63.384959317774857"/>
    <n v="71.836287226811507"/>
    <n v="8.4513279090366478"/>
    <n v="0"/>
    <n v="13.839343395192214"/>
    <n v="43.458309491903869"/>
    <n v="76.860664290079598"/>
    <n v="116.04567582352901"/>
    <n v="164.12408049536765"/>
    <n v="226.34101354856926"/>
    <n v="312.43166247984846"/>
    <n v="442.92009401685033"/>
    <n v="670.07224939916568"/>
    <n v="2066.0930929405058"/>
    <n v="69.555528290513578"/>
    <n v="320.3472931846527"/>
    <n v="2455.9959144156719"/>
    <n v="2456"/>
    <n v="320.3478260869565"/>
    <n v="69.555528290513578"/>
    <n v="2066.0966456225301"/>
    <n v="8.1940108935241707"/>
    <n v="4.0855843280951376E-3"/>
    <n v="1.6635115342406911E-6"/>
  </r>
  <r>
    <x v="2"/>
    <x v="575"/>
    <n v="442"/>
    <n v="2.0110700000000001"/>
    <n v="76.069023783028499"/>
    <n v="0"/>
    <n v="8.452113753669833"/>
    <n v="16.904227507339666"/>
    <n v="25.356341261009497"/>
    <n v="33.808455014679332"/>
    <n v="42.260568768349167"/>
    <n v="50.712682522019001"/>
    <n v="59.164796275688836"/>
    <n v="67.616910029358664"/>
    <n v="76.069023783028499"/>
    <n v="0"/>
    <n v="8.452113753669833"/>
    <n v="16.904227507339666"/>
    <n v="25.356341261009497"/>
    <n v="33.808455014679332"/>
    <n v="42.260568768349167"/>
    <n v="50.712682522019001"/>
    <n v="59.164796275688836"/>
    <n v="67.616910029358664"/>
    <n v="76.069023783028499"/>
    <n v="0"/>
    <n v="43.755913979297041"/>
    <n v="175.02365591718817"/>
    <n v="393.80322581367329"/>
    <n v="700.09462366875266"/>
    <n v="1093.8978494824262"/>
    <n v="1575.2129032546936"/>
    <n v="2144.0397849855553"/>
    <n v="2800.3784946750106"/>
    <n v="3544.2290323230604"/>
    <n v="0"/>
    <n v="2.5501212837651506E-2"/>
    <n v="5.1002425675303012E-2"/>
    <n v="7.6503638512954511E-2"/>
    <n v="0.10200485135060602"/>
    <n v="0.12750606418825752"/>
    <n v="0.15300727702590905"/>
    <n v="0.17850848986356055"/>
    <n v="0.20400970270121205"/>
    <n v="0.22951091553886355"/>
    <n v="9.6"/>
    <n v="1.21546"/>
    <n v="1"/>
    <n v="1.0005999999999999"/>
    <n v="1.0066999999999999"/>
    <n v="1"/>
    <n v="0.96929157508951291"/>
    <n v="0.93964860120477323"/>
    <n v="0.91107107834578083"/>
    <n v="0.88355900651253605"/>
    <n v="0.85711238570503867"/>
    <n v="0.83173121592328858"/>
    <n v="0.80741549716728611"/>
    <n v="0.78416522943703104"/>
    <n v="0.76198041273252348"/>
    <n v="375000"/>
    <n v="750000"/>
    <n v="726968.68131713464"/>
    <n v="704736.45090357994"/>
    <n v="683303.30875933566"/>
    <n v="662669.25488440203"/>
    <n v="642834.28927877895"/>
    <n v="623798.41194246639"/>
    <n v="605561.62287546461"/>
    <n v="588123.92207777326"/>
    <n v="571485.30954939267"/>
    <n v="750000"/>
    <n v="726968.68131713464"/>
    <n v="704736.45090357994"/>
    <n v="683303.30875933578"/>
    <n v="662669.25488440203"/>
    <n v="642834.28927877895"/>
    <n v="623798.41194246639"/>
    <n v="605561.62287546461"/>
    <n v="588123.92207777326"/>
    <n v="571485.30954939267"/>
    <n v="2603669.5575000001"/>
    <n v="64.75"/>
    <n v="9.4854355203619907"/>
    <n v="1.2999999999999999E-2"/>
    <n v="0.78300000000000003"/>
    <n v="4.2157979022656243E-2"/>
    <n v="0.17050383764707175"/>
    <n v="7.4999999999999997E-2"/>
    <n v="0.24550383764707173"/>
    <n v="2.6287254570621466"/>
    <n v="2.5270248754244227"/>
    <n v="2.3984268052195041"/>
    <n v="2.2429312464473909"/>
    <n v="2.0605381991080822"/>
    <n v="1.8512476632015786"/>
    <n v="1.6150596387278808"/>
    <n v="1.3519741256869884"/>
    <n v="1.0619911240789013"/>
    <n v="0.74511063390361998"/>
    <n v="2.6287254570621466"/>
    <n v="2.5778751662432846"/>
    <n v="2.4627258403219634"/>
    <n v="2.3206790258334475"/>
    <n v="2.1517347227777366"/>
    <n v="1.9558929311548305"/>
    <n v="1.7331536509647298"/>
    <n v="1.4835168822074345"/>
    <n v="1.2069826248829449"/>
    <n v="0.90355087899126063"/>
    <n v="0"/>
    <n v="4.2260568768349165"/>
    <n v="12.678170630504749"/>
    <n v="21.13028438417458"/>
    <n v="29.582398137844415"/>
    <n v="38.034511891514249"/>
    <n v="46.486625645184084"/>
    <n v="54.938739398853919"/>
    <n v="63.390853152523746"/>
    <n v="71.842966906193581"/>
    <n v="8.452113753669833"/>
    <n v="0"/>
    <n v="13.856029151535889"/>
    <n v="43.51168067634071"/>
    <n v="76.958323522700923"/>
    <n v="116.20103143785111"/>
    <n v="164.3607459037022"/>
    <n v="226.70248985636934"/>
    <n v="313.00518413474168"/>
    <n v="443.90589453536842"/>
    <n v="672.04287308115011"/>
    <n v="2070.5442522997605"/>
    <n v="69.555528290513578"/>
    <n v="321.01496708854091"/>
    <n v="2461.1147476788146"/>
    <n v="2461.1"/>
    <n v="321.0130434782609"/>
    <n v="69.555528290513578"/>
    <n v="2070.5314282312256"/>
    <n v="8.1916031100542241"/>
    <n v="1.4747678814728715E-2"/>
    <n v="5.9923118990405571E-6"/>
  </r>
  <r>
    <x v="2"/>
    <x v="576"/>
    <n v="442"/>
    <n v="2.0125500000000001"/>
    <n v="76.076841058678099"/>
    <n v="0"/>
    <n v="8.4529823398531221"/>
    <n v="16.905964679706244"/>
    <n v="25.358947019559366"/>
    <n v="33.811929359412488"/>
    <n v="42.26491169926561"/>
    <n v="50.717894039118733"/>
    <n v="59.170876378971855"/>
    <n v="67.623858718824977"/>
    <n v="76.076841058678099"/>
    <n v="0"/>
    <n v="8.4529823398531221"/>
    <n v="16.905964679706244"/>
    <n v="25.358947019559366"/>
    <n v="33.811929359412488"/>
    <n v="42.26491169926561"/>
    <n v="50.717894039118733"/>
    <n v="59.170876378971855"/>
    <n v="67.623858718824977"/>
    <n v="76.076841058678099"/>
    <n v="0"/>
    <n v="43.764907643194626"/>
    <n v="175.0596305727785"/>
    <n v="393.88416878875154"/>
    <n v="700.23852229111401"/>
    <n v="1094.1226910798655"/>
    <n v="1575.5366751550062"/>
    <n v="2144.4804745165366"/>
    <n v="2800.954089164456"/>
    <n v="3544.9575190987644"/>
    <n v="0"/>
    <n v="2.5503833484009735E-2"/>
    <n v="5.100766696801947E-2"/>
    <n v="7.6511500452029202E-2"/>
    <n v="0.10201533393603894"/>
    <n v="0.12751916742004868"/>
    <n v="0.1530230009040584"/>
    <n v="0.17852683438806816"/>
    <n v="0.20403066787207788"/>
    <n v="0.22953450135608761"/>
    <n v="9.6"/>
    <n v="1.21546"/>
    <n v="1"/>
    <n v="1.0005999999999999"/>
    <n v="1.0066999999999999"/>
    <n v="1"/>
    <n v="0.96928847407256247"/>
    <n v="0.93964261816546202"/>
    <n v="0.91106243227869876"/>
    <n v="0.88354791641227226"/>
    <n v="0.85709907056618295"/>
    <n v="0.83171589474043073"/>
    <n v="0.80739838893501559"/>
    <n v="0.78414655314993742"/>
    <n v="0.76196038738519634"/>
    <n v="375000"/>
    <n v="750000"/>
    <n v="726966.3555544219"/>
    <n v="704731.96362409648"/>
    <n v="683296.82420902408"/>
    <n v="662660.93730920425"/>
    <n v="642824.30292463722"/>
    <n v="623786.9210553231"/>
    <n v="605548.79170126165"/>
    <n v="588109.91486245312"/>
    <n v="571470.29053889727"/>
    <n v="750000"/>
    <n v="726966.3555544219"/>
    <n v="704731.96362409648"/>
    <n v="683296.82420902397"/>
    <n v="662660.93730920425"/>
    <n v="642824.30292463722"/>
    <n v="623786.9210553231"/>
    <n v="605548.79170126165"/>
    <n v="588109.91486245312"/>
    <n v="571470.29053889727"/>
    <n v="2606121.2237500004"/>
    <n v="64.75"/>
    <n v="9.4854355203619907"/>
    <n v="1.2999999999999999E-2"/>
    <n v="0.78300000000000003"/>
    <n v="4.2157979022656243E-2"/>
    <n v="0.17075488662465332"/>
    <n v="7.4999999999999997E-2"/>
    <n v="0.24575488662465333"/>
    <n v="2.626068017027281"/>
    <n v="2.5244351667735425"/>
    <n v="2.395892369187901"/>
    <n v="2.2404396242703584"/>
    <n v="2.0580769320209131"/>
    <n v="1.8488042924395653"/>
    <n v="1.6126217055263159"/>
    <n v="1.3495291712811632"/>
    <n v="1.0595266897041091"/>
    <n v="0.74261426079515247"/>
    <n v="2.626068017027281"/>
    <n v="2.575251591900412"/>
    <n v="2.4601637679807218"/>
    <n v="2.3181659967291299"/>
    <n v="2.149258278145636"/>
    <n v="1.9534406122302392"/>
    <n v="1.7307129989829406"/>
    <n v="1.4810754384037397"/>
    <n v="1.2045279304926362"/>
    <n v="0.9010704752496308"/>
    <n v="0"/>
    <n v="4.226491169926561"/>
    <n v="12.679473509779683"/>
    <n v="21.132455849632805"/>
    <n v="29.585438189485927"/>
    <n v="38.038420529339049"/>
    <n v="46.491402869192171"/>
    <n v="54.944385209045294"/>
    <n v="63.397367548898416"/>
    <n v="71.850349888751538"/>
    <n v="8.4529823398531221"/>
    <n v="0"/>
    <n v="13.872996072034256"/>
    <n v="43.565947540465942"/>
    <n v="77.057586189564191"/>
    <n v="116.35883368485257"/>
    <n v="164.6009072184232"/>
    <n v="227.06884829502101"/>
    <n v="313.58559179585831"/>
    <n v="444.90195263869128"/>
    <n v="674.03133872922149"/>
    <n v="2075.0440021641325"/>
    <n v="69.555528290513578"/>
    <n v="321.6899295681967"/>
    <n v="2466.2894600228428"/>
    <n v="2466.3000000000002"/>
    <n v="321.69130434782574"/>
    <n v="69.555528290513578"/>
    <n v="2075.0531673616611"/>
    <n v="8.1892573028417956"/>
    <n v="1.0539977157350222E-2"/>
    <n v="4.2735989771520992E-6"/>
  </r>
  <r>
    <x v="2"/>
    <x v="577"/>
    <n v="442"/>
    <n v="2.0140099999999999"/>
    <n v="76.085023819908074"/>
    <n v="0"/>
    <n v="8.4538915355453419"/>
    <n v="16.907783071090684"/>
    <n v="25.361674606636026"/>
    <n v="33.815566142181368"/>
    <n v="42.269457677726706"/>
    <n v="50.723349213272044"/>
    <n v="59.177240748817383"/>
    <n v="67.631132284362721"/>
    <n v="76.085023819908059"/>
    <n v="0"/>
    <n v="8.4538915355453419"/>
    <n v="16.907783071090684"/>
    <n v="25.361674606636026"/>
    <n v="33.815566142181368"/>
    <n v="42.269457677726706"/>
    <n v="50.723349213272044"/>
    <n v="59.177240748817383"/>
    <n v="67.631132284362721"/>
    <n v="76.085023819908059"/>
    <n v="0"/>
    <n v="43.774322783043672"/>
    <n v="175.09729113217469"/>
    <n v="393.96890504739304"/>
    <n v="700.38916452869876"/>
    <n v="1094.3580695760916"/>
    <n v="1575.8756201895719"/>
    <n v="2144.9418163691394"/>
    <n v="2801.5566581147937"/>
    <n v="3545.720145426536"/>
    <n v="0"/>
    <n v="2.5506576654953015E-2"/>
    <n v="5.101315330990603E-2"/>
    <n v="7.6519729964859048E-2"/>
    <n v="0.10202630661981206"/>
    <n v="0.12753288327476506"/>
    <n v="0.15303945992971807"/>
    <n v="0.17854603658467108"/>
    <n v="0.20405261323962409"/>
    <n v="0.2295591898945771"/>
    <n v="9.6"/>
    <n v="1.21546"/>
    <n v="1"/>
    <n v="1.0005999999999999"/>
    <n v="1.0066999999999999"/>
    <n v="1"/>
    <n v="0.96928522808403816"/>
    <n v="0.93963635544588964"/>
    <n v="0.91105338208555442"/>
    <n v="0.8835363080030324"/>
    <n v="0.8570851331983238"/>
    <n v="0.8316998576714284"/>
    <n v="0.80738048142234631"/>
    <n v="0.78412700445107753"/>
    <n v="0.76193942675762216"/>
    <n v="375000"/>
    <n v="750000"/>
    <n v="726963.92106302863"/>
    <n v="704727.2665844172"/>
    <n v="683290.03656416584"/>
    <n v="662652.23100227432"/>
    <n v="642813.84989874286"/>
    <n v="623774.89325357135"/>
    <n v="605535.36106675968"/>
    <n v="588095.25333830819"/>
    <n v="571454.57006821665"/>
    <n v="750000"/>
    <n v="726963.92106302863"/>
    <n v="704727.2665844172"/>
    <n v="683290.03656416584"/>
    <n v="662652.23100227432"/>
    <n v="642813.84989874286"/>
    <n v="623774.89325357135"/>
    <n v="605535.36106675968"/>
    <n v="588095.25333830819"/>
    <n v="571454.57006821665"/>
    <n v="2608572.89"/>
    <n v="64.75"/>
    <n v="9.4854355203619907"/>
    <n v="1.2999999999999999E-2"/>
    <n v="0.78300000000000003"/>
    <n v="4.2157979022656243E-2"/>
    <n v="0.17100272400739297"/>
    <n v="7.4999999999999997E-2"/>
    <n v="0.24600272400739298"/>
    <n v="2.6234155721804511"/>
    <n v="2.5218499710528075"/>
    <n v="2.3933621238063534"/>
    <n v="2.2379520304410891"/>
    <n v="2.0556196909570135"/>
    <n v="1.8463651053541277"/>
    <n v="1.6101882736324316"/>
    <n v="1.3470891957919238"/>
    <n v="1.0570678718326068"/>
    <n v="0.74012430175447885"/>
    <n v="2.6234155721804511"/>
    <n v="2.5726327716166293"/>
    <n v="2.4576060474295804"/>
    <n v="2.3156570771237215"/>
    <n v="2.1467858606990511"/>
    <n v="1.9509923981555706"/>
    <n v="1.7282766894932795"/>
    <n v="1.4786387347121777"/>
    <n v="1.2020785338122653"/>
    <n v="0.89859608679354275"/>
    <n v="0"/>
    <n v="4.2269457677726709"/>
    <n v="12.680837303318013"/>
    <n v="21.134728838863353"/>
    <n v="29.588620374408698"/>
    <n v="38.042511909954037"/>
    <n v="46.496403445499375"/>
    <n v="54.950294981044713"/>
    <n v="63.404186516590052"/>
    <n v="71.858078052135397"/>
    <n v="8.4538915355453419"/>
    <n v="0"/>
    <n v="13.890105669814442"/>
    <n v="43.620670308111904"/>
    <n v="77.157670279418014"/>
    <n v="116.51790330416382"/>
    <n v="164.84291262768855"/>
    <n v="227.43785986979657"/>
    <n v="314.16993394698181"/>
    <n v="445.90440693656916"/>
    <n v="676.03276570363676"/>
    <n v="2079.5742286461809"/>
    <n v="69.555528290513578"/>
    <n v="322.36946354050394"/>
    <n v="2471.4992204771984"/>
    <n v="2471.5"/>
    <n v="322.36956521739103"/>
    <n v="69.555528290513578"/>
    <n v="2079.5749064920956"/>
    <n v="8.1869418646741234"/>
    <n v="7.7952280162207899E-4"/>
    <n v="3.1540473462353997E-7"/>
  </r>
  <r>
    <x v="2"/>
    <x v="578"/>
    <n v="442"/>
    <n v="2.0156000000000001"/>
    <n v="76.09073991993732"/>
    <n v="0"/>
    <n v="8.4545266577708134"/>
    <n v="16.909053315541627"/>
    <n v="25.36357997331244"/>
    <n v="33.818106631083253"/>
    <n v="42.272633288854067"/>
    <n v="50.72715994662488"/>
    <n v="59.181686604395694"/>
    <n v="67.636213262166507"/>
    <n v="76.09073991993732"/>
    <n v="0"/>
    <n v="8.4545266577708134"/>
    <n v="16.909053315541627"/>
    <n v="25.36357997331244"/>
    <n v="33.818106631083253"/>
    <n v="42.272633288854067"/>
    <n v="50.72715994662488"/>
    <n v="59.181686604395694"/>
    <n v="67.636213262166507"/>
    <n v="76.09073991993732"/>
    <n v="0"/>
    <n v="43.780900366761365"/>
    <n v="175.12360146704546"/>
    <n v="394.02810330085225"/>
    <n v="700.49440586818184"/>
    <n v="1094.522509169034"/>
    <n v="1576.112413203409"/>
    <n v="2145.2641179713069"/>
    <n v="2801.9776234727274"/>
    <n v="3546.2529297076703"/>
    <n v="0"/>
    <n v="2.5508492907800731E-2"/>
    <n v="5.1016985815601462E-2"/>
    <n v="7.6525478723402193E-2"/>
    <n v="0.10203397163120292"/>
    <n v="0.12754246453900364"/>
    <n v="0.15305095744680439"/>
    <n v="0.1785594503546051"/>
    <n v="0.20406794326240585"/>
    <n v="0.22957643617020657"/>
    <n v="9.6"/>
    <n v="1.21546"/>
    <n v="1"/>
    <n v="1.0005999999999999"/>
    <n v="1.0066999999999999"/>
    <n v="1"/>
    <n v="0.96928296059330654"/>
    <n v="0.93963198062776609"/>
    <n v="0.91104706010337877"/>
    <n v="0.88352819902014446"/>
    <n v="0.85707539737806337"/>
    <n v="0.83168865517713531"/>
    <n v="0.80736797241736036"/>
    <n v="0.78411334909873842"/>
    <n v="0.76192478522126972"/>
    <n v="375000"/>
    <n v="750000"/>
    <n v="726962.22044497996"/>
    <n v="704723.98547082453"/>
    <n v="683285.29507753404"/>
    <n v="662646.1492651084"/>
    <n v="642806.54803354759"/>
    <n v="623766.4913828515"/>
    <n v="605525.97931302025"/>
    <n v="588085.01182405383"/>
    <n v="571443.58891595225"/>
    <n v="750000"/>
    <n v="726962.22044497996"/>
    <n v="704723.98547082453"/>
    <n v="683285.29507753404"/>
    <n v="662646.1492651084"/>
    <n v="642806.54803354759"/>
    <n v="623766.4913828515"/>
    <n v="605525.97931302025"/>
    <n v="588085.01182405383"/>
    <n v="571443.58891595225"/>
    <n v="2611024.5562500004"/>
    <n v="64.75"/>
    <n v="9.4854355203619907"/>
    <n v="1.2999999999999999E-2"/>
    <n v="0.78300000000000003"/>
    <n v="4.2157979022656243E-2"/>
    <n v="0.17127283354741368"/>
    <n v="7.4999999999999997E-2"/>
    <n v="0.24627283354741369"/>
    <n v="2.620768108450704"/>
    <n v="2.5192719199849627"/>
    <n v="2.3908400820653153"/>
    <n v="2.2354725946917635"/>
    <n v="2.0531694578643065"/>
    <n v="1.8439306715829442"/>
    <n v="1.6077562358476767"/>
    <n v="1.3446461506585037"/>
    <n v="1.0546004160154256"/>
    <n v="0.73761903191844258"/>
    <n v="2.620768108450704"/>
    <n v="2.5700200142178335"/>
    <n v="2.455056001025139"/>
    <n v="2.3131563383785396"/>
    <n v="2.144321026278035"/>
    <n v="1.9485500647236254"/>
    <n v="1.7258434537153104"/>
    <n v="1.4762011932530901"/>
    <n v="1.1996232833369647"/>
    <n v="0.89610972396693411"/>
    <n v="0"/>
    <n v="4.2272633288854067"/>
    <n v="12.68178998665622"/>
    <n v="21.136316644427033"/>
    <n v="29.590843302197847"/>
    <n v="38.04536995996866"/>
    <n v="46.499896617739473"/>
    <n v="54.954423275510287"/>
    <n v="63.4089499332811"/>
    <n v="71.863476591051921"/>
    <n v="8.4545266577708134"/>
    <n v="0"/>
    <n v="13.906316023128605"/>
    <n v="43.672540042127572"/>
    <n v="77.252691291352775"/>
    <n v="116.66936548143163"/>
    <n v="165.07432903805338"/>
    <n v="227.7927437114557"/>
    <n v="314.73598495158922"/>
    <n v="446.88417188848081"/>
    <n v="678.01036224617098"/>
    <n v="2083.9985046737906"/>
    <n v="69.555528290513578"/>
    <n v="323.0331049446454"/>
    <n v="2476.5871379089494"/>
    <n v="2476.6"/>
    <n v="323.03478260869542"/>
    <n v="69.555528290513578"/>
    <n v="2084.0096891007911"/>
    <n v="8.1844187642074875"/>
    <n v="1.2862091050465096E-2"/>
    <n v="5.1934470849007097E-6"/>
  </r>
  <r>
    <x v="2"/>
    <x v="579"/>
    <n v="442"/>
    <n v="2.01709"/>
    <n v="76.098332849873913"/>
    <n v="0"/>
    <n v="8.4553703166526564"/>
    <n v="16.910740633305313"/>
    <n v="25.366110949957971"/>
    <n v="33.821481266610625"/>
    <n v="42.27685158326328"/>
    <n v="50.732221899915935"/>
    <n v="59.187592216568589"/>
    <n v="67.642962533221251"/>
    <n v="76.098332849873913"/>
    <n v="0"/>
    <n v="8.4553703166526564"/>
    <n v="16.910740633305313"/>
    <n v="25.366110949957971"/>
    <n v="33.821481266610625"/>
    <n v="42.27685158326328"/>
    <n v="50.732221899915935"/>
    <n v="59.187592216568589"/>
    <n v="67.642962533221251"/>
    <n v="76.098332849873913"/>
    <n v="0"/>
    <n v="43.789638404935147"/>
    <n v="175.15855361974059"/>
    <n v="394.10674564441638"/>
    <n v="700.63421447896235"/>
    <n v="1094.7409601233785"/>
    <n v="1576.4269825776648"/>
    <n v="2145.6922818418216"/>
    <n v="2802.5368579158494"/>
    <n v="3546.9607107997472"/>
    <n v="0"/>
    <n v="2.5511038344993752E-2"/>
    <n v="5.1022076689987504E-2"/>
    <n v="7.6533115034981267E-2"/>
    <n v="0.10204415337997501"/>
    <n v="0.12755519172496876"/>
    <n v="0.15306623006996251"/>
    <n v="0.17857726841495625"/>
    <n v="0.20408830675995002"/>
    <n v="0.22959934510494379"/>
    <n v="9.6"/>
    <n v="1.21546"/>
    <n v="1"/>
    <n v="1.0005999999999999"/>
    <n v="1.0066999999999999"/>
    <n v="1"/>
    <n v="0.9692799486017406"/>
    <n v="0.93962616941476951"/>
    <n v="0.9110386624390866"/>
    <n v="0.88351742767469221"/>
    <n v="0.85706246512158613"/>
    <n v="0.83167377477976834"/>
    <n v="0.80735135664923896"/>
    <n v="0.78409521072999788"/>
    <n v="0.7619053370220451"/>
    <n v="375000"/>
    <n v="750000"/>
    <n v="726959.96145130543"/>
    <n v="704719.62706107716"/>
    <n v="683278.99682931497"/>
    <n v="662638.07075601921"/>
    <n v="642796.84884118964"/>
    <n v="623755.33108482626"/>
    <n v="605513.5174869292"/>
    <n v="588071.40804749844"/>
    <n v="571429.00276653387"/>
    <n v="750000"/>
    <n v="726959.96145130543"/>
    <n v="704719.62706107716"/>
    <n v="683278.99682931497"/>
    <n v="662638.07075601921"/>
    <n v="642796.84884118964"/>
    <n v="623755.33108482626"/>
    <n v="605513.5174869292"/>
    <n v="588071.40804749844"/>
    <n v="571429.00276653387"/>
    <n v="2613476.2225000001"/>
    <n v="64.75"/>
    <n v="9.4854355203619907"/>
    <n v="1.2999999999999999E-2"/>
    <n v="0.78300000000000003"/>
    <n v="4.2157979022656243E-2"/>
    <n v="0.17152614853744677"/>
    <n v="7.4999999999999997E-2"/>
    <n v="0.24652614853744675"/>
    <n v="2.6181256118198872"/>
    <n v="2.516696940996614"/>
    <n v="2.3883200514380727"/>
    <n v="2.2329949431442624"/>
    <n v="2.050721616115184"/>
    <n v="1.8415000703508366"/>
    <n v="1.6053303058512207"/>
    <n v="1.3422123226163363"/>
    <n v="1.0521461206461833"/>
    <n v="0.73513169994076155"/>
    <n v="2.6181256118198872"/>
    <n v="2.5674112764082508"/>
    <n v="2.4525084962173436"/>
    <n v="2.3106574972911673"/>
    <n v="2.141858279629723"/>
    <n v="1.9461108432330103"/>
    <n v="1.7234151881010287"/>
    <n v="1.4737713142337785"/>
    <n v="1.1971792216312598"/>
    <n v="0.89363891029347242"/>
    <n v="0"/>
    <n v="4.2276851583263282"/>
    <n v="12.683055474978985"/>
    <n v="21.13842579163164"/>
    <n v="29.593796108284298"/>
    <n v="38.049166424936956"/>
    <n v="46.504536741589604"/>
    <n v="54.959907058242266"/>
    <n v="63.41527737489492"/>
    <n v="71.870647691547589"/>
    <n v="8.4553703166526564"/>
    <n v="0"/>
    <n v="13.923224504129371"/>
    <n v="43.726629674473742"/>
    <n v="77.351670764213139"/>
    <n v="116.82682628951355"/>
    <n v="165.31421808858855"/>
    <n v="228.15922841424384"/>
    <n v="315.31782594632313"/>
    <n v="447.88586725332834"/>
    <n v="680.02068187714087"/>
    <n v="2088.5261728119544"/>
    <n v="69.555528290513578"/>
    <n v="323.71225516536998"/>
    <n v="2481.793956267838"/>
    <n v="2481.8000000000002"/>
    <n v="323.71304347826072"/>
    <n v="69.555528290513578"/>
    <n v="2088.5314282312261"/>
    <n v="8.1820529463778513"/>
    <n v="6.043732162197557E-3"/>
    <n v="2.4352212757666036E-6"/>
  </r>
  <r>
    <x v="2"/>
    <x v="580"/>
    <n v="442"/>
    <n v="2.0186099999999998"/>
    <n v="76.105348280446464"/>
    <n v="0"/>
    <n v="8.4561498089384965"/>
    <n v="16.912299617876993"/>
    <n v="25.368449426815488"/>
    <n v="33.824599235753986"/>
    <n v="42.280749044692485"/>
    <n v="50.736898853630983"/>
    <n v="59.193048662569481"/>
    <n v="67.649198471507972"/>
    <n v="76.105348280446464"/>
    <n v="0"/>
    <n v="8.4561498089384965"/>
    <n v="16.912299617876993"/>
    <n v="25.368449426815488"/>
    <n v="33.824599235753986"/>
    <n v="42.280749044692485"/>
    <n v="50.736898853630983"/>
    <n v="59.193048662569481"/>
    <n v="67.649198471507972"/>
    <n v="76.105348280446464"/>
    <n v="0"/>
    <n v="43.79771262461648"/>
    <n v="175.19085049846592"/>
    <n v="394.17941362154824"/>
    <n v="700.76340199386368"/>
    <n v="1094.942815615412"/>
    <n v="1576.7176544861934"/>
    <n v="2146.0879186062079"/>
    <n v="2803.0536079754547"/>
    <n v="3547.6147225939344"/>
    <n v="0"/>
    <n v="2.5513390182565494E-2"/>
    <n v="5.1026780365130989E-2"/>
    <n v="7.6540170547696476E-2"/>
    <n v="0.10205356073026198"/>
    <n v="0.12756695091282749"/>
    <n v="0.15308034109539298"/>
    <n v="0.1785937312779585"/>
    <n v="0.20410712146052395"/>
    <n v="0.22962051164308944"/>
    <n v="9.6"/>
    <n v="1.21546"/>
    <n v="1"/>
    <n v="1.0005999999999999"/>
    <n v="1.0066999999999999"/>
    <n v="1"/>
    <n v="0.96927716570419598"/>
    <n v="0.93962080022591843"/>
    <n v="0.91103090356516736"/>
    <n v="0.88350747572194266"/>
    <n v="0.85705051669624421"/>
    <n v="0.83166002648807236"/>
    <n v="0.80733600509742698"/>
    <n v="0.78407845252430808"/>
    <n v="0.76188736876871543"/>
    <n v="375000"/>
    <n v="750000"/>
    <n v="726957.87427814701"/>
    <n v="704715.60016943887"/>
    <n v="683273.17767387547"/>
    <n v="662630.60679145704"/>
    <n v="642787.88752218313"/>
    <n v="623745.0198660543"/>
    <n v="605502.0038230702"/>
    <n v="588058.83939323109"/>
    <n v="571415.52657653659"/>
    <n v="750000"/>
    <n v="726957.87427814712"/>
    <n v="704715.60016943887"/>
    <n v="683273.17767387559"/>
    <n v="662630.60679145704"/>
    <n v="642787.88752218313"/>
    <n v="623745.0198660543"/>
    <n v="605502.0038230702"/>
    <n v="588058.83939323109"/>
    <n v="571415.52657653659"/>
    <n v="2615927.8887500004"/>
    <n v="64.75"/>
    <n v="9.4854355203619907"/>
    <n v="1.2999999999999999E-2"/>
    <n v="0.78300000000000003"/>
    <n v="4.2157979022656243E-2"/>
    <n v="0.17178475671047816"/>
    <n v="7.4999999999999997E-2"/>
    <n v="0.24678475671047817"/>
    <n v="2.6154880683223989"/>
    <n v="2.5141273126802672"/>
    <n v="2.3858055070728996"/>
    <n v="2.2305226515002969"/>
    <n v="2.0482787459624583"/>
    <n v="1.8390737904593835"/>
    <n v="1.602907784991074"/>
    <n v="1.3397807295575288"/>
    <n v="1.0496926241587485"/>
    <n v="0.7326434687947323"/>
    <n v="2.6154880683223989"/>
    <n v="2.5648076905013331"/>
    <n v="2.4499664098765832"/>
    <n v="2.3081640792865983"/>
    <n v="2.1394006987313778"/>
    <n v="1.943676268210921"/>
    <n v="1.7209907877252286"/>
    <n v="1.4713442572743014"/>
    <n v="1.1947366768581387"/>
    <n v="0.89116804647674042"/>
    <n v="0"/>
    <n v="4.2280749044692483"/>
    <n v="12.684224713407744"/>
    <n v="21.140374522346242"/>
    <n v="29.596524331284737"/>
    <n v="38.052674140223232"/>
    <n v="46.508823949161737"/>
    <n v="54.964973758100228"/>
    <n v="63.421123567038727"/>
    <n v="71.877273375977211"/>
    <n v="8.4561498089384965"/>
    <n v="0"/>
    <n v="13.939928099878998"/>
    <n v="43.78007141421137"/>
    <n v="77.449508716589619"/>
    <n v="116.98259410574359"/>
    <n v="165.55180429127367"/>
    <n v="228.5227704626445"/>
    <n v="315.89619495569752"/>
    <n v="448.88428749371911"/>
    <n v="682.03185014124449"/>
    <n v="2093.0390096810029"/>
    <n v="69.555528290513578"/>
    <n v="324.38918069572725"/>
    <n v="2486.9837186672435"/>
    <n v="2487"/>
    <n v="324.39130434782601"/>
    <n v="69.555528290513578"/>
    <n v="2093.0531673616606"/>
    <n v="8.1796381061257506"/>
    <n v="1.6281332756534539E-2"/>
    <n v="6.5465752941433608E-6"/>
  </r>
  <r>
    <x v="2"/>
    <x v="581"/>
    <n v="442"/>
    <n v="2.0202100000000001"/>
    <n v="76.11084547510842"/>
    <n v="0"/>
    <n v="8.4567606083453803"/>
    <n v="16.913521216690761"/>
    <n v="25.370281825036141"/>
    <n v="33.827042433381521"/>
    <n v="42.283803041726898"/>
    <n v="50.740563650072275"/>
    <n v="59.197324258417652"/>
    <n v="67.654084866763029"/>
    <n v="76.110845475108405"/>
    <n v="0"/>
    <n v="8.4567606083453803"/>
    <n v="16.913521216690761"/>
    <n v="25.370281825036141"/>
    <n v="33.827042433381521"/>
    <n v="42.283803041726898"/>
    <n v="50.740563650072275"/>
    <n v="59.197324258417652"/>
    <n v="67.654084866763029"/>
    <n v="76.110845475108405"/>
    <n v="0"/>
    <n v="43.804039991953054"/>
    <n v="175.21615996781222"/>
    <n v="394.2363599275775"/>
    <n v="700.86463987124887"/>
    <n v="1095.1009997988263"/>
    <n v="1576.9454397103098"/>
    <n v="2146.3979596056993"/>
    <n v="2803.4585594849946"/>
    <n v="3548.1272393481959"/>
    <n v="0"/>
    <n v="2.5515233050057581E-2"/>
    <n v="5.1030466100115163E-2"/>
    <n v="7.6545699150172744E-2"/>
    <n v="0.10206093220023033"/>
    <n v="0.12757616525028789"/>
    <n v="0.15309139830034546"/>
    <n v="0.17860663135040303"/>
    <n v="0.20412186440046062"/>
    <n v="0.22963709745051819"/>
    <n v="9.6"/>
    <n v="1.21546"/>
    <n v="1"/>
    <n v="1.0005999999999999"/>
    <n v="1.0066999999999999"/>
    <n v="1"/>
    <n v="0.96927498507038556"/>
    <n v="0.93961659302889988"/>
    <n v="0.91102482387554284"/>
    <n v="0.88349967761031445"/>
    <n v="0.85704115423321481"/>
    <n v="0.83164925374424381"/>
    <n v="0.80732397614340146"/>
    <n v="0.78406532143068786"/>
    <n v="0.76187328960610301"/>
    <n v="375000"/>
    <n v="750000"/>
    <n v="726956.23880278913"/>
    <n v="704712.44477167493"/>
    <n v="683268.61790665716"/>
    <n v="662624.75820773584"/>
    <n v="642780.86567491107"/>
    <n v="623736.94030818285"/>
    <n v="605492.98210755107"/>
    <n v="588048.99107301584"/>
    <n v="571404.96720457729"/>
    <n v="750000"/>
    <n v="726956.23880278913"/>
    <n v="704712.44477167493"/>
    <n v="683268.61790665716"/>
    <n v="662624.75820773584"/>
    <n v="642780.86567491107"/>
    <n v="623736.94030818285"/>
    <n v="605492.98210755107"/>
    <n v="588048.99107301584"/>
    <n v="571404.96720457729"/>
    <n v="2618379.5550000002"/>
    <n v="64.75"/>
    <n v="9.4854355203619907"/>
    <n v="1.2999999999999999E-2"/>
    <n v="0.78300000000000003"/>
    <n v="4.2157979022656243E-2"/>
    <n v="0.17205718629261624"/>
    <n v="7.4999999999999997E-2"/>
    <n v="0.24705718629261625"/>
    <n v="2.612855464044944"/>
    <n v="2.5115638933857269"/>
    <n v="2.3832977565411033"/>
    <n v="2.2280570535110726"/>
    <n v="2.0458417842956353"/>
    <n v="1.8366519488947906"/>
    <n v="1.6004875473085389"/>
    <n v="1.3373485795368805"/>
    <n v="1.0472350455798152"/>
    <n v="0.73014694543734338"/>
    <n v="2.612855464044944"/>
    <n v="2.5622096787153357"/>
    <n v="2.4474308249634151"/>
    <n v="2.305677405026088"/>
    <n v="2.1369494189033542"/>
    <n v="1.9412468665952129"/>
    <n v="1.7185697481016646"/>
    <n v="1.4689180634227097"/>
    <n v="1.1922918125583477"/>
    <n v="0.88869099550857933"/>
    <n v="0"/>
    <n v="4.2283803041726902"/>
    <n v="12.685140912518071"/>
    <n v="21.141901520863449"/>
    <n v="29.598662129208833"/>
    <n v="38.05542273755421"/>
    <n v="46.512183345899587"/>
    <n v="54.968943954244963"/>
    <n v="63.42570456259034"/>
    <n v="71.882465170935717"/>
    <n v="8.4567606083453803"/>
    <n v="0"/>
    <n v="13.956078727858033"/>
    <n v="43.831759772780003"/>
    <n v="77.544239093210152"/>
    <n v="117.13370365241104"/>
    <n v="165.7829333707233"/>
    <n v="228.87776324599477"/>
    <n v="316.46366907044529"/>
    <n v="449.86973344263993"/>
    <n v="684.03168588474739"/>
    <n v="2097.49156626081"/>
    <n v="69.555528290513578"/>
    <n v="325.0570641826983"/>
    <n v="2492.1041587340219"/>
    <n v="2492.1"/>
    <n v="325.0565217391304"/>
    <n v="69.555528290513578"/>
    <n v="2097.4879499703561"/>
    <n v="8.1770946650677434"/>
    <n v="4.1587340219848556E-3"/>
    <n v="1.66876691223661E-6"/>
  </r>
  <r>
    <x v="2"/>
    <x v="582"/>
    <n v="442"/>
    <n v="2.0217399999999999"/>
    <n v="76.117651273967653"/>
    <n v="0"/>
    <n v="8.4575168082186281"/>
    <n v="16.915033616437256"/>
    <n v="25.372550424655884"/>
    <n v="33.830067232874512"/>
    <n v="42.28758404109314"/>
    <n v="50.745100849311768"/>
    <n v="59.202617657530396"/>
    <n v="67.660134465749024"/>
    <n v="76.117651273967653"/>
    <n v="0"/>
    <n v="8.4575168082186281"/>
    <n v="16.915033616437256"/>
    <n v="25.372550424655884"/>
    <n v="33.830067232874512"/>
    <n v="42.28758404109314"/>
    <n v="50.745100849311768"/>
    <n v="59.202617657530396"/>
    <n v="67.660134465749024"/>
    <n v="76.117651273967653"/>
    <n v="0"/>
    <n v="43.811874218796625"/>
    <n v="175.2474968751865"/>
    <n v="394.30686796916967"/>
    <n v="700.989987500746"/>
    <n v="1095.2968554699157"/>
    <n v="1577.2274718766787"/>
    <n v="2146.7818367210348"/>
    <n v="2803.959950002984"/>
    <n v="3548.761811722527"/>
    <n v="0"/>
    <n v="2.5517514611153126E-2"/>
    <n v="5.1035029222306252E-2"/>
    <n v="7.6552543833459386E-2"/>
    <n v="0.1020700584446125"/>
    <n v="0.12758757305576562"/>
    <n v="0.15310508766691877"/>
    <n v="0.17862260227807189"/>
    <n v="0.20414011688922501"/>
    <n v="0.22965763150037813"/>
    <n v="9.6"/>
    <n v="1.21546"/>
    <n v="1"/>
    <n v="1.0005999999999999"/>
    <n v="1.0066999999999999"/>
    <n v="1"/>
    <n v="0.96927228534559207"/>
    <n v="0.9396113843417554"/>
    <n v="0.91101729698848999"/>
    <n v="0.88349002328579584"/>
    <n v="0.85702956323367285"/>
    <n v="0.83163591683212101"/>
    <n v="0.80730908408114044"/>
    <n v="0.78404906498073124"/>
    <n v="0.76185585953089308"/>
    <n v="375000"/>
    <n v="750000"/>
    <n v="726954.21400919405"/>
    <n v="704708.53825631656"/>
    <n v="683262.97274136753"/>
    <n v="662617.51746434683"/>
    <n v="642772.1724252546"/>
    <n v="623726.93762409082"/>
    <n v="605481.81306085538"/>
    <n v="588036.79873554839"/>
    <n v="571391.89464816975"/>
    <n v="750000"/>
    <n v="726954.21400919405"/>
    <n v="704708.53825631668"/>
    <n v="683262.97274136753"/>
    <n v="662617.51746434683"/>
    <n v="642772.1724252546"/>
    <n v="623726.93762409082"/>
    <n v="605481.81306085538"/>
    <n v="588036.79873554839"/>
    <n v="571391.89464816975"/>
    <n v="2620831.2212499999"/>
    <n v="64.75"/>
    <n v="9.4854355203619907"/>
    <n v="1.2999999999999999E-2"/>
    <n v="0.78300000000000003"/>
    <n v="4.2157979022656243E-2"/>
    <n v="0.17231789897088146"/>
    <n v="7.4999999999999997E-2"/>
    <n v="0.24731789897088147"/>
    <n v="2.6102277851262863"/>
    <n v="2.5090040401688558"/>
    <n v="2.3807927948925998"/>
    <n v="2.2255940492975173"/>
    <n v="2.0434078033836083"/>
    <n v="1.8342340571508735"/>
    <n v="1.5980728105993129"/>
    <n v="1.3349240637289261"/>
    <n v="1.0447878165397133"/>
    <n v="0.72766406903167391"/>
    <n v="2.6102277851262863"/>
    <n v="2.5596159126475708"/>
    <n v="2.4448984175307276"/>
    <n v="2.3031934220950587"/>
    <n v="2.1345009263405625"/>
    <n v="1.9388209302672408"/>
    <n v="1.7161534338750932"/>
    <n v="1.4664984371641197"/>
    <n v="1.1898559401343198"/>
    <n v="0.88622594278569355"/>
    <n v="0"/>
    <n v="4.228758404109314"/>
    <n v="12.686275212327942"/>
    <n v="21.14379202054657"/>
    <n v="29.601308828765198"/>
    <n v="38.058825636983826"/>
    <n v="46.516342445202454"/>
    <n v="54.973859253421082"/>
    <n v="63.43137606163971"/>
    <n v="71.888892869858338"/>
    <n v="8.4575168082186281"/>
    <n v="0"/>
    <n v="13.972719541212939"/>
    <n v="43.885007684824366"/>
    <n v="77.641753700645552"/>
    <n v="117.28904114076167"/>
    <n v="166.02005502462026"/>
    <n v="229.24101092687445"/>
    <n v="317.04250537596795"/>
    <n v="450.87132913686474"/>
    <n v="686.05700918651803"/>
    <n v="2102.0204317182897"/>
    <n v="69.555528290513578"/>
    <n v="325.73639400132026"/>
    <n v="2497.3123540101233"/>
    <n v="2497.3000000000002"/>
    <n v="325.7347826086957"/>
    <n v="69.555528290513578"/>
    <n v="2102.0096891007911"/>
    <n v="8.1746610674467757"/>
    <n v="1.235401012309012E-2"/>
    <n v="4.9469467517279137E-6"/>
  </r>
  <r>
    <x v="2"/>
    <x v="583"/>
    <n v="442"/>
    <n v="2.0232800000000002"/>
    <n v="76.12425805101681"/>
    <n v="0"/>
    <n v="8.4582508945574233"/>
    <n v="16.916501789114847"/>
    <n v="25.37475268367227"/>
    <n v="33.833003578229693"/>
    <n v="42.291254472787116"/>
    <n v="50.74950536734454"/>
    <n v="59.207756261901963"/>
    <n v="67.666007156459386"/>
    <n v="76.12425805101681"/>
    <n v="0"/>
    <n v="8.4582508945574233"/>
    <n v="16.916501789114847"/>
    <n v="25.37475268367227"/>
    <n v="33.833003578229693"/>
    <n v="42.291254472787116"/>
    <n v="50.74950536734454"/>
    <n v="59.207756261901963"/>
    <n v="67.666007156459386"/>
    <n v="76.12425805101681"/>
    <n v="0"/>
    <n v="43.819480019609891"/>
    <n v="175.27792007843956"/>
    <n v="394.37532017648908"/>
    <n v="701.11168031375826"/>
    <n v="1095.4870004902473"/>
    <n v="1577.5012807059563"/>
    <n v="2147.1545209608844"/>
    <n v="2804.446721255033"/>
    <n v="3549.3778815884011"/>
    <n v="0"/>
    <n v="2.5519729452613195E-2"/>
    <n v="5.103945890522639E-2"/>
    <n v="7.6559188357839578E-2"/>
    <n v="0.10207891781045278"/>
    <n v="0.12759864726306597"/>
    <n v="0.15311837671567916"/>
    <n v="0.17863810616829234"/>
    <n v="0.20415783562090556"/>
    <n v="0.22967756507351875"/>
    <n v="9.6"/>
    <n v="1.21546"/>
    <n v="1"/>
    <n v="1.0005999999999999"/>
    <n v="1.0066999999999999"/>
    <n v="1"/>
    <n v="0.96926966457694297"/>
    <n v="0.93960632800475452"/>
    <n v="0.91100999028343477"/>
    <n v="0.88348065141298338"/>
    <n v="0.85701831139340057"/>
    <n v="0.83162297022468623"/>
    <n v="0.80729462790684059"/>
    <n v="0.78403328443986342"/>
    <n v="0.76183893982375472"/>
    <n v="375000"/>
    <n v="750000"/>
    <n v="726952.24843270727"/>
    <n v="704704.74600356584"/>
    <n v="683257.49271257606"/>
    <n v="662610.48855973757"/>
    <n v="642763.73354505037"/>
    <n v="623717.22766851471"/>
    <n v="605470.97093013045"/>
    <n v="588024.96332989761"/>
    <n v="571379.20486781606"/>
    <n v="750000"/>
    <n v="726952.24843270739"/>
    <n v="704704.74600356584"/>
    <n v="683257.49271257606"/>
    <n v="662610.48855973757"/>
    <n v="642763.73354505037"/>
    <n v="623717.22766851471"/>
    <n v="605470.97093013045"/>
    <n v="588024.96332989761"/>
    <n v="571379.20486781606"/>
    <n v="2623282.8875000002"/>
    <n v="64.75"/>
    <n v="9.4854355203619907"/>
    <n v="1.2999999999999999E-2"/>
    <n v="0.78300000000000003"/>
    <n v="4.2157979022656243E-2"/>
    <n v="0.17258051496807311"/>
    <n v="7.4999999999999997E-2"/>
    <n v="0.2475805149680731"/>
    <n v="2.6076050177570096"/>
    <n v="2.5064491419833272"/>
    <n v="2.3782927381117624"/>
    <n v="2.2231358061423174"/>
    <n v="2.0409783460749904"/>
    <n v="1.8318203579097816"/>
    <n v="1.5956618416466917"/>
    <n v="1.3325027972857202"/>
    <n v="1.0423432248268674"/>
    <n v="0.72518312427013265"/>
    <n v="2.6076050177570096"/>
    <n v="2.5570270798701684"/>
    <n v="2.4423709400475451"/>
    <n v="2.3007142721270402"/>
    <n v="2.1320570761086541"/>
    <n v="1.9363993519923861"/>
    <n v="1.7137410997782365"/>
    <n v="1.4640823194662058"/>
    <n v="1.1874230110562938"/>
    <n v="0.88376317454849995"/>
    <n v="0"/>
    <n v="4.2291254472787116"/>
    <n v="12.687376341836135"/>
    <n v="21.145627236393558"/>
    <n v="29.603878130950982"/>
    <n v="38.062129025508405"/>
    <n v="46.520379920065828"/>
    <n v="54.978630814623251"/>
    <n v="63.436881709180675"/>
    <n v="71.895132603738091"/>
    <n v="8.4582508945574233"/>
    <n v="0"/>
    <n v="13.989294199988285"/>
    <n v="43.938048284685678"/>
    <n v="77.738910326682955"/>
    <n v="117.44386746929861"/>
    <n v="166.25652995985533"/>
    <n v="229.60355279158892"/>
    <n v="317.62083804063258"/>
    <n v="451.87355851163738"/>
    <n v="688.08826524205904"/>
    <n v="2106.552864826429"/>
    <n v="69.555528290513578"/>
    <n v="326.41625896754118"/>
    <n v="2502.5246520844835"/>
    <n v="2502.5"/>
    <n v="326.41304347826053"/>
    <n v="69.555528290513578"/>
    <n v="2106.5314282312261"/>
    <n v="8.1722101606457738"/>
    <n v="2.4652084483477665E-2"/>
    <n v="9.8509828105804864E-6"/>
  </r>
  <r>
    <x v="2"/>
    <x v="584"/>
    <n v="442"/>
    <n v="2.02488"/>
    <n v="76.129726266602688"/>
    <n v="0"/>
    <n v="8.4588584740669646"/>
    <n v="16.917716948133929"/>
    <n v="25.376575422200894"/>
    <n v="33.835433896267858"/>
    <n v="42.294292370334823"/>
    <n v="50.753150844401787"/>
    <n v="59.212009318468752"/>
    <n v="67.670867792535716"/>
    <n v="76.129726266602688"/>
    <n v="0"/>
    <n v="8.4588584740669646"/>
    <n v="16.917716948133929"/>
    <n v="25.376575422200894"/>
    <n v="33.835433896267858"/>
    <n v="42.294292370334823"/>
    <n v="50.753150844401787"/>
    <n v="59.212009318468752"/>
    <n v="67.670867792535716"/>
    <n v="76.129726266602688"/>
    <n v="0"/>
    <n v="43.825775594130384"/>
    <n v="175.30310237652154"/>
    <n v="394.43198034717346"/>
    <n v="701.21240950608615"/>
    <n v="1095.6443898532596"/>
    <n v="1577.7279213886939"/>
    <n v="2147.4630041123887"/>
    <n v="2804.8496380243446"/>
    <n v="3549.8878231245617"/>
    <n v="0"/>
    <n v="2.5521562605223317E-2"/>
    <n v="5.1043125210446634E-2"/>
    <n v="7.6564687815669955E-2"/>
    <n v="0.10208625042089327"/>
    <n v="0.1276078130261166"/>
    <n v="0.15312937563133991"/>
    <n v="0.17865093823656322"/>
    <n v="0.20417250084178654"/>
    <n v="0.22969406344700988"/>
    <n v="9.6"/>
    <n v="1.21546"/>
    <n v="1"/>
    <n v="1.0005999999999999"/>
    <n v="1.0066999999999999"/>
    <n v="1"/>
    <n v="0.96926749545761215"/>
    <n v="0.93960214306254397"/>
    <n v="0.91100394281479546"/>
    <n v="0.88347289471436674"/>
    <n v="0.85700899876125769"/>
    <n v="0.83161225495546831"/>
    <n v="0.80728266329699871"/>
    <n v="0.78402022378584868"/>
    <n v="0.76182493642201854"/>
    <n v="375000"/>
    <n v="750000"/>
    <n v="726950.6215932091"/>
    <n v="704701.60729690793"/>
    <n v="683252.95711109659"/>
    <n v="662604.6710357751"/>
    <n v="642756.74907094322"/>
    <n v="623709.19121660118"/>
    <n v="605461.99747274909"/>
    <n v="588015.1678393865"/>
    <n v="571368.70231651387"/>
    <n v="750000"/>
    <n v="726950.6215932091"/>
    <n v="704701.60729690793"/>
    <n v="683252.95711109648"/>
    <n v="662604.6710357751"/>
    <n v="642756.74907094322"/>
    <n v="623709.19121660118"/>
    <n v="605461.99747274909"/>
    <n v="588015.1678393865"/>
    <n v="571368.70231651387"/>
    <n v="2625734.55375"/>
    <n v="64.75"/>
    <n v="9.4854355203619907"/>
    <n v="1.2999999999999999E-2"/>
    <n v="0.78300000000000003"/>
    <n v="4.2157979022656243E-2"/>
    <n v="0.17285357455904965"/>
    <n v="7.4999999999999997E-2"/>
    <n v="0.24785357455904966"/>
    <n v="2.6049871481792719"/>
    <n v="2.5039000538762837"/>
    <n v="2.3757988864633846"/>
    <n v="2.2206836459405745"/>
    <n v="2.038554332307855"/>
    <n v="1.8294109455652237"/>
    <n v="1.5932534857126817"/>
    <n v="1.3300819527502297"/>
    <n v="1.0398963466778659"/>
    <n v="0.7226966674955918"/>
    <n v="2.6049871481792719"/>
    <n v="2.5544436010277778"/>
    <n v="2.4398494701698343"/>
    <n v="2.2982412662019795"/>
    <n v="2.1296189891242148"/>
    <n v="1.9339826389365393"/>
    <n v="1.7113322156389525"/>
    <n v="1.4616677192314556"/>
    <n v="1.1849891497140477"/>
    <n v="0.88129650708672891"/>
    <n v="0"/>
    <n v="4.2294292370334823"/>
    <n v="12.688287711100447"/>
    <n v="21.147146185167411"/>
    <n v="29.606004659234376"/>
    <n v="38.064863133301344"/>
    <n v="46.523721607368302"/>
    <n v="54.982580081435273"/>
    <n v="63.441438555502231"/>
    <n v="71.900297029569202"/>
    <n v="8.4588584740669646"/>
    <n v="0"/>
    <n v="14.005454388483173"/>
    <n v="43.989775327807735"/>
    <n v="77.833741540264995"/>
    <n v="117.59521523519983"/>
    <n v="166.48820087463602"/>
    <n v="229.9597782168124"/>
    <n v="318.19123958792653"/>
    <n v="452.86672056170892"/>
    <n v="690.11329549800485"/>
    <n v="2111.0434212308446"/>
    <n v="69.555528290513578"/>
    <n v="327.0898424282035"/>
    <n v="2507.6887919495616"/>
    <n v="2507.6999999999998"/>
    <n v="327.09130434782583"/>
    <n v="69.555528290513578"/>
    <n v="2111.0531673616606"/>
    <n v="8.1696622838803741"/>
    <n v="1.120805043819928E-2"/>
    <n v="4.4694542561707062E-6"/>
  </r>
  <r>
    <x v="2"/>
    <x v="585"/>
    <n v="442"/>
    <n v="2.0265300000000002"/>
    <n v="76.134246218844311"/>
    <n v="0"/>
    <n v="8.4593606909827006"/>
    <n v="16.918721381965401"/>
    <n v="25.378082072948104"/>
    <n v="33.837442763930802"/>
    <n v="42.296803454913501"/>
    <n v="50.7561641458962"/>
    <n v="59.215524836878899"/>
    <n v="67.674885527861605"/>
    <n v="76.134246218844311"/>
    <n v="0"/>
    <n v="8.4593606909827006"/>
    <n v="16.918721381965401"/>
    <n v="25.378082072948104"/>
    <n v="33.837442763930802"/>
    <n v="42.296803454913501"/>
    <n v="50.7561641458962"/>
    <n v="59.215524836878899"/>
    <n v="67.674885527861605"/>
    <n v="76.134246218844311"/>
    <n v="0"/>
    <n v="43.83097977133778"/>
    <n v="175.32391908535112"/>
    <n v="394.47881794204011"/>
    <n v="701.29567634140449"/>
    <n v="1095.7744942834445"/>
    <n v="1577.91527176816"/>
    <n v="2147.7180087955508"/>
    <n v="2805.1827053656179"/>
    <n v="3550.3093614783611"/>
    <n v="0"/>
    <n v="2.5523077864107912E-2"/>
    <n v="5.1046155728215824E-2"/>
    <n v="7.6569233592323746E-2"/>
    <n v="0.10209231145643165"/>
    <n v="0.12761538932053956"/>
    <n v="0.15313846718464746"/>
    <n v="0.17866154504875537"/>
    <n v="0.2041846229128633"/>
    <n v="0.22970770077697122"/>
    <n v="9.6"/>
    <n v="1.21546"/>
    <n v="1"/>
    <n v="1.0005999999999999"/>
    <n v="1.0066999999999999"/>
    <n v="1"/>
    <n v="0.96926570249738575"/>
    <n v="0.93959868386315459"/>
    <n v="0.91099894409730631"/>
    <n v="0.883466483199841"/>
    <n v="0.85700130117075879"/>
    <n v="0.83160339801005934"/>
    <n v="0.80727277371774309"/>
    <n v="0.7840094282938096"/>
    <n v="0.7618133617382592"/>
    <n v="375000"/>
    <n v="750000"/>
    <n v="726949.27687303931"/>
    <n v="704699.01289736596"/>
    <n v="683249.2080729797"/>
    <n v="662599.86239988077"/>
    <n v="642750.97587806906"/>
    <n v="623702.54850754444"/>
    <n v="605454.58028830728"/>
    <n v="588007.0712203572"/>
    <n v="571360.02130369435"/>
    <n v="750000"/>
    <n v="726949.27687303931"/>
    <n v="704699.01289736596"/>
    <n v="683249.2080729797"/>
    <n v="662599.86239988077"/>
    <n v="642750.97587806906"/>
    <n v="623702.54850754444"/>
    <n v="605454.58028830728"/>
    <n v="588007.0712203572"/>
    <n v="571360.02130369435"/>
    <n v="2628186.2200000002"/>
    <n v="64.75"/>
    <n v="9.4854355203619907"/>
    <n v="1.2999999999999999E-2"/>
    <n v="0.78300000000000003"/>
    <n v="4.2157979022656243E-2"/>
    <n v="0.17313539333440678"/>
    <n v="7.4999999999999997E-2"/>
    <n v="0.24813539333440676"/>
    <n v="2.6023741626865675"/>
    <n v="2.501356581982586"/>
    <n v="2.3733109495915699"/>
    <n v="2.2182372655135181"/>
    <n v="2.0361355297484311"/>
    <n v="1.8270057422963091"/>
    <n v="1.5908479031571519"/>
    <n v="1.3276620123309597"/>
    <n v="1.037448069817732"/>
    <n v="0.72020607561746863"/>
    <n v="2.6023741626865675"/>
    <n v="2.5518653723345768"/>
    <n v="2.4373337657870779"/>
    <n v="2.295774107552544"/>
    <n v="2.1271863976309744"/>
    <n v="1.9315706360223701"/>
    <n v="1.7089268227267305"/>
    <n v="1.4592549577440557"/>
    <n v="1.1825550410743459"/>
    <n v="0.8788270727176003"/>
    <n v="0"/>
    <n v="4.2296803454913503"/>
    <n v="12.689041036474052"/>
    <n v="21.148401727456751"/>
    <n v="29.607762418439453"/>
    <n v="38.067123109422155"/>
    <n v="46.526483800404847"/>
    <n v="54.985844491387553"/>
    <n v="63.445205182370252"/>
    <n v="71.904565873352965"/>
    <n v="8.4593606909827006"/>
    <n v="0"/>
    <n v="14.021269318505595"/>
    <n v="44.040408604256847"/>
    <n v="77.926638192239352"/>
    <n v="117.74367391096493"/>
    <n v="166.71589371112987"/>
    <n v="230.31080261400115"/>
    <n v="318.75519009373488"/>
    <n v="453.85276465734734"/>
    <n v="692.13463824034568"/>
    <n v="2115.5012793425258"/>
    <n v="69.555528290513578"/>
    <n v="327.75852114495569"/>
    <n v="2512.8153287779951"/>
    <n v="2512.8000000000002"/>
    <n v="327.75652173913022"/>
    <n v="69.555528290513578"/>
    <n v="2115.4879499703566"/>
    <n v="8.167033218307914"/>
    <n v="1.5328777994909615E-2"/>
    <n v="6.1002777757519952E-6"/>
  </r>
  <r>
    <x v="2"/>
    <x v="586"/>
    <n v="442"/>
    <n v="2.02813"/>
    <n v="76.139697077332599"/>
    <n v="0"/>
    <n v="8.4599663419258437"/>
    <n v="16.919932683851687"/>
    <n v="25.379899025777533"/>
    <n v="33.839865367703375"/>
    <n v="42.299831709629217"/>
    <n v="50.759798051555059"/>
    <n v="59.219764393480901"/>
    <n v="67.67973073540675"/>
    <n v="76.139697077332599"/>
    <n v="0"/>
    <n v="8.4599663419258437"/>
    <n v="16.919932683851687"/>
    <n v="25.379899025777533"/>
    <n v="33.839865367703375"/>
    <n v="42.299831709629217"/>
    <n v="50.759798051555059"/>
    <n v="59.219764393480901"/>
    <n v="67.67973073540675"/>
    <n v="76.139697077332599"/>
    <n v="0"/>
    <n v="43.837256185242367"/>
    <n v="175.34902474096947"/>
    <n v="394.53530566718132"/>
    <n v="701.39609896387788"/>
    <n v="1095.931404631059"/>
    <n v="1578.1412226687248"/>
    <n v="2148.0255530768754"/>
    <n v="2805.5843958555115"/>
    <n v="3550.8177510046321"/>
    <n v="0"/>
    <n v="2.5524905197962678E-2"/>
    <n v="5.1049810395925356E-2"/>
    <n v="7.6574715593888038E-2"/>
    <n v="0.10209962079185071"/>
    <n v="0.12762452598981339"/>
    <n v="0.15314943118777608"/>
    <n v="0.17867433638573874"/>
    <n v="0.20419924158370142"/>
    <n v="0.22972414678166414"/>
    <n v="9.6"/>
    <n v="1.21546"/>
    <n v="1"/>
    <n v="1.0005999999999999"/>
    <n v="1.0066999999999999"/>
    <n v="1"/>
    <n v="0.96926354027324479"/>
    <n v="0.9395945122447652"/>
    <n v="0.91099291591456111"/>
    <n v="0.88345875128263252"/>
    <n v="0.85699201834897965"/>
    <n v="0.83159271711360205"/>
    <n v="0.8072608475765003"/>
    <n v="0.78399640973767393"/>
    <n v="0.76179940359712306"/>
    <n v="375000"/>
    <n v="750000"/>
    <n v="726947.6552049336"/>
    <n v="704695.88418357389"/>
    <n v="683244.68693592085"/>
    <n v="662594.06346197438"/>
    <n v="642744.01376173471"/>
    <n v="623694.5378352016"/>
    <n v="605445.63568237517"/>
    <n v="587997.30730325542"/>
    <n v="571349.55269784224"/>
    <n v="750000"/>
    <n v="726947.6552049336"/>
    <n v="704695.88418357389"/>
    <n v="683244.68693592085"/>
    <n v="662594.06346197438"/>
    <n v="642744.01376173471"/>
    <n v="623694.5378352016"/>
    <n v="605445.63568237517"/>
    <n v="587997.30730325542"/>
    <n v="571349.55269784224"/>
    <n v="2630637.88625"/>
    <n v="64.75"/>
    <n v="9.4854355203619907"/>
    <n v="1.2999999999999999E-2"/>
    <n v="0.78300000000000003"/>
    <n v="4.2157979022656243E-2"/>
    <n v="0.17340889136836515"/>
    <n v="7.4999999999999997E-2"/>
    <n v="0.24840889136836514"/>
    <n v="2.5997660476234858"/>
    <n v="2.4988169758213168"/>
    <n v="2.3708262874002317"/>
    <n v="2.2157939823602302"/>
    <n v="2.0337200607013126"/>
    <n v="1.8246045224234793"/>
    <n v="1.5884473675267294"/>
    <n v="1.3252485960110636"/>
    <n v="1.0350082078764815"/>
    <n v="0.71772620312298285"/>
    <n v="2.5997660476234858"/>
    <n v="2.5492915117224015"/>
    <n v="2.4348216316107743"/>
    <n v="2.2933101348802309"/>
    <n v="2.1247570215307716"/>
    <n v="1.9291622915623958"/>
    <n v="1.7065259449751045"/>
    <n v="1.4568479817688966"/>
    <n v="1.1801284019437726"/>
    <n v="0.87636720549973224"/>
    <n v="0"/>
    <n v="4.2299831709629219"/>
    <n v="12.689949512888766"/>
    <n v="21.149915854814608"/>
    <n v="29.609882196740454"/>
    <n v="38.069848538666292"/>
    <n v="46.529814880592141"/>
    <n v="54.989781222517976"/>
    <n v="63.449747564443825"/>
    <n v="71.909713906369674"/>
    <n v="8.4599663419258437"/>
    <n v="0"/>
    <n v="14.037435534032344"/>
    <n v="44.092160331578256"/>
    <n v="78.021534699945818"/>
    <n v="117.89517777065301"/>
    <n v="166.94792277869627"/>
    <n v="230.66784829432663"/>
    <n v="319.3275510650812"/>
    <n v="454.8511229072692"/>
    <n v="694.17677371724756"/>
    <n v="2120.0175270988302"/>
    <n v="69.555528290513578"/>
    <n v="328.43595830840133"/>
    <n v="2518.0090136977451"/>
    <n v="2518"/>
    <n v="328.43478260869551"/>
    <n v="69.555528290513578"/>
    <n v="2120.0096891007911"/>
    <n v="8.1644823131249726"/>
    <n v="9.0136977451038547E-3"/>
    <n v="3.5797052204542711E-6"/>
  </r>
  <r>
    <x v="2"/>
    <x v="587"/>
    <n v="442"/>
    <n v="2.02976"/>
    <n v="76.144576235496373"/>
    <n v="0"/>
    <n v="8.4605084706107085"/>
    <n v="16.921016941221417"/>
    <n v="25.381525411832126"/>
    <n v="33.842033882442834"/>
    <n v="42.302542353053539"/>
    <n v="50.763050823664244"/>
    <n v="59.223559294274949"/>
    <n v="67.684067764885654"/>
    <n v="76.144576235496359"/>
    <n v="0"/>
    <n v="8.4605084706107085"/>
    <n v="16.921016941221417"/>
    <n v="25.381525411832126"/>
    <n v="33.842033882442834"/>
    <n v="42.302542353053539"/>
    <n v="50.763050823664244"/>
    <n v="59.223559294274949"/>
    <n v="67.684067764885654"/>
    <n v="76.144576235496359"/>
    <n v="0"/>
    <n v="43.842874693531279"/>
    <n v="175.37149877412512"/>
    <n v="394.58587224178154"/>
    <n v="701.48599509650046"/>
    <n v="1096.0718673382817"/>
    <n v="1578.3434889671255"/>
    <n v="2148.3008599830318"/>
    <n v="2805.9439803860009"/>
    <n v="3551.2728501760316"/>
    <n v="0"/>
    <n v="2.5526540876253466E-2"/>
    <n v="5.1053081752506932E-2"/>
    <n v="7.6579622628760391E-2"/>
    <n v="0.10210616350501386"/>
    <n v="0.12763270438126731"/>
    <n v="0.15315924525752078"/>
    <n v="0.17868578613377423"/>
    <n v="0.20421232701002767"/>
    <n v="0.22973886788628115"/>
    <n v="9.6"/>
    <n v="1.21546"/>
    <n v="1"/>
    <n v="1.0005999999999999"/>
    <n v="1.0066999999999999"/>
    <n v="1"/>
    <n v="0.96926160483347901"/>
    <n v="0.93959077817520664"/>
    <n v="0.91098752002518313"/>
    <n v="0.88345183038340847"/>
    <n v="0.85698370924988243"/>
    <n v="0.83158315662460525"/>
    <n v="0.80725017250757669"/>
    <n v="0.78398475689879699"/>
    <n v="0.76178690979826613"/>
    <n v="375000"/>
    <n v="750000"/>
    <n v="726946.20362510928"/>
    <n v="704693.08363140502"/>
    <n v="683240.64001888735"/>
    <n v="662588.87278755638"/>
    <n v="642737.78193741187"/>
    <n v="623687.36746845394"/>
    <n v="605437.62938068248"/>
    <n v="587988.56767409772"/>
    <n v="571340.18234869954"/>
    <n v="750000"/>
    <n v="726946.2036251094"/>
    <n v="704693.08363140514"/>
    <n v="683240.64001888735"/>
    <n v="662588.87278755638"/>
    <n v="642737.78193741187"/>
    <n v="623687.36746845394"/>
    <n v="605437.62938068248"/>
    <n v="587988.56767409772"/>
    <n v="571340.18234869954"/>
    <n v="2633089.5525000002"/>
    <n v="64.75"/>
    <n v="9.4854355203619907"/>
    <n v="1.2999999999999999E-2"/>
    <n v="0.78300000000000003"/>
    <n v="4.2157979022656243E-2"/>
    <n v="0.173687739448004"/>
    <n v="7.4999999999999997E-2"/>
    <n v="0.24868773944800399"/>
    <n v="2.5971627893854747"/>
    <n v="2.4962826099326181"/>
    <n v="2.3683469845385443"/>
    <n v="2.2133559132032552"/>
    <n v="2.0313093959267512"/>
    <n v="1.8222074327090314"/>
    <n v="1.5860500235500961"/>
    <n v="1.3228371684499445"/>
    <n v="1.032568867408578"/>
    <n v="0.71524512042599597"/>
    <n v="2.5971627893854747"/>
    <n v="2.5467226996590462"/>
    <n v="2.4323147972355814"/>
    <n v="2.2908514488708995"/>
    <n v="2.1223326545650032"/>
    <n v="1.9267584143178913"/>
    <n v="1.7041287281295636"/>
    <n v="1.4544435960000204"/>
    <n v="1.1777030179292614"/>
    <n v="0.87390699391728699"/>
    <n v="0"/>
    <n v="4.2302542353053543"/>
    <n v="12.690762705916063"/>
    <n v="21.15127117652677"/>
    <n v="29.611779647137482"/>
    <n v="38.072288117748187"/>
    <n v="46.532796588358892"/>
    <n v="54.993305058969597"/>
    <n v="63.453813529580302"/>
    <n v="71.914322000191007"/>
    <n v="8.4605084706107085"/>
    <n v="0"/>
    <n v="14.053395681999197"/>
    <n v="44.143260360025678"/>
    <n v="78.115282875015254"/>
    <n v="118.04497847949931"/>
    <n v="167.17763561955081"/>
    <n v="231.02193701594794"/>
    <n v="319.8964363814934"/>
    <n v="455.84626912437147"/>
    <n v="696.2202324455003"/>
    <n v="2124.5194279834031"/>
    <n v="69.555528290513578"/>
    <n v="329.11124344108731"/>
    <n v="2523.186199715004"/>
    <n v="2523.1999999999998"/>
    <n v="329.11304347826081"/>
    <n v="69.555528290513578"/>
    <n v="2124.5314282312256"/>
    <n v="8.1618820634476243"/>
    <n v="1.3800284995795664E-2"/>
    <n v="5.4693583528042428E-6"/>
  </r>
  <r>
    <x v="2"/>
    <x v="588"/>
    <n v="442"/>
    <n v="2.03145"/>
    <n v="76.148322685316487"/>
    <n v="0"/>
    <n v="8.4609247428129422"/>
    <n v="16.921849485625884"/>
    <n v="25.382774228438826"/>
    <n v="33.843698971251769"/>
    <n v="42.304623714064711"/>
    <n v="50.765548456877653"/>
    <n v="59.226473199690595"/>
    <n v="67.687397942503537"/>
    <n v="76.148322685316487"/>
    <n v="0"/>
    <n v="8.4609247428129422"/>
    <n v="16.921849485625884"/>
    <n v="25.382774228438826"/>
    <n v="33.843698971251769"/>
    <n v="42.304623714064711"/>
    <n v="50.765548456877653"/>
    <n v="59.226473199690595"/>
    <n v="67.687397942503537"/>
    <n v="76.148322685316487"/>
    <n v="0"/>
    <n v="43.847189095920854"/>
    <n v="175.38875638368341"/>
    <n v="394.62470186328773"/>
    <n v="701.55502553473366"/>
    <n v="1096.1797273980214"/>
    <n v="1578.4988074531509"/>
    <n v="2148.512265700122"/>
    <n v="2806.2201021389346"/>
    <n v="3551.6223167695898"/>
    <n v="0"/>
    <n v="2.55277968278813E-2"/>
    <n v="5.10555936557626E-2"/>
    <n v="7.6583390483643904E-2"/>
    <n v="0.1021111873115252"/>
    <n v="0.1276389841394065"/>
    <n v="0.15316678096728781"/>
    <n v="0.17869457779516909"/>
    <n v="0.2042223746230504"/>
    <n v="0.22975017145093171"/>
    <n v="9.6"/>
    <n v="1.21546"/>
    <n v="1"/>
    <n v="1.0005999999999999"/>
    <n v="1.0066999999999999"/>
    <n v="1"/>
    <n v="0.9692601187137011"/>
    <n v="0.93958791099080874"/>
    <n v="0.91098337683132302"/>
    <n v="0.88344651623524395"/>
    <n v="0.85697732920257164"/>
    <n v="0.83157581573330586"/>
    <n v="0.80724197582744672"/>
    <n v="0.78397580948499423"/>
    <n v="0.7617773167059485"/>
    <n v="375000"/>
    <n v="750000"/>
    <n v="726945.08903527586"/>
    <n v="704690.93324310658"/>
    <n v="683237.5326234923"/>
    <n v="662584.887176433"/>
    <n v="642732.99690192868"/>
    <n v="623681.86179997935"/>
    <n v="605431.481870585"/>
    <n v="587981.85711374565"/>
    <n v="571332.98752946139"/>
    <n v="750000"/>
    <n v="726945.08903527586"/>
    <n v="704690.93324310658"/>
    <n v="683237.5326234923"/>
    <n v="662584.887176433"/>
    <n v="642732.99690192868"/>
    <n v="623681.86179997935"/>
    <n v="605431.481870585"/>
    <n v="587981.85711374565"/>
    <n v="571332.98752946139"/>
    <n v="2635541.21875"/>
    <n v="64.75"/>
    <n v="9.4854355203619907"/>
    <n v="1.2999999999999999E-2"/>
    <n v="0.78300000000000003"/>
    <n v="4.2157979022656243E-2"/>
    <n v="0.17397708841412138"/>
    <n v="7.4999999999999997E-2"/>
    <n v="0.24897708841412136"/>
    <n v="2.5945643744186051"/>
    <n v="2.4937539846355694"/>
    <n v="2.3658737998520554"/>
    <n v="2.2109238200680639"/>
    <n v="2.0289040452835949"/>
    <n v="1.8198144754986478"/>
    <n v="1.5836551107132231"/>
    <n v="1.3204259509273206"/>
    <n v="1.0301269961409405"/>
    <n v="0.71275824635408258"/>
    <n v="2.5945643744186051"/>
    <n v="2.544159179527087"/>
    <n v="2.4298138922438124"/>
    <n v="2.2883988099600598"/>
    <n v="2.1199139326758294"/>
    <n v="1.9243592603911215"/>
    <n v="1.7017347931059355"/>
    <n v="1.452040530820272"/>
    <n v="1.1752764735341306"/>
    <n v="0.87144262124751148"/>
    <n v="0"/>
    <n v="4.2304623714064711"/>
    <n v="12.691387114219413"/>
    <n v="21.152311857032355"/>
    <n v="29.613236599845298"/>
    <n v="38.074161342658243"/>
    <n v="46.535086085471178"/>
    <n v="54.996010828284128"/>
    <n v="63.456935571097063"/>
    <n v="71.917860313910012"/>
    <n v="8.4609247428129422"/>
    <n v="0"/>
    <n v="14.06894035554234"/>
    <n v="44.193043589916876"/>
    <n v="78.206699802463291"/>
    <n v="118.19129182577009"/>
    <n v="167.40253257100986"/>
    <n v="231.36969571555508"/>
    <n v="320.45738317660835"/>
    <n v="456.83238656354331"/>
    <n v="698.25779568715791"/>
    <n v="2128.9797692875673"/>
    <n v="69.555528290513578"/>
    <n v="329.78029463671191"/>
    <n v="2528.3155922147926"/>
    <n v="2528.3000000000002"/>
    <n v="329.7782608695652"/>
    <n v="69.555528290513578"/>
    <n v="2128.9662108399216"/>
    <n v="8.159184497414909"/>
    <n v="1.559221479237749E-2"/>
    <n v="6.167074632115449E-6"/>
  </r>
  <r>
    <x v="2"/>
    <x v="589"/>
    <n v="442"/>
    <n v="2.0331199999999998"/>
    <n v="76.152437279702724"/>
    <n v="0"/>
    <n v="8.4613819199669695"/>
    <n v="16.922763839933939"/>
    <n v="25.38414575990091"/>
    <n v="33.845527679867878"/>
    <n v="42.306909599834846"/>
    <n v="50.768291519801814"/>
    <n v="59.229673439768781"/>
    <n v="67.691055359735756"/>
    <n v="76.152437279702724"/>
    <n v="0"/>
    <n v="8.4613819199669695"/>
    <n v="16.922763839933939"/>
    <n v="25.38414575990091"/>
    <n v="33.845527679867878"/>
    <n v="42.306909599834846"/>
    <n v="50.768291519801814"/>
    <n v="59.229673439768781"/>
    <n v="67.691055359735756"/>
    <n v="76.152437279702724"/>
    <n v="0"/>
    <n v="43.851927697270646"/>
    <n v="175.40771078908259"/>
    <n v="394.66734927543598"/>
    <n v="701.63084315633034"/>
    <n v="1096.2981924317662"/>
    <n v="1578.6693971017432"/>
    <n v="2148.7444571662618"/>
    <n v="2806.5233726253214"/>
    <n v="3552.0061434789227"/>
    <n v="0"/>
    <n v="2.5529176195486745E-2"/>
    <n v="5.1058352390973491E-2"/>
    <n v="7.6587528586460243E-2"/>
    <n v="0.10211670478194698"/>
    <n v="0.12764588097743373"/>
    <n v="0.15317505717292046"/>
    <n v="0.17870423336840721"/>
    <n v="0.20423340956389396"/>
    <n v="0.22976258575938072"/>
    <n v="9.6"/>
    <n v="1.21546"/>
    <n v="1"/>
    <n v="1.0005999999999999"/>
    <n v="1.0066999999999999"/>
    <n v="1"/>
    <n v="0.96925848656347002"/>
    <n v="0.9395847620746961"/>
    <n v="0.91097882653367823"/>
    <n v="0.88344067994041653"/>
    <n v="0.85697032229491088"/>
    <n v="0.83156775359716129"/>
    <n v="0.80723297384716797"/>
    <n v="0.78396598304493059"/>
    <n v="0.76176678119044927"/>
    <n v="375000"/>
    <n v="750000"/>
    <n v="726943.86492260254"/>
    <n v="704688.57155602204"/>
    <n v="683234.11990025872"/>
    <n v="662580.50995531236"/>
    <n v="642727.74172118318"/>
    <n v="623675.81519787095"/>
    <n v="605424.73038537602"/>
    <n v="587974.48728369793"/>
    <n v="571325.08589283691"/>
    <n v="750000"/>
    <n v="726943.86492260243"/>
    <n v="704688.57155602204"/>
    <n v="683234.11990025872"/>
    <n v="662580.50995531236"/>
    <n v="642727.74172118318"/>
    <n v="623675.81519787095"/>
    <n v="605424.73038537602"/>
    <n v="587974.48728369793"/>
    <n v="571325.08589283691"/>
    <n v="2637992.8850000002"/>
    <n v="64.75"/>
    <n v="9.4854355203619907"/>
    <n v="1.2999999999999999E-2"/>
    <n v="0.78300000000000003"/>
    <n v="4.2157979022656243E-2"/>
    <n v="0.17426324968897086"/>
    <n v="7.4999999999999997E-2"/>
    <n v="0.24926324968897084"/>
    <n v="2.5919707892193307"/>
    <n v="2.4912297040797773"/>
    <n v="2.3634046340351405"/>
    <n v="2.2084955790854202"/>
    <n v="2.026502539230616"/>
    <n v="1.8174255144707281"/>
    <n v="1.5812645048057565"/>
    <n v="1.318019510235702"/>
    <n v="1.0276905307605628"/>
    <n v="0.71027756638034045"/>
    <n v="2.5919707892193307"/>
    <n v="2.541600246649554"/>
    <n v="2.4273171690574591"/>
    <n v="2.2859501065602803"/>
    <n v="2.1174990591580181"/>
    <n v="1.9219640268506719"/>
    <n v="1.6993450096382423"/>
    <n v="1.4496420075207292"/>
    <n v="1.1728550204981323"/>
    <n v="0.86898404857045164"/>
    <n v="0"/>
    <n v="4.2306909599834848"/>
    <n v="12.692072879950455"/>
    <n v="21.153454799917426"/>
    <n v="29.614836719884394"/>
    <n v="38.076218639851362"/>
    <n v="46.53760055981833"/>
    <n v="54.998982479785298"/>
    <n v="63.460364399752265"/>
    <n v="71.921746319719233"/>
    <n v="8.4613819199669695"/>
    <n v="0"/>
    <n v="14.084627212702603"/>
    <n v="44.243281167502715"/>
    <n v="78.298935517095003"/>
    <n v="118.33886910157256"/>
    <n v="167.62927062056787"/>
    <n v="231.72010965525951"/>
    <n v="321.0222893353764"/>
    <n v="457.82502575512007"/>
    <n v="700.30901598625303"/>
    <n v="2133.47142435145"/>
    <n v="69.555528290513578"/>
    <n v="330.45404289629431"/>
    <n v="2533.4809955382575"/>
    <n v="2533.5"/>
    <n v="330.45652173913004"/>
    <n v="69.555528290513578"/>
    <n v="2133.4879499703566"/>
    <n v="8.1565172665321288"/>
    <n v="1.9004461742497369E-2"/>
    <n v="7.501267709689114E-6"/>
  </r>
  <r>
    <x v="2"/>
    <x v="590"/>
    <n v="442"/>
    <n v="2.0347499999999998"/>
    <n v="76.157293453996971"/>
    <n v="0"/>
    <n v="8.4619214948885517"/>
    <n v="16.923842989777103"/>
    <n v="25.385764484665657"/>
    <n v="33.847685979554207"/>
    <n v="42.309607474442757"/>
    <n v="50.771528969331307"/>
    <n v="59.233450464219857"/>
    <n v="67.695371959108414"/>
    <n v="76.157293453996971"/>
    <n v="0"/>
    <n v="8.4619214948885517"/>
    <n v="16.923842989777103"/>
    <n v="25.385764484665657"/>
    <n v="33.847685979554207"/>
    <n v="42.309607474442757"/>
    <n v="50.771528969331307"/>
    <n v="59.233450464219857"/>
    <n v="67.695371959108414"/>
    <n v="76.157293453996971"/>
    <n v="0"/>
    <n v="43.857520673714852"/>
    <n v="175.43008269485941"/>
    <n v="394.71768606343375"/>
    <n v="701.72033077943763"/>
    <n v="1096.4380168428713"/>
    <n v="1578.8707442537348"/>
    <n v="2149.0185130120276"/>
    <n v="2806.8813231177505"/>
    <n v="3552.459174570904"/>
    <n v="0"/>
    <n v="2.5530804168715473E-2"/>
    <n v="5.1061608337430946E-2"/>
    <n v="7.6592412506146429E-2"/>
    <n v="0.10212321667486189"/>
    <n v="0.12765402084357735"/>
    <n v="0.15318482501229283"/>
    <n v="0.17871562918100828"/>
    <n v="0.20424643334972378"/>
    <n v="0.22977723751843926"/>
    <n v="9.6"/>
    <n v="1.21546"/>
    <n v="1"/>
    <n v="1.0005999999999999"/>
    <n v="1.0066999999999999"/>
    <n v="1"/>
    <n v="0.96925656025221063"/>
    <n v="0.93958104564045331"/>
    <n v="0.91097345616472802"/>
    <n v="0.8834337918250349"/>
    <n v="0.85696205262137382"/>
    <n v="0.83155823855374478"/>
    <n v="0.80722234962214789"/>
    <n v="0.78395438582658317"/>
    <n v="0.76175434716705037"/>
    <n v="375000"/>
    <n v="750000"/>
    <n v="726942.42018915794"/>
    <n v="704685.78423033992"/>
    <n v="683230.09212354606"/>
    <n v="662575.34386877622"/>
    <n v="642721.53946603031"/>
    <n v="623668.67891530856"/>
    <n v="605416.76221661095"/>
    <n v="587965.78936993738"/>
    <n v="571315.76037528773"/>
    <n v="750000"/>
    <n v="726942.42018915783"/>
    <n v="704685.78423033992"/>
    <n v="683230.09212354606"/>
    <n v="662575.34386877622"/>
    <n v="642721.53946603031"/>
    <n v="623668.67891530856"/>
    <n v="605416.76221661095"/>
    <n v="587965.78936993738"/>
    <n v="571315.76037528773"/>
    <n v="2640444.55125"/>
    <n v="64.75"/>
    <n v="9.4854355203619907"/>
    <n v="1.2999999999999999E-2"/>
    <n v="0.78300000000000003"/>
    <n v="4.2157979022656243E-2"/>
    <n v="0.17454278356931771"/>
    <n v="7.4999999999999997E-2"/>
    <n v="0.24954278356931769"/>
    <n v="2.5893820203342619"/>
    <n v="2.4887094144421331"/>
    <n v="2.3609389634276172"/>
    <n v="2.2060706672907138"/>
    <n v="2.0241045260314223"/>
    <n v="1.8150405396497424"/>
    <n v="1.578878708145675"/>
    <n v="1.3156190315192202"/>
    <n v="1.0252615097703774"/>
    <n v="0.70780614289914634"/>
    <n v="2.5893820203342619"/>
    <n v="2.5390457173881975"/>
    <n v="2.4248241889348749"/>
    <n v="2.2835048153591657"/>
    <n v="2.115087596661068"/>
    <n v="1.9195725328405824"/>
    <n v="1.6969596238977087"/>
    <n v="1.4472488698324475"/>
    <n v="1.1704402706447987"/>
    <n v="0.86653382633476195"/>
    <n v="0"/>
    <n v="4.2309607474442759"/>
    <n v="12.692882242332828"/>
    <n v="21.154803737221378"/>
    <n v="29.616725232109932"/>
    <n v="38.078646726998485"/>
    <n v="46.540568221887028"/>
    <n v="55.002489716775585"/>
    <n v="63.464411211664135"/>
    <n v="71.926332706552699"/>
    <n v="8.4619214948885517"/>
    <n v="0"/>
    <n v="14.100595923753756"/>
    <n v="44.294416712192422"/>
    <n v="78.392779056166006"/>
    <n v="118.48890052848192"/>
    <n v="167.85951753468638"/>
    <n v="232.0754301251732"/>
    <n v="321.59413609399036"/>
    <n v="458.82808278339144"/>
    <n v="702.37879039583402"/>
    <n v="2138.0126491536694"/>
    <n v="69.555528290513578"/>
    <n v="331.13522661662722"/>
    <n v="2538.70340406081"/>
    <n v="2538.6999999999998"/>
    <n v="331.13478260869533"/>
    <n v="69.555528290513578"/>
    <n v="2138.0096891007911"/>
    <n v="8.1539124109144581"/>
    <n v="3.4040608102259284E-3"/>
    <n v="1.3408676922148851E-6"/>
  </r>
  <r>
    <x v="2"/>
    <x v="591"/>
    <n v="442"/>
    <n v="2.0365199999999999"/>
    <n v="76.15952362765438"/>
    <n v="0"/>
    <n v="8.4621692919615974"/>
    <n v="16.924338583923195"/>
    <n v="25.386507875884792"/>
    <n v="33.84867716784639"/>
    <n v="42.310846459807991"/>
    <n v="50.773015751769591"/>
    <n v="59.235185043731192"/>
    <n v="67.697354335692793"/>
    <n v="76.159523627654394"/>
    <n v="0"/>
    <n v="8.4621692919615974"/>
    <n v="16.924338583923195"/>
    <n v="25.386507875884792"/>
    <n v="33.84867716784639"/>
    <n v="42.310846459807991"/>
    <n v="50.773015751769591"/>
    <n v="59.235185043731192"/>
    <n v="67.697354335692793"/>
    <n v="76.159523627654394"/>
    <n v="0"/>
    <n v="43.86008933956343"/>
    <n v="175.44035735825372"/>
    <n v="394.74080405607089"/>
    <n v="701.76142943301488"/>
    <n v="1096.5022334890859"/>
    <n v="1578.9632162242842"/>
    <n v="2149.1443776386091"/>
    <n v="2807.0457177320604"/>
    <n v="3552.6672365046397"/>
    <n v="0"/>
    <n v="2.5531551807245249E-2"/>
    <n v="5.1063103614490499E-2"/>
    <n v="7.6594655421735741E-2"/>
    <n v="0.102126207228981"/>
    <n v="0.12765775903622625"/>
    <n v="0.15318931084347151"/>
    <n v="0.17872086265071677"/>
    <n v="0.20425241445796202"/>
    <n v="0.22978396626520728"/>
    <n v="9.6"/>
    <n v="1.21546"/>
    <n v="1"/>
    <n v="1.0005999999999999"/>
    <n v="1.0066999999999999"/>
    <n v="1"/>
    <n v="0.96925567560489334"/>
    <n v="0.93957933889251066"/>
    <n v="0.91097098986285163"/>
    <n v="0.88343062851591647"/>
    <n v="0.85695825485170518"/>
    <n v="0.83155386887021776"/>
    <n v="0.80721747057145399"/>
    <n v="0.78394905995541408"/>
    <n v="0.76174863702209805"/>
    <n v="375000"/>
    <n v="750000"/>
    <n v="726941.75670367002"/>
    <n v="704684.50416938297"/>
    <n v="683228.24239713873"/>
    <n v="662572.97138693731"/>
    <n v="642718.69113877893"/>
    <n v="623665.40165266336"/>
    <n v="605413.1029285905"/>
    <n v="587961.79496656056"/>
    <n v="571311.47776657355"/>
    <n v="750000"/>
    <n v="726941.75670367002"/>
    <n v="704684.50416938285"/>
    <n v="683228.24239713873"/>
    <n v="662572.97138693731"/>
    <n v="642718.69113877893"/>
    <n v="623665.40165266336"/>
    <n v="605413.1029285905"/>
    <n v="587961.79496656056"/>
    <n v="571311.47776657355"/>
    <n v="2642896.2175000003"/>
    <n v="64.75"/>
    <n v="9.4854355203619907"/>
    <n v="1.2999999999999999E-2"/>
    <n v="0.78300000000000003"/>
    <n v="4.2157979022656243E-2"/>
    <n v="0.17484658020132007"/>
    <n v="7.4999999999999997E-2"/>
    <n v="0.24984658020132006"/>
    <n v="2.5867980543599258"/>
    <n v="2.4861961882476722"/>
    <n v="2.3584814149747437"/>
    <n v="2.2036537345411418"/>
    <n v="2.0217131469468641"/>
    <n v="1.8126596521919125"/>
    <n v="1.5764932502762858"/>
    <n v="1.3132139411999844"/>
    <n v="1.0228217249630083"/>
    <n v="0.7053166015653578"/>
    <n v="2.5867980543599258"/>
    <n v="2.5364971213037988"/>
    <n v="2.422338801611208"/>
    <n v="2.2810675747579428"/>
    <n v="2.1126834407440027"/>
    <n v="1.9171863995693883"/>
    <n v="1.6945764512340991"/>
    <n v="1.444853595738135"/>
    <n v="1.1680178330814963"/>
    <n v="0.86406916326418304"/>
    <n v="0"/>
    <n v="4.2310846459807987"/>
    <n v="12.693253937942396"/>
    <n v="21.155423229903995"/>
    <n v="29.617592521865589"/>
    <n v="38.07976181382719"/>
    <n v="46.541931105788791"/>
    <n v="55.004100397750392"/>
    <n v="63.466269689711993"/>
    <n v="71.928438981673594"/>
    <n v="8.4621692919615974"/>
    <n v="0"/>
    <n v="14.115590458271457"/>
    <n v="44.342460937867912"/>
    <n v="78.481135234909274"/>
    <n v="118.6306841369954"/>
    <n v="168.0782792630684"/>
    <n v="232.41542150852769"/>
    <n v="322.14614040533894"/>
    <n v="459.80660845454861"/>
    <n v="704.42350386638554"/>
    <n v="2142.4398242659131"/>
    <n v="69.555528290513578"/>
    <n v="331.79930288346378"/>
    <n v="2543.7946554398904"/>
    <n v="2543.8000000000002"/>
    <n v="331.79999999999973"/>
    <n v="69.555528290513578"/>
    <n v="2142.4444717094871"/>
    <n v="8.1510821495296177"/>
    <n v="5.3445601097337203E-3"/>
    <n v="2.1010142738162275E-6"/>
  </r>
  <r>
    <x v="2"/>
    <x v="592"/>
    <n v="442"/>
    <n v="2.0381800000000001"/>
    <n v="76.163805049279063"/>
    <n v="0"/>
    <n v="8.4626450054754514"/>
    <n v="16.925290010950903"/>
    <n v="25.387935016426354"/>
    <n v="33.850580021901806"/>
    <n v="42.313225027377257"/>
    <n v="50.775870032852708"/>
    <n v="59.23851503832816"/>
    <n v="67.701160043803611"/>
    <n v="76.163805049279063"/>
    <n v="0"/>
    <n v="8.4626450054754514"/>
    <n v="16.925290010950903"/>
    <n v="25.387935016426354"/>
    <n v="33.850580021901806"/>
    <n v="42.313225027377257"/>
    <n v="50.775870032852708"/>
    <n v="59.23851503832816"/>
    <n v="67.701160043803611"/>
    <n v="76.163805049279063"/>
    <n v="0"/>
    <n v="43.865020799327901"/>
    <n v="175.4600831973116"/>
    <n v="394.78518719395106"/>
    <n v="701.84033278924642"/>
    <n v="1096.6255199831974"/>
    <n v="1579.1407487758042"/>
    <n v="2149.3860191670669"/>
    <n v="2807.3613311569857"/>
    <n v="3553.06668474556"/>
    <n v="0"/>
    <n v="2.553298710164853E-2"/>
    <n v="5.106597420329706E-2"/>
    <n v="7.659896130494559E-2"/>
    <n v="0.10213194840659412"/>
    <n v="0.12766493550824265"/>
    <n v="0.15319792260989118"/>
    <n v="0.17873090971153971"/>
    <n v="0.20426389681318824"/>
    <n v="0.22979688391483677"/>
    <n v="9.6"/>
    <n v="1.21546"/>
    <n v="1"/>
    <n v="1.0005999999999999"/>
    <n v="1.0066999999999999"/>
    <n v="1"/>
    <n v="0.96925397728762674"/>
    <n v="0.93957606233840507"/>
    <n v="0.91096625515233476"/>
    <n v="0.88342455572941603"/>
    <n v="0.85695096406964877"/>
    <n v="0.83154548017303309"/>
    <n v="0.80720810403956889"/>
    <n v="0.78393883566925626"/>
    <n v="0.761737675062095"/>
    <n v="375000"/>
    <n v="750000"/>
    <n v="726940.48296572"/>
    <n v="704682.04675380385"/>
    <n v="683224.69136425108"/>
    <n v="662568.41679706203"/>
    <n v="642713.2230522366"/>
    <n v="623659.11012977478"/>
    <n v="605406.07802967669"/>
    <n v="587954.12675194221"/>
    <n v="571303.25629657123"/>
    <n v="750000"/>
    <n v="726940.48296572"/>
    <n v="704682.04675380373"/>
    <n v="683224.69136425108"/>
    <n v="662568.41679706203"/>
    <n v="642713.2230522366"/>
    <n v="623659.11012977478"/>
    <n v="605406.07802967669"/>
    <n v="587954.12675194221"/>
    <n v="571303.25629657123"/>
    <n v="2645347.88375"/>
    <n v="64.75"/>
    <n v="9.4854355203619907"/>
    <n v="1.2999999999999999E-2"/>
    <n v="0.78300000000000003"/>
    <n v="4.2157979022656243E-2"/>
    <n v="0.17513173685574532"/>
    <n v="7.4999999999999997E-2"/>
    <n v="0.2501317368557453"/>
    <n v="2.5842188779425395"/>
    <n v="2.4836857269215606"/>
    <n v="2.356025532027016"/>
    <n v="2.2012382932589047"/>
    <n v="2.0193240106172277"/>
    <n v="1.8102826841019841"/>
    <n v="1.5741143137131741"/>
    <n v="1.3108188994507985"/>
    <n v="1.0203964413148565"/>
    <n v="0.70284693930534758"/>
    <n v="2.5842188779425395"/>
    <n v="2.5339523024320503"/>
    <n v="2.4198556294742883"/>
    <n v="2.2786319126429602"/>
    <n v="2.1102811519380662"/>
    <n v="1.914803347359606"/>
    <n v="1.6921984989075791"/>
    <n v="1.4424666065819864"/>
    <n v="1.1656076703828275"/>
    <n v="0.86162169031010205"/>
    <n v="0"/>
    <n v="4.2313225027377257"/>
    <n v="12.693967508213177"/>
    <n v="21.156612513688628"/>
    <n v="29.61925751916408"/>
    <n v="38.081902524639531"/>
    <n v="46.544547530114983"/>
    <n v="55.007192535590434"/>
    <n v="63.469837541065885"/>
    <n v="71.932482546541337"/>
    <n v="8.4626450054754514"/>
    <n v="0"/>
    <n v="14.131355278464056"/>
    <n v="44.392954449264316"/>
    <n v="78.573858387719554"/>
    <n v="118.77908376343284"/>
    <n v="168.30638124982329"/>
    <n v="232.76819057700567"/>
    <n v="322.71550762591784"/>
    <n v="460.80917045512331"/>
    <n v="706.50387635303127"/>
    <n v="2146.9803781397823"/>
    <n v="69.555528290513578"/>
    <n v="332.48038596454415"/>
    <n v="2549.0162923948396"/>
    <n v="2549"/>
    <n v="332.47826086956502"/>
    <n v="69.555528290513578"/>
    <n v="2146.9662108399216"/>
    <n v="8.1484262078084431"/>
    <n v="1.6292394839638291E-2"/>
    <n v="6.391680988481087E-6"/>
  </r>
  <r>
    <x v="2"/>
    <x v="593"/>
    <n v="442"/>
    <n v="2.0398900000000002"/>
    <n v="76.16714577408213"/>
    <n v="0"/>
    <n v="8.4630161971202362"/>
    <n v="16.926032394240472"/>
    <n v="25.389048591360709"/>
    <n v="33.852064788480945"/>
    <n v="42.315080985601185"/>
    <n v="50.778097182721424"/>
    <n v="59.241113379841664"/>
    <n v="67.704129576961904"/>
    <n v="76.167145774082144"/>
    <n v="0"/>
    <n v="8.4630161971202362"/>
    <n v="16.926032394240472"/>
    <n v="25.389048591360709"/>
    <n v="33.852064788480945"/>
    <n v="42.315080985601185"/>
    <n v="50.778097182721424"/>
    <n v="59.241113379841664"/>
    <n v="67.704129576961904"/>
    <n v="76.167145774082144"/>
    <n v="0"/>
    <n v="43.868868931040673"/>
    <n v="175.47547572416269"/>
    <n v="394.81982037936604"/>
    <n v="701.90190289665077"/>
    <n v="1096.721723276017"/>
    <n v="1579.2792815174648"/>
    <n v="2149.5745776209938"/>
    <n v="2807.6076115866044"/>
    <n v="3553.3783834142964"/>
    <n v="0"/>
    <n v="2.5534107038910743E-2"/>
    <n v="5.1068214077821486E-2"/>
    <n v="7.6602321116732236E-2"/>
    <n v="0.10213642815564297"/>
    <n v="0.12767053519455374"/>
    <n v="0.15320464223346447"/>
    <n v="0.17873874927237524"/>
    <n v="0.204272856311286"/>
    <n v="0.22980696335019674"/>
    <n v="9.6"/>
    <n v="1.21546"/>
    <n v="1"/>
    <n v="1.0005999999999999"/>
    <n v="1.0066999999999999"/>
    <n v="1"/>
    <n v="0.96925265212017608"/>
    <n v="0.93957350570502907"/>
    <n v="0.91096256075455884"/>
    <n v="0.88341981726876539"/>
    <n v="0.85694527524764863"/>
    <n v="0.83153893469120876"/>
    <n v="0.8072007955994458"/>
    <n v="0.78393085797235951"/>
    <n v="0.76172912180995"/>
    <n v="375000"/>
    <n v="750000"/>
    <n v="726939.48909013206"/>
    <n v="704680.12927877181"/>
    <n v="683221.92056591914"/>
    <n v="662564.86295157403"/>
    <n v="642708.9564357365"/>
    <n v="623654.20101840654"/>
    <n v="605400.59669958439"/>
    <n v="587948.14347926958"/>
    <n v="571296.84135746246"/>
    <n v="750000"/>
    <n v="726939.48909013206"/>
    <n v="704680.12927877193"/>
    <n v="683221.92056591914"/>
    <n v="662564.86295157403"/>
    <n v="642708.9564357365"/>
    <n v="623654.20101840654"/>
    <n v="605400.59669958439"/>
    <n v="587948.14347926958"/>
    <n v="571296.84135746246"/>
    <n v="2647799.5500000003"/>
    <n v="64.75"/>
    <n v="9.4854355203619907"/>
    <n v="1.2999999999999999E-2"/>
    <n v="0.78300000000000003"/>
    <n v="4.2157979022656243E-2"/>
    <n v="0.17542572550981245"/>
    <n v="7.4999999999999997E-2"/>
    <n v="0.25042572550981246"/>
    <n v="2.5816444777777776"/>
    <n v="2.4811807563526873"/>
    <n v="2.3535754177005423"/>
    <n v="2.1988284618213401"/>
    <n v="2.0169398887150827"/>
    <n v="1.8079096983817686"/>
    <n v="1.5717378908213986"/>
    <n v="1.3084244660339732"/>
    <n v="1.0179694240194912"/>
    <n v="0.70037276477795307"/>
    <n v="2.5816444777777776"/>
    <n v="2.5314126170652322"/>
    <n v="2.4173780870266146"/>
    <n v="2.2762019397609414"/>
    <n v="2.1078841752682114"/>
    <n v="1.9124247935484258"/>
    <n v="1.6898237946015837"/>
    <n v="1.4400811784276859"/>
    <n v="1.1631969450267321"/>
    <n v="0.85917109439872208"/>
    <n v="0"/>
    <n v="4.2315080985601181"/>
    <n v="12.694524295680354"/>
    <n v="21.157540492800592"/>
    <n v="29.620556689920825"/>
    <n v="38.083572887041065"/>
    <n v="46.546589084161305"/>
    <n v="55.009605281281544"/>
    <n v="63.472621478401784"/>
    <n v="71.935637675522031"/>
    <n v="8.4630161971202362"/>
    <n v="0"/>
    <n v="14.146773755863327"/>
    <n v="44.442350704528572"/>
    <n v="78.664640757051686"/>
    <n v="118.92458512461728"/>
    <n v="168.53049347327257"/>
    <n v="233.11574768825778"/>
    <n v="323.27842865148187"/>
    <n v="461.80470636728774"/>
    <n v="708.58117872805053"/>
    <n v="2151.4889052504113"/>
    <n v="69.555528290513578"/>
    <n v="333.15666503113852"/>
    <n v="2554.2010985720631"/>
    <n v="2554.1999999999998"/>
    <n v="333.15652173913031"/>
    <n v="69.555528290513578"/>
    <n v="2151.4879499703561"/>
    <n v="8.1456886901185044"/>
    <n v="1.0985720632561424E-3"/>
    <n v="4.3010416696270556E-7"/>
  </r>
  <r>
    <x v="2"/>
    <x v="594"/>
    <n v="442"/>
    <n v="2.0417000000000001"/>
    <n v="76.168615364581072"/>
    <n v="0"/>
    <n v="8.4631794849534518"/>
    <n v="16.926358969906904"/>
    <n v="25.389538454860357"/>
    <n v="33.852717939813807"/>
    <n v="42.315897424767257"/>
    <n v="50.779076909720708"/>
    <n v="59.242256394674158"/>
    <n v="67.705435879627615"/>
    <n v="76.168615364581072"/>
    <n v="0"/>
    <n v="8.4631794849534518"/>
    <n v="16.926358969906904"/>
    <n v="25.389538454860357"/>
    <n v="33.852717939813807"/>
    <n v="42.315897424767257"/>
    <n v="50.779076909720708"/>
    <n v="59.242256394674158"/>
    <n v="67.705435879627615"/>
    <n v="76.168615364581072"/>
    <n v="0"/>
    <n v="43.8705617841539"/>
    <n v="175.4822471366156"/>
    <n v="394.8350560573852"/>
    <n v="701.92898854646239"/>
    <n v="1096.7640446038474"/>
    <n v="1579.3402242295401"/>
    <n v="2149.6575274235406"/>
    <n v="2807.7159541858496"/>
    <n v="3553.5155045164661"/>
    <n v="0"/>
    <n v="2.5534599701209193E-2"/>
    <n v="5.1069199402418386E-2"/>
    <n v="7.6603799103627579E-2"/>
    <n v="0.10213839880483677"/>
    <n v="0.12767299850604596"/>
    <n v="0.15320759820725513"/>
    <n v="0.17874219790846432"/>
    <n v="0.20427679760967354"/>
    <n v="0.22981139731088274"/>
    <n v="9.6"/>
    <n v="1.21546"/>
    <n v="1"/>
    <n v="1.0005999999999999"/>
    <n v="1.0066999999999999"/>
    <n v="1"/>
    <n v="0.96925206917742102"/>
    <n v="0.93957238104028018"/>
    <n v="0.91096093558857749"/>
    <n v="0.88341773282231284"/>
    <n v="0.85694277274148623"/>
    <n v="0.83153605534609798"/>
    <n v="0.80719758063614755"/>
    <n v="0.78392734861163538"/>
    <n v="0.76172535927256124"/>
    <n v="375000"/>
    <n v="750000"/>
    <n v="726939.05188306572"/>
    <n v="704679.28578021016"/>
    <n v="683220.70169143309"/>
    <n v="662563.29961673461"/>
    <n v="642707.07955611462"/>
    <n v="623652.04150957346"/>
    <n v="605398.18547711067"/>
    <n v="587945.51145872648"/>
    <n v="571294.01945442089"/>
    <n v="750000"/>
    <n v="726939.05188306572"/>
    <n v="704679.28578021016"/>
    <n v="683220.70169143309"/>
    <n v="662563.29961673461"/>
    <n v="642707.07955611462"/>
    <n v="623652.04150957346"/>
    <n v="605398.18547711067"/>
    <n v="587945.51145872648"/>
    <n v="571294.01945442089"/>
    <n v="2650251.2162500001"/>
    <n v="64.75"/>
    <n v="9.4854355203619907"/>
    <n v="1.2999999999999999E-2"/>
    <n v="0.78300000000000003"/>
    <n v="4.2157979022656243E-2"/>
    <n v="0.17573717507974676"/>
    <n v="7.4999999999999997E-2"/>
    <n v="0.25073717507974674"/>
    <n v="2.5790748406105459"/>
    <n v="2.478682107399786"/>
    <n v="2.3511323194157856"/>
    <n v="2.1964254766585429"/>
    <n v="2.0145615791280593"/>
    <n v="1.8055406268243337"/>
    <n v="1.5693626197473676"/>
    <n v="1.3060275578971596"/>
    <n v="1.0155354412737099"/>
    <n v="0.69788626987701885"/>
    <n v="2.5790748406105459"/>
    <n v="2.528878474005166"/>
    <n v="2.414907213407786"/>
    <n v="2.2737788980371643"/>
    <n v="2.1054935278933011"/>
    <n v="1.9100511029761966"/>
    <n v="1.6874516232858507"/>
    <n v="1.4376950888222635"/>
    <n v="1.1607814995854349"/>
    <n v="0.85671085557536442"/>
    <n v="0"/>
    <n v="4.2315897424767259"/>
    <n v="12.694769227430179"/>
    <n v="21.157948712383629"/>
    <n v="29.621128197337082"/>
    <n v="38.084307682290529"/>
    <n v="46.547487167243986"/>
    <n v="55.010666652197429"/>
    <n v="63.473846137150886"/>
    <n v="71.937025622104343"/>
    <n v="8.4631794849534518"/>
    <n v="0"/>
    <n v="14.161496436224294"/>
    <n v="44.489539761734633"/>
    <n v="78.751508179145603"/>
    <n v="119.06421043797359"/>
    <n v="168.74644399471498"/>
    <n v="233.45246348625"/>
    <n v="323.8274576328098"/>
    <n v="462.7835235579488"/>
    <n v="710.6434516283623"/>
    <n v="2155.9200951151643"/>
    <n v="69.555528290513578"/>
    <n v="333.82134351085148"/>
    <n v="2559.2969669165291"/>
    <n v="2559.3000000000002"/>
    <n v="333.82173913043471"/>
    <n v="69.555528290513578"/>
    <n v="2155.9227325790521"/>
    <n v="8.1427893544331393"/>
    <n v="3.0330834711094212E-3"/>
    <n v="1.1851222877776819E-6"/>
  </r>
  <r>
    <x v="2"/>
    <x v="595"/>
    <n v="442"/>
    <n v="2.0434100000000002"/>
    <n v="76.171946098991839"/>
    <n v="0"/>
    <n v="8.463549566554649"/>
    <n v="16.927099133109298"/>
    <n v="25.390648699663949"/>
    <n v="33.854198266218596"/>
    <n v="42.317747832773243"/>
    <n v="50.78129739932789"/>
    <n v="59.244846965882537"/>
    <n v="67.708396532437192"/>
    <n v="76.171946098991839"/>
    <n v="0"/>
    <n v="8.463549566554649"/>
    <n v="16.927099133109298"/>
    <n v="25.390648699663949"/>
    <n v="33.854198266218596"/>
    <n v="42.317747832773243"/>
    <n v="50.78129739932789"/>
    <n v="59.244846965882537"/>
    <n v="67.708396532437192"/>
    <n v="76.171946098991839"/>
    <n v="0"/>
    <n v="43.874398650135525"/>
    <n v="175.4975946005421"/>
    <n v="394.86958785121976"/>
    <n v="701.9903784021684"/>
    <n v="1096.8599662533882"/>
    <n v="1579.4783514048788"/>
    <n v="2149.8455338566405"/>
    <n v="2807.9615136086736"/>
    <n v="3553.8262906609775"/>
    <n v="0"/>
    <n v="2.5535716289314191E-2"/>
    <n v="5.1071432578628381E-2"/>
    <n v="7.6607148867942579E-2"/>
    <n v="0.10214286515725676"/>
    <n v="0.12767858144657093"/>
    <n v="0.15321429773588513"/>
    <n v="0.1787500140251993"/>
    <n v="0.20428573031451353"/>
    <n v="0.22982144660382769"/>
    <n v="9.6"/>
    <n v="1.21546"/>
    <n v="1"/>
    <n v="1.0005999999999999"/>
    <n v="1.0066999999999999"/>
    <n v="1"/>
    <n v="0.96925074797581268"/>
    <n v="0.93956983206426981"/>
    <n v="0.91095725226537094"/>
    <n v="0.88341300857911653"/>
    <n v="0.85693710100550624"/>
    <n v="0.83152952954454029"/>
    <n v="0.80719029419621868"/>
    <n v="0.7839193949605413"/>
    <n v="0.76171683183750805"/>
    <n v="375000"/>
    <n v="750000"/>
    <n v="726938.06098185945"/>
    <n v="704677.3740482023"/>
    <n v="683217.93919902819"/>
    <n v="662559.75643433735"/>
    <n v="642702.82575412968"/>
    <n v="623647.14715840516"/>
    <n v="605392.72064716404"/>
    <n v="587939.54622040596"/>
    <n v="571287.62387813104"/>
    <n v="750000"/>
    <n v="726938.06098185945"/>
    <n v="704677.3740482023"/>
    <n v="683217.93919902819"/>
    <n v="662559.75643433735"/>
    <n v="642702.82575412968"/>
    <n v="623647.14715840516"/>
    <n v="605392.72064716404"/>
    <n v="587939.54622040596"/>
    <n v="571287.62387813104"/>
    <n v="2652702.8825000003"/>
    <n v="64.75"/>
    <n v="9.4854355203619907"/>
    <n v="1.2999999999999999E-2"/>
    <n v="0.78300000000000003"/>
    <n v="4.2157979022656243E-2"/>
    <n v="0.17603167124842856"/>
    <n v="7.4999999999999997E-2"/>
    <n v="0.25103167124842857"/>
    <n v="2.5765099532347504"/>
    <n v="2.4761863642719075"/>
    <n v="2.3486911246320461"/>
    <n v="2.1940242343151657"/>
    <n v="2.0121856933212658"/>
    <n v="1.8031755016503468"/>
    <n v="1.5669936593024087"/>
    <n v="1.3036401662774522"/>
    <n v="1.0131150225754757"/>
    <n v="0.69541822819648003"/>
    <n v="2.5765099532347504"/>
    <n v="2.5263481587533292"/>
    <n v="2.4124387444519768"/>
    <n v="2.2713576794736059"/>
    <n v="2.1031049638182155"/>
    <n v="1.9076805974858062"/>
    <n v="1.6850845804763779"/>
    <n v="1.4353169127899306"/>
    <n v="1.1583775944264638"/>
    <n v="0.85426662538597786"/>
    <n v="0"/>
    <n v="4.2317747832773245"/>
    <n v="12.695324349831974"/>
    <n v="21.158873916386625"/>
    <n v="29.622423482941272"/>
    <n v="38.085973049495919"/>
    <n v="46.549522616050567"/>
    <n v="55.013072182605214"/>
    <n v="63.476621749159861"/>
    <n v="71.940171315714508"/>
    <n v="8.463549566554649"/>
    <n v="0"/>
    <n v="14.176919958030506"/>
    <n v="44.538957577842858"/>
    <n v="78.842350450643522"/>
    <n v="119.20986053600336"/>
    <n v="168.97090693258551"/>
    <n v="233.80084093406342"/>
    <n v="324.39237570251697"/>
    <n v="463.78446637467334"/>
    <n v="712.73907661074929"/>
    <n v="2160.4557550771087"/>
    <n v="69.555528290513578"/>
    <n v="334.50169250514313"/>
    <n v="2564.5129758727653"/>
    <n v="2564.5"/>
    <n v="334.5"/>
    <n v="69.555528290513578"/>
    <n v="2160.4444717094866"/>
    <n v="8.1400485836616987"/>
    <n v="1.2975872765309759E-2"/>
    <n v="5.0598061085239847E-6"/>
  </r>
  <r>
    <x v="2"/>
    <x v="596"/>
    <n v="442"/>
    <n v="2.04515"/>
    <n v="76.174712414345478"/>
    <n v="0"/>
    <n v="8.463856934927275"/>
    <n v="16.92771386985455"/>
    <n v="25.391570804781825"/>
    <n v="33.8554277397091"/>
    <n v="42.319284674636378"/>
    <n v="50.783141609563657"/>
    <n v="59.246998544490936"/>
    <n v="67.710855479418214"/>
    <n v="76.174712414345493"/>
    <n v="0"/>
    <n v="8.463856934927275"/>
    <n v="16.92771386985455"/>
    <n v="25.391570804781825"/>
    <n v="33.8554277397091"/>
    <n v="42.319284674636378"/>
    <n v="50.783141609563657"/>
    <n v="59.246998544490936"/>
    <n v="67.710855479418214"/>
    <n v="76.174712414345493"/>
    <n v="0"/>
    <n v="43.877585456636382"/>
    <n v="175.51034182654553"/>
    <n v="394.89826910972738"/>
    <n v="702.04136730618211"/>
    <n v="1096.9396364159095"/>
    <n v="1579.59307643891"/>
    <n v="2150.0016873751833"/>
    <n v="2808.1654692247293"/>
    <n v="3554.084421987548"/>
    <n v="0"/>
    <n v="2.5536643662811321E-2"/>
    <n v="5.1073287325622642E-2"/>
    <n v="7.6609930988433966E-2"/>
    <n v="0.10214657465124528"/>
    <n v="0.12768321831405663"/>
    <n v="0.15321986197686796"/>
    <n v="0.17875650563967929"/>
    <n v="0.20429314930249062"/>
    <n v="0.22982979296530195"/>
    <n v="9.6"/>
    <n v="1.21546"/>
    <n v="1"/>
    <n v="1.0005999999999999"/>
    <n v="1.0066999999999999"/>
    <n v="1"/>
    <n v="0.96924965066372737"/>
    <n v="0.93956771503843806"/>
    <n v="0.91095419312413228"/>
    <n v="0.88340908492080994"/>
    <n v="0.85693239042847102"/>
    <n v="0.83152410964711565"/>
    <n v="0.8071842425767437"/>
    <n v="0.7839127892173553"/>
    <n v="0.76170974956895021"/>
    <n v="375000"/>
    <n v="750000"/>
    <n v="726937.23799779557"/>
    <n v="704675.78627882851"/>
    <n v="683215.64484309917"/>
    <n v="662556.81369060744"/>
    <n v="642699.2928213533"/>
    <n v="623643.08223533677"/>
    <n v="605388.18193255772"/>
    <n v="587934.59191301651"/>
    <n v="571282.31217671267"/>
    <n v="750000"/>
    <n v="726937.23799779569"/>
    <n v="704675.78627882851"/>
    <n v="683215.64484309917"/>
    <n v="662556.81369060744"/>
    <n v="642699.2928213533"/>
    <n v="623643.08223533677"/>
    <n v="605388.18193255772"/>
    <n v="587934.59191301651"/>
    <n v="571282.31217671267"/>
    <n v="2655154.5487500001"/>
    <n v="64.75"/>
    <n v="9.4854355203619907"/>
    <n v="1.2999999999999999E-2"/>
    <n v="0.78300000000000003"/>
    <n v="4.2157979022656243E-2"/>
    <n v="0.17633158709090893"/>
    <n v="7.4999999999999997E-2"/>
    <n v="0.25133158709090891"/>
    <n v="2.5739498024930745"/>
    <n v="2.4736957250918787"/>
    <n v="2.3462551338398914"/>
    <n v="2.191628028737115"/>
    <n v="2.0098144097835493"/>
    <n v="1.8008142769791931"/>
    <n v="1.5646276303240476"/>
    <n v="1.3012544698181119"/>
    <n v="1.0106947954613865"/>
    <n v="0.69294860725387131"/>
    <n v="2.5739498024930745"/>
    <n v="2.5238227637924764"/>
    <n v="2.4099754294658853"/>
    <n v="2.2689415812885034"/>
    <n v="2.1007212192603322"/>
    <n v="1.9053143433813711"/>
    <n v="1.6827209536516203"/>
    <n v="1.4329410500710797"/>
    <n v="1.1559746326397491"/>
    <n v="0.85182170135762891"/>
    <n v="0"/>
    <n v="4.2319284674636375"/>
    <n v="12.695785402390912"/>
    <n v="21.159642337318189"/>
    <n v="29.623499272245461"/>
    <n v="38.087356207172739"/>
    <n v="46.551213142100018"/>
    <n v="55.015070077027296"/>
    <n v="63.478927011954575"/>
    <n v="71.94278394688186"/>
    <n v="8.463856934927275"/>
    <n v="0"/>
    <n v="14.192136476982608"/>
    <n v="44.587720691488435"/>
    <n v="78.932039068007697"/>
    <n v="119.35379975858481"/>
    <n v="169.19304422755769"/>
    <n v="234.14625421227908"/>
    <n v="324.95383000847096"/>
    <n v="464.78230701738272"/>
    <n v="714.83671976929872"/>
    <n v="2164.9778512300527"/>
    <n v="69.555528290513578"/>
    <n v="335.18000692808471"/>
    <n v="2569.7133864486509"/>
    <n v="2569.6999999999998"/>
    <n v="335.17826086956484"/>
    <n v="69.555528290513578"/>
    <n v="2164.9662108399216"/>
    <n v="8.1372581284828751"/>
    <n v="1.3386448651090177E-2"/>
    <n v="5.2093429782037505E-6"/>
  </r>
  <r>
    <x v="2"/>
    <x v="597"/>
    <n v="442"/>
    <n v="2.04454"/>
    <n v="76.221240654487445"/>
    <n v="0"/>
    <n v="8.4690267393874947"/>
    <n v="16.938053478774989"/>
    <n v="25.407080218162484"/>
    <n v="33.876106957549979"/>
    <n v="42.345133696937474"/>
    <n v="50.814160436324968"/>
    <n v="59.283187175712463"/>
    <n v="67.752213915099958"/>
    <n v="76.221240654487445"/>
    <n v="0"/>
    <n v="8.4690267393874947"/>
    <n v="16.938053478774989"/>
    <n v="25.407080218162484"/>
    <n v="33.876106957549979"/>
    <n v="42.345133696937474"/>
    <n v="50.814160436324968"/>
    <n v="59.283187175712463"/>
    <n v="67.752213915099958"/>
    <n v="76.221240654487445"/>
    <n v="0"/>
    <n v="43.931203521381981"/>
    <n v="175.72481408552792"/>
    <n v="395.38083169243788"/>
    <n v="702.8992563421117"/>
    <n v="1098.2800880345496"/>
    <n v="1581.5233267697515"/>
    <n v="2152.6289725477172"/>
    <n v="2811.5970253684468"/>
    <n v="3558.42748523194"/>
    <n v="0"/>
    <n v="2.5552241688075933E-2"/>
    <n v="5.1104483376151866E-2"/>
    <n v="7.6656725064227799E-2"/>
    <n v="0.10220896675230373"/>
    <n v="0.12776120844037966"/>
    <n v="0.1533134501284556"/>
    <n v="0.17886569181653153"/>
    <n v="0.20441793350460746"/>
    <n v="0.22997017519268337"/>
    <n v="9.6"/>
    <n v="1.21546"/>
    <n v="1"/>
    <n v="1.0005999999999999"/>
    <n v="1.0066999999999999"/>
    <n v="1"/>
    <n v="0.96923119455530427"/>
    <n v="0.93953210841475387"/>
    <n v="0.91090274157834883"/>
    <n v="0.88334309404608913"/>
    <n v="0.85685316581797466"/>
    <n v="0.83143295689400543"/>
    <n v="0.80708246727418176"/>
    <n v="0.78380169695850332"/>
    <n v="0.76159064594697001"/>
    <n v="375000"/>
    <n v="750000"/>
    <n v="726923.39591647824"/>
    <n v="704649.08131106535"/>
    <n v="683177.05618376157"/>
    <n v="662507.32053456688"/>
    <n v="642639.87436348095"/>
    <n v="623574.71767050412"/>
    <n v="605311.85045563628"/>
    <n v="587851.27271887753"/>
    <n v="571192.98446022754"/>
    <n v="750000"/>
    <n v="726923.39591647824"/>
    <n v="704649.08131106535"/>
    <n v="683177.05618376145"/>
    <n v="662507.32053456688"/>
    <n v="642639.87436348095"/>
    <n v="623574.71767050412"/>
    <n v="605311.85045563628"/>
    <n v="587851.27271887753"/>
    <n v="571192.98446022754"/>
    <n v="2657606.2150000003"/>
    <n v="64.75"/>
    <n v="9.4854355203619907"/>
    <n v="1.2999999999999999E-2"/>
    <n v="0.78300000000000003"/>
    <n v="4.2157979022656243E-2"/>
    <n v="0.17622641512111911"/>
    <n v="7.4999999999999997E-2"/>
    <n v="0.2512264151211191"/>
    <n v="2.5713943752767525"/>
    <n v="2.4711699648271117"/>
    <n v="2.3437642524639903"/>
    <n v="2.1891772381873893"/>
    <n v="2.0074089219973104"/>
    <n v="1.7984593038937504"/>
    <n v="1.5623283838767112"/>
    <n v="1.2990161619461924"/>
    <n v="1.0085226381021946"/>
    <n v="0.69084781234471615"/>
    <n v="2.5713943752767525"/>
    <n v="2.5212821700519319"/>
    <n v="2.4074671086455508"/>
    <n v="2.26647074532569"/>
    <n v="2.0982930800923496"/>
    <n v="1.9029341129455304"/>
    <n v="1.6803938438852308"/>
    <n v="1.4306722729114518"/>
    <n v="1.1537694000241934"/>
    <n v="0.84968522522345535"/>
    <n v="0"/>
    <n v="4.2345133696937474"/>
    <n v="12.703540109081242"/>
    <n v="21.172566848468737"/>
    <n v="29.641593587856232"/>
    <n v="38.110620327243723"/>
    <n v="46.579647066631225"/>
    <n v="55.048673806018712"/>
    <n v="63.517700545406214"/>
    <n v="71.986727284793702"/>
    <n v="8.4690267393874947"/>
    <n v="0"/>
    <n v="14.22379747185993"/>
    <n v="44.688718895611068"/>
    <n v="79.114647806929497"/>
    <n v="119.6379338402826"/>
    <n v="169.61168566497309"/>
    <n v="234.757035057"/>
    <n v="325.86686640836808"/>
    <n v="466.23970468637231"/>
    <n v="717.50984971591311"/>
    <n v="2171.6502395473099"/>
    <n v="69.555528290513578"/>
    <n v="336.18086517567326"/>
    <n v="2577.3866330134965"/>
    <n v="2577.4"/>
    <n v="336.18260869565211"/>
    <n v="69.555528290513578"/>
    <n v="2171.6618630138346"/>
    <n v="8.1382365744235301"/>
    <n v="1.3366986503569933E-2"/>
    <n v="5.1862289530417993E-6"/>
  </r>
  <r>
    <x v="2"/>
    <x v="598"/>
    <n v="442"/>
    <n v="2.0487700000000002"/>
    <n v="76.177627765247237"/>
    <n v="0"/>
    <n v="8.4641808628052484"/>
    <n v="16.928361725610497"/>
    <n v="25.392542588415743"/>
    <n v="33.856723451220994"/>
    <n v="42.320904314026244"/>
    <n v="50.785085176831494"/>
    <n v="59.249266039636744"/>
    <n v="67.713446902441987"/>
    <n v="76.177627765247237"/>
    <n v="0"/>
    <n v="8.4641808628052484"/>
    <n v="16.928361725610497"/>
    <n v="25.392542588415743"/>
    <n v="33.856723451220994"/>
    <n v="42.320904314026244"/>
    <n v="50.785085176831494"/>
    <n v="59.249266039636744"/>
    <n v="67.713446902441987"/>
    <n v="76.177627765247237"/>
    <n v="0"/>
    <n v="43.880944077945642"/>
    <n v="175.52377631178257"/>
    <n v="394.92849670151071"/>
    <n v="702.09510524713028"/>
    <n v="1097.0236019486413"/>
    <n v="1579.7139868060435"/>
    <n v="2150.166259819337"/>
    <n v="2808.3804209885211"/>
    <n v="3554.3564703135976"/>
    <n v="0"/>
    <n v="2.5537620998659014E-2"/>
    <n v="5.1075241997318027E-2"/>
    <n v="7.6612862995977041E-2"/>
    <n v="0.10215048399463605"/>
    <n v="0.12768810499329508"/>
    <n v="0.15322572599195411"/>
    <n v="0.17876334699061311"/>
    <n v="0.20430096798927211"/>
    <n v="0.22983858898793114"/>
    <n v="9.6"/>
    <n v="1.21546"/>
    <n v="1"/>
    <n v="1.0005999999999999"/>
    <n v="1.0066999999999999"/>
    <n v="1"/>
    <n v="0.96924849423535586"/>
    <n v="0.93956548396370343"/>
    <n v="0.9109509691850427"/>
    <n v="0.88340494989937368"/>
    <n v="0.85692742610669637"/>
    <n v="0.83151839780701098"/>
    <n v="0.80717786500031719"/>
    <n v="0.78390582768661532"/>
    <n v="0.76170228586590494"/>
    <n v="375000"/>
    <n v="750000"/>
    <n v="726936.3706765169"/>
    <n v="704674.11297277757"/>
    <n v="683213.226888782"/>
    <n v="662553.7124245303"/>
    <n v="642695.56958002225"/>
    <n v="623638.79835525819"/>
    <n v="605383.39875023789"/>
    <n v="587929.37076496147"/>
    <n v="571276.71439942869"/>
    <n v="750000"/>
    <n v="726936.3706765169"/>
    <n v="704674.11297277769"/>
    <n v="683213.22688878188"/>
    <n v="662553.7124245303"/>
    <n v="642695.56958002225"/>
    <n v="623638.79835525819"/>
    <n v="605383.39875023789"/>
    <n v="587929.37076496147"/>
    <n v="571276.71439942869"/>
    <n v="2660057.8812500001"/>
    <n v="64.75"/>
    <n v="9.4854355203619907"/>
    <n v="1.2999999999999999E-2"/>
    <n v="0.78300000000000003"/>
    <n v="4.2157979022656243E-2"/>
    <n v="0.17695636793530811"/>
    <n v="7.4999999999999997E-2"/>
    <n v="0.25195636793530812"/>
    <n v="2.5688436585253456"/>
    <n v="2.468730534853437"/>
    <n v="2.3413999390145213"/>
    <n v="2.1868518710085976"/>
    <n v="2.0050863308356686"/>
    <n v="1.7961033184957313"/>
    <n v="1.5599028339887884"/>
    <n v="1.2964848773148383"/>
    <n v="1.005849448473882"/>
    <n v="0.68799654746591765"/>
    <n v="2.5688436585253456"/>
    <n v="2.5187870966893913"/>
    <n v="2.4050652369339791"/>
    <n v="2.2641259050115594"/>
    <n v="2.0959691009221331"/>
    <n v="1.9005948246657001"/>
    <n v="1.67800307624226"/>
    <n v="1.4281938556518132"/>
    <n v="1.1511671628943603"/>
    <n v="0.84692299796989978"/>
    <n v="0"/>
    <n v="4.2320904314026242"/>
    <n v="12.696271294207872"/>
    <n v="21.160452157013118"/>
    <n v="29.624633019818368"/>
    <n v="38.088813882623619"/>
    <n v="46.552994745428869"/>
    <n v="55.017175608234119"/>
    <n v="63.481356471039362"/>
    <n v="71.945537333844612"/>
    <n v="8.4641808628052484"/>
    <n v="0"/>
    <n v="14.221598517088422"/>
    <n v="44.682171139114033"/>
    <n v="79.105978072708837"/>
    <n v="119.63356318738526"/>
    <n v="169.62616406627316"/>
    <n v="234.82255355153129"/>
    <n v="326.0589051451152"/>
    <n v="466.75904239321829"/>
    <n v="719.02645426451261"/>
    <n v="2173.9364303369471"/>
    <n v="69.555528290513578"/>
    <n v="336.52379379411889"/>
    <n v="2580.0157524215792"/>
    <n v="2580"/>
    <n v="336.52173913043453"/>
    <n v="69.555528290513578"/>
    <n v="2173.9227325790521"/>
    <n v="8.1314475866950051"/>
    <n v="1.5752421579236398E-2"/>
    <n v="6.1055897593939527E-6"/>
  </r>
  <r>
    <x v="2"/>
    <x v="599"/>
    <n v="442"/>
    <n v="2.0505599999999999"/>
    <n v="76.179453041922926"/>
    <n v="0"/>
    <n v="8.4643836713247698"/>
    <n v="16.92876734264954"/>
    <n v="25.393151013974311"/>
    <n v="33.857534685299079"/>
    <n v="42.321918356623847"/>
    <n v="50.786302027948615"/>
    <n v="59.250685699273383"/>
    <n v="67.715069370598158"/>
    <n v="76.179453041922926"/>
    <n v="0"/>
    <n v="8.4643836713247698"/>
    <n v="16.92876734264954"/>
    <n v="25.393151013974311"/>
    <n v="33.857534685299079"/>
    <n v="42.321918356623847"/>
    <n v="50.786302027948615"/>
    <n v="59.250685699273383"/>
    <n v="67.715069370598158"/>
    <n v="76.179453041922926"/>
    <n v="0"/>
    <n v="43.883046947926005"/>
    <n v="175.53218779170402"/>
    <n v="394.9474225313341"/>
    <n v="702.12875116681607"/>
    <n v="1097.0761736981501"/>
    <n v="1579.7896901253359"/>
    <n v="2150.269300448374"/>
    <n v="2808.5150046672643"/>
    <n v="3554.5268027820057"/>
    <n v="0"/>
    <n v="2.5538232900411916E-2"/>
    <n v="5.1076465800823832E-2"/>
    <n v="7.6614698701235759E-2"/>
    <n v="0.10215293160164766"/>
    <n v="0.12769116450205958"/>
    <n v="0.15322939740247149"/>
    <n v="0.1787676303028834"/>
    <n v="0.20430586320329533"/>
    <n v="0.22984409610370726"/>
    <n v="9.6"/>
    <n v="1.21546"/>
    <n v="1"/>
    <n v="1.0005999999999999"/>
    <n v="1.0066999999999999"/>
    <n v="1"/>
    <n v="0.96924777020607689"/>
    <n v="0.93956408710976624"/>
    <n v="0.91094895071106796"/>
    <n v="0.88340236100998215"/>
    <n v="0.85692431800650881"/>
    <n v="0.83151482170064783"/>
    <n v="0.80717387209239921"/>
    <n v="0.78390146918176307"/>
    <n v="0.76169761296873928"/>
    <n v="375000"/>
    <n v="750000"/>
    <n v="726935.82765455765"/>
    <n v="704673.06533232471"/>
    <n v="683211.71303330094"/>
    <n v="662551.77075748658"/>
    <n v="642693.23850488162"/>
    <n v="623636.11627548584"/>
    <n v="605380.40406929946"/>
    <n v="587926.10188632226"/>
    <n v="571273.20972655446"/>
    <n v="750000"/>
    <n v="726935.82765455765"/>
    <n v="704673.06533232471"/>
    <n v="683211.71303330094"/>
    <n v="662551.77075748658"/>
    <n v="642693.23850488162"/>
    <n v="623636.11627548584"/>
    <n v="605380.40406929946"/>
    <n v="587926.10188632226"/>
    <n v="571273.20972655446"/>
    <n v="2662509.5475000003"/>
    <n v="64.75"/>
    <n v="9.4854355203619907"/>
    <n v="1.2999999999999999E-2"/>
    <n v="0.78300000000000003"/>
    <n v="4.2157979022656243E-2"/>
    <n v="0.17726571478329112"/>
    <n v="7.4999999999999997E-2"/>
    <n v="0.25226571478329113"/>
    <n v="2.5662976392265193"/>
    <n v="2.466254435850058"/>
    <n v="2.3389784342440416"/>
    <n v="2.1844696344084689"/>
    <n v="2.0027280363433406"/>
    <n v="1.7937536400486571"/>
    <n v="1.5575464455244172"/>
    <n v="1.2941064527706221"/>
    <n v="1.0034336617872703"/>
    <n v="0.68552807257436343"/>
    <n v="2.5662976392265193"/>
    <n v="2.5162760375382884"/>
    <n v="2.40261643504705"/>
    <n v="2.2617240343262552"/>
    <n v="2.0935988353759045"/>
    <n v="1.8982408381959988"/>
    <n v="1.6756500427865371"/>
    <n v="1.4258264491475197"/>
    <n v="1.1487700572789463"/>
    <n v="0.84448086718081683"/>
    <n v="0"/>
    <n v="4.2321918356623849"/>
    <n v="12.696575506987156"/>
    <n v="21.160959178311927"/>
    <n v="29.625342849636695"/>
    <n v="38.089726520961463"/>
    <n v="46.554110192286231"/>
    <n v="55.018493863610999"/>
    <n v="63.482877534935767"/>
    <n v="71.947261206260549"/>
    <n v="8.4643836713247698"/>
    <n v="0"/>
    <n v="14.23647284053175"/>
    <n v="44.729855683759837"/>
    <n v="79.193780770795897"/>
    <n v="119.7747457806734"/>
    <n v="169.84465444103088"/>
    <n v="235.1635723944778"/>
    <n v="326.61593657381275"/>
    <n v="467.7554299145018"/>
    <n v="721.14034387047354"/>
    <n v="2178.4547922700576"/>
    <n v="69.555528290513578"/>
    <n v="337.20154808408546"/>
    <n v="2585.2118686446565"/>
    <n v="2585.1999999999998"/>
    <n v="337.19999999999982"/>
    <n v="69.555528290513578"/>
    <n v="2178.4444717094866"/>
    <n v="8.1285718979352133"/>
    <n v="1.1868644656715333E-2"/>
    <n v="4.5909966953099693E-6"/>
  </r>
  <r>
    <x v="2"/>
    <x v="600"/>
    <n v="442"/>
    <n v="2.0512199999999998"/>
    <n v="76.202256016635388"/>
    <n v="0"/>
    <n v="8.4669173351817104"/>
    <n v="16.933834670363421"/>
    <n v="25.400752005545129"/>
    <n v="33.867669340726842"/>
    <n v="42.334586675908554"/>
    <n v="50.801504011090266"/>
    <n v="59.268421346271978"/>
    <n v="67.735338681453683"/>
    <n v="76.202256016635388"/>
    <n v="0"/>
    <n v="8.4669173351817104"/>
    <n v="16.933834670363421"/>
    <n v="25.400752005545129"/>
    <n v="33.867669340726842"/>
    <n v="42.334586675908554"/>
    <n v="50.801504011090266"/>
    <n v="59.268421346271978"/>
    <n v="67.735338681453683"/>
    <n v="76.202256016635388"/>
    <n v="0"/>
    <n v="43.909322110990338"/>
    <n v="175.63728844396135"/>
    <n v="395.18389899891304"/>
    <n v="702.54915377584541"/>
    <n v="1097.7330527747586"/>
    <n v="1580.7355959956526"/>
    <n v="2151.5567834385274"/>
    <n v="2810.1966151033816"/>
    <n v="3556.6550909902171"/>
    <n v="0"/>
    <n v="2.5545877319684773E-2"/>
    <n v="5.1091754639369547E-2"/>
    <n v="7.6637631959054306E-2"/>
    <n v="0.10218350927873909"/>
    <n v="0.12772938659842387"/>
    <n v="0.15327526391810864"/>
    <n v="0.17882114123779341"/>
    <n v="0.20436701855747819"/>
    <n v="0.22991289587716293"/>
    <n v="9.6"/>
    <n v="1.21546"/>
    <n v="1"/>
    <n v="1.0005999999999999"/>
    <n v="1.0066999999999999"/>
    <n v="1"/>
    <n v="0.96923872504202813"/>
    <n v="0.93954663657859883"/>
    <n v="0.9109237346097121"/>
    <n v="0.88337001913536783"/>
    <n v="0.85688549015556614"/>
    <n v="0.83147014767030714"/>
    <n v="0.80712399167959048"/>
    <n v="0.7838470221834164"/>
    <n v="0.761639239181785"/>
    <n v="375000"/>
    <n v="750000"/>
    <n v="726929.04378152115"/>
    <n v="704659.97743394913"/>
    <n v="683192.80095728405"/>
    <n v="662527.51435152593"/>
    <n v="642664.11761667463"/>
    <n v="623602.6107527304"/>
    <n v="605342.99375969288"/>
    <n v="587885.26663756231"/>
    <n v="571229.4293863388"/>
    <n v="750000"/>
    <n v="726929.04378152115"/>
    <n v="704659.97743394913"/>
    <n v="683192.80095728417"/>
    <n v="662527.51435152593"/>
    <n v="642664.11761667463"/>
    <n v="623602.6107527304"/>
    <n v="605342.99375969288"/>
    <n v="587885.26663756231"/>
    <n v="571229.4293863388"/>
    <n v="2664961.2137500001"/>
    <n v="64.75"/>
    <n v="9.4854355203619907"/>
    <n v="1.2999999999999999E-2"/>
    <n v="0.78300000000000003"/>
    <n v="4.2157979022656243E-2"/>
    <n v="0.17737984380172014"/>
    <n v="7.4999999999999997E-2"/>
    <n v="0.25237984380172013"/>
    <n v="2.5637563044158234"/>
    <n v="2.4637639370112421"/>
    <n v="2.3365331174391346"/>
    <n v="2.1820638456995018"/>
    <n v="2.000356121792342"/>
    <n v="1.791409945717656"/>
    <n v="1.5552253174754447"/>
    <n v="1.2918022370657065"/>
    <n v="1.0011407044884426"/>
    <n v="0.6832407197436533"/>
    <n v="2.5637563044158234"/>
    <n v="2.5137601207135329"/>
    <n v="2.4001485272251886"/>
    <n v="2.259298481569318"/>
    <n v="2.0912099837459222"/>
    <n v="1.895883033754999"/>
    <n v="1.6733176315965503"/>
    <n v="1.4235137772705757"/>
    <n v="1.1464714707770747"/>
    <n v="0.8421907121160479"/>
    <n v="0"/>
    <n v="4.2334586675908552"/>
    <n v="12.700376002772565"/>
    <n v="21.167293337954277"/>
    <n v="29.634210673135986"/>
    <n v="38.101128008317701"/>
    <n v="46.568045343499406"/>
    <n v="55.034962678681126"/>
    <n v="63.501880013862831"/>
    <n v="71.968797349044536"/>
    <n v="8.4669173351817104"/>
    <n v="0"/>
    <n v="14.259254208482641"/>
    <n v="44.802658052799657"/>
    <n v="79.326270682709108"/>
    <n v="119.9833656175233"/>
    <n v="170.15770249531721"/>
    <n v="235.63236467436496"/>
    <n v="327.34244443960358"/>
    <n v="468.97387541756842"/>
    <n v="723.53428873107782"/>
    <n v="2184.0122243194464"/>
    <n v="69.555528290513578"/>
    <n v="338.03516289149377"/>
    <n v="2591.6029155014535"/>
    <n v="2591.6"/>
    <n v="338.03478260869542"/>
    <n v="69.555528290513578"/>
    <n v="2184.0096891007911"/>
    <n v="8.1275111716588651"/>
    <n v="2.9155014535717783E-3"/>
    <n v="1.1249812677773492E-6"/>
  </r>
  <r>
    <x v="2"/>
    <x v="601"/>
    <n v="442"/>
    <n v="2.0505399999999998"/>
    <n v="76.249939451924746"/>
    <n v="0"/>
    <n v="8.4722154946583057"/>
    <n v="16.944430989316611"/>
    <n v="25.416646483974915"/>
    <n v="33.888861978633223"/>
    <n v="42.36107747329153"/>
    <n v="50.833292967949838"/>
    <n v="59.305508462608145"/>
    <n v="67.777723957266446"/>
    <n v="76.249939451924746"/>
    <n v="0"/>
    <n v="8.4722154946583057"/>
    <n v="16.944430989316611"/>
    <n v="25.416646483974915"/>
    <n v="33.888861978633223"/>
    <n v="42.36107747329153"/>
    <n v="50.833292967949838"/>
    <n v="59.305508462608145"/>
    <n v="67.777723957266446"/>
    <n v="76.249939451924746"/>
    <n v="0"/>
    <n v="43.964291675106075"/>
    <n v="175.8571667004243"/>
    <n v="395.67862507595464"/>
    <n v="703.4286668016972"/>
    <n v="1099.107291877652"/>
    <n v="1582.7145003038188"/>
    <n v="2154.2502920801981"/>
    <n v="2813.7146672067888"/>
    <n v="3561.1076256835918"/>
    <n v="0"/>
    <n v="2.5561862610039131E-2"/>
    <n v="5.1123725220078263E-2"/>
    <n v="7.6685587830117391E-2"/>
    <n v="0.10224745044015653"/>
    <n v="0.12780931305019566"/>
    <n v="0.15337117566023478"/>
    <n v="0.17893303827027393"/>
    <n v="0.20449490088031305"/>
    <n v="0.23005676349035215"/>
    <n v="9.6"/>
    <n v="1.21546"/>
    <n v="1"/>
    <n v="1.0005999999999999"/>
    <n v="1.0066999999999999"/>
    <n v="1"/>
    <n v="0.96921981095541709"/>
    <n v="0.93951014690737888"/>
    <n v="0.91087100785588548"/>
    <n v="0.883302393800937"/>
    <n v="0.85680430474253322"/>
    <n v="0.83137674068067424"/>
    <n v="0.80701970161536007"/>
    <n v="0.78373318754659071"/>
    <n v="0.76151719847436616"/>
    <n v="375000"/>
    <n v="750000"/>
    <n v="726914.85821656277"/>
    <n v="704632.61018053419"/>
    <n v="683153.25589191413"/>
    <n v="662476.79535070271"/>
    <n v="642603.22855689994"/>
    <n v="623532.55551050568"/>
    <n v="605264.77621152007"/>
    <n v="587799.89065994299"/>
    <n v="571137.89885577466"/>
    <n v="750000"/>
    <n v="726914.85821656277"/>
    <n v="704632.61018053407"/>
    <n v="683153.25589191401"/>
    <n v="662476.79535070271"/>
    <n v="642603.22855689994"/>
    <n v="623532.55551050568"/>
    <n v="605264.77621152007"/>
    <n v="587799.89065994299"/>
    <n v="571137.89885577466"/>
    <n v="2667412.8800000004"/>
    <n v="64.75"/>
    <n v="9.4854355203619907"/>
    <n v="1.2999999999999999E-2"/>
    <n v="0.78300000000000003"/>
    <n v="4.2157979022656243E-2"/>
    <n v="0.17726225690153569"/>
    <n v="7.4999999999999997E-2"/>
    <n v="0.2522622569015357"/>
    <n v="2.5612196411764705"/>
    <n v="2.4612555752989049"/>
    <n v="2.3340588824981321"/>
    <n v="2.179629562774152"/>
    <n v="1.9979676161269648"/>
    <n v="1.78907304255657"/>
    <n v="1.5529458420629672"/>
    <n v="1.2895860146461571"/>
    <n v="0.99899356030613973"/>
    <n v="0.68116847904291544"/>
    <n v="2.5612196411764705"/>
    <n v="2.5112376082376877"/>
    <n v="2.3976572288985185"/>
    <n v="2.256844222636142"/>
    <n v="2.0887985894505583"/>
    <n v="1.8935203293417673"/>
    <n v="1.6710094423097686"/>
    <n v="1.4212659283545621"/>
    <n v="1.1442897874761484"/>
    <n v="0.84008101967452764"/>
    <n v="0"/>
    <n v="4.2361077473291529"/>
    <n v="12.708323241987458"/>
    <n v="21.180538736645765"/>
    <n v="29.652754231304069"/>
    <n v="38.124969725962373"/>
    <n v="46.597185220620688"/>
    <n v="55.069400715278988"/>
    <n v="63.541616209937295"/>
    <n v="72.013831704595589"/>
    <n v="8.4722154946583057"/>
    <n v="0"/>
    <n v="14.291446407235886"/>
    <n v="44.905356689102234"/>
    <n v="79.511951542767932"/>
    <n v="120.27225847745883"/>
    <n v="170.5833067860226"/>
    <n v="236.25323989068266"/>
    <n v="328.27060771215611"/>
    <n v="470.45623521365496"/>
    <n v="726.2593565484525"/>
    <n v="2190.8037592675337"/>
    <n v="69.555528290513578"/>
    <n v="339.05389313370688"/>
    <n v="2599.413180691754"/>
    <n v="2599.4"/>
    <n v="339.05217391304313"/>
    <n v="69.555528290513578"/>
    <n v="2190.7922977964436"/>
    <n v="8.1286040376637754"/>
    <n v="1.3180691753859719E-2"/>
    <n v="5.0706669823265823E-6"/>
  </r>
  <r>
    <x v="2"/>
    <x v="602"/>
    <n v="442"/>
    <n v="2.04989"/>
    <n v="76.297066385767749"/>
    <n v="0"/>
    <n v="8.4774518206408604"/>
    <n v="16.954903641281721"/>
    <n v="25.432355461922583"/>
    <n v="33.909807282563442"/>
    <n v="42.3872591032043"/>
    <n v="50.864710923845159"/>
    <n v="59.342162744486018"/>
    <n v="67.819614565126884"/>
    <n v="76.297066385767749"/>
    <n v="0"/>
    <n v="8.4774518206408604"/>
    <n v="16.954903641281721"/>
    <n v="25.432355461922583"/>
    <n v="33.909807282563442"/>
    <n v="42.3872591032043"/>
    <n v="50.864710923845159"/>
    <n v="59.342162744486018"/>
    <n v="67.819614565126884"/>
    <n v="76.297066385767749"/>
    <n v="0"/>
    <n v="44.018653489913312"/>
    <n v="176.07461395965325"/>
    <n v="396.16788140921989"/>
    <n v="704.29845583861299"/>
    <n v="1100.4663372478328"/>
    <n v="1584.6715256368791"/>
    <n v="2156.9140210057521"/>
    <n v="2817.193823354452"/>
    <n v="3565.5109326829788"/>
    <n v="0"/>
    <n v="2.5577661340068111E-2"/>
    <n v="5.1155322680136221E-2"/>
    <n v="7.6732984020204328E-2"/>
    <n v="0.10231064536027244"/>
    <n v="0.12788830670034054"/>
    <n v="0.15346596804040866"/>
    <n v="0.17904362938047674"/>
    <n v="0.20462129072054488"/>
    <n v="0.230198952060613"/>
    <n v="9.6"/>
    <n v="1.21546"/>
    <n v="1"/>
    <n v="1.0005999999999999"/>
    <n v="1.0066999999999999"/>
    <n v="1"/>
    <n v="0.96920111802173115"/>
    <n v="0.93947408474338967"/>
    <n v="0.9108189001649758"/>
    <n v="0.88323556428648953"/>
    <n v="0.85672407710793053"/>
    <n v="0.83128443862929924"/>
    <n v="0.80691664885059544"/>
    <n v="0.78362070777181903"/>
    <n v="0.7613966153929701"/>
    <n v="375000"/>
    <n v="750000"/>
    <n v="726900.83851629833"/>
    <n v="704605.56355754228"/>
    <n v="683114.17512373184"/>
    <n v="662426.67321486713"/>
    <n v="642543.05783094792"/>
    <n v="623463.32897197444"/>
    <n v="605187.48663794657"/>
    <n v="587715.53082886431"/>
    <n v="571047.46154472756"/>
    <n v="750000"/>
    <n v="726900.83851629833"/>
    <n v="704605.56355754228"/>
    <n v="683114.17512373184"/>
    <n v="662426.67321486713"/>
    <n v="642543.05783094792"/>
    <n v="623463.32897197444"/>
    <n v="605187.48663794657"/>
    <n v="587715.53082886431"/>
    <n v="571047.46154472756"/>
    <n v="2669864.5462500001"/>
    <n v="64.75"/>
    <n v="9.4854355203619907"/>
    <n v="1.2999999999999999E-2"/>
    <n v="0.78300000000000003"/>
    <n v="4.2157979022656243E-2"/>
    <n v="0.17714989410428519"/>
    <n v="7.4999999999999997E-2"/>
    <n v="0.25214989410428518"/>
    <n v="2.5586876366391187"/>
    <n v="2.4587523259849036"/>
    <n v="2.3315899550593526"/>
    <n v="2.1772005238624663"/>
    <n v="1.9955840323942446"/>
    <n v="1.7867404806546872"/>
    <n v="1.5506698686437941"/>
    <n v="1.2873721963615659"/>
    <n v="0.99684746380800127"/>
    <n v="0.67909567098310086"/>
    <n v="2.5586876366391187"/>
    <n v="2.5087199813120113"/>
    <n v="2.3951711405221281"/>
    <n v="2.2543952394609095"/>
    <n v="2.0863922781283555"/>
    <n v="1.8911622565244659"/>
    <n v="1.6687051746492405"/>
    <n v="1.41902103250268"/>
    <n v="1.1421098300847836"/>
    <n v="0.83797156739555101"/>
    <n v="0"/>
    <n v="4.2387259103204302"/>
    <n v="12.716177730961292"/>
    <n v="21.19362955160215"/>
    <n v="29.671081372243012"/>
    <n v="38.148533192883875"/>
    <n v="46.625985013524726"/>
    <n v="55.103436834165592"/>
    <n v="63.580888654806451"/>
    <n v="72.058340475447324"/>
    <n v="8.4774518206408604"/>
    <n v="0"/>
    <n v="14.323477691141502"/>
    <n v="45.007549662372291"/>
    <n v="79.696749834860967"/>
    <n v="120.55986088347194"/>
    <n v="171.00719467886009"/>
    <n v="236.87200564063917"/>
    <n v="329.1964813865319"/>
    <n v="471.93702924756388"/>
    <n v="728.98787193287671"/>
    <n v="2197.5882209583187"/>
    <n v="69.555528290513578"/>
    <n v="340.0715623873246"/>
    <n v="2607.2153116361569"/>
    <n v="2607.1999999999998"/>
    <n v="340.0695652173913"/>
    <n v="69.555528290513578"/>
    <n v="2197.5749064920951"/>
    <n v="8.1296484667655591"/>
    <n v="1.5311636157093744E-2"/>
    <n v="5.8728276147183741E-6"/>
  </r>
  <r>
    <x v="2"/>
    <x v="603"/>
    <n v="442"/>
    <n v="2.0493600000000001"/>
    <n v="76.341958902391127"/>
    <n v="0"/>
    <n v="8.4824398780434578"/>
    <n v="16.964879756086916"/>
    <n v="25.447319634130373"/>
    <n v="33.929759512173831"/>
    <n v="42.412199390217289"/>
    <n v="50.894639268260747"/>
    <n v="59.377079146304204"/>
    <n v="67.859519024347662"/>
    <n v="76.341958902391127"/>
    <n v="0"/>
    <n v="8.4824398780434578"/>
    <n v="16.964879756086916"/>
    <n v="25.447319634130373"/>
    <n v="33.929759512173831"/>
    <n v="42.412199390217289"/>
    <n v="50.894639268260747"/>
    <n v="59.377079146304204"/>
    <n v="67.859519024347662"/>
    <n v="76.341958902391127"/>
    <n v="0"/>
    <n v="44.070469099330928"/>
    <n v="176.28187639732371"/>
    <n v="396.63422189397835"/>
    <n v="705.12750558929486"/>
    <n v="1101.761727483273"/>
    <n v="1586.5368875759134"/>
    <n v="2159.4529858672154"/>
    <n v="2820.5100223571794"/>
    <n v="3569.7079970458053"/>
    <n v="0"/>
    <n v="2.5592711008964819E-2"/>
    <n v="5.1185422017929638E-2"/>
    <n v="7.6778133026894457E-2"/>
    <n v="0.10237084403585928"/>
    <n v="0.1279635550448241"/>
    <n v="0.15355626605378891"/>
    <n v="0.17914897706275373"/>
    <n v="0.20474168807171855"/>
    <n v="0.2303343990806834"/>
    <n v="9.6"/>
    <n v="1.21546"/>
    <n v="1"/>
    <n v="1.0005999999999999"/>
    <n v="1.0066999999999999"/>
    <n v="1"/>
    <n v="0.96918331175162586"/>
    <n v="0.93943973390677959"/>
    <n v="0.91076926646546108"/>
    <n v="0.88317190942767043"/>
    <n v="0.85664766279340776"/>
    <n v="0.83119652656267284"/>
    <n v="0.80681850073546568"/>
    <n v="0.7835135853117865"/>
    <n v="0.76128178029163496"/>
    <n v="375000"/>
    <n v="750000"/>
    <n v="726887.48381371936"/>
    <n v="704579.8004300847"/>
    <n v="683076.94984909578"/>
    <n v="662378.93207075284"/>
    <n v="642485.74709505588"/>
    <n v="623397.39492200466"/>
    <n v="605113.87555159931"/>
    <n v="587635.18898383982"/>
    <n v="570961.33521872619"/>
    <n v="750000"/>
    <n v="726887.48381371936"/>
    <n v="704579.80043008481"/>
    <n v="683076.94984909578"/>
    <n v="662378.93207075284"/>
    <n v="642485.74709505588"/>
    <n v="623397.39492200466"/>
    <n v="605113.87555159931"/>
    <n v="587635.18898383982"/>
    <n v="570961.33521872619"/>
    <n v="2672316.2125000004"/>
    <n v="64.75"/>
    <n v="9.4854355203619907"/>
    <n v="1.2999999999999999E-2"/>
    <n v="0.78300000000000003"/>
    <n v="4.2157979022656243E-2"/>
    <n v="0.17705830157366562"/>
    <n v="7.4999999999999997E-2"/>
    <n v="0.2520583015736656"/>
    <n v="2.5561602779816508"/>
    <n v="2.4562556861524691"/>
    <n v="2.3291285718583441"/>
    <n v="2.1747789350992752"/>
    <n v="1.993206775875263"/>
    <n v="1.784412094186308"/>
    <n v="1.5483948900324094"/>
    <n v="1.2851551634135667"/>
    <n v="0.99469291432978157"/>
    <n v="0.67700814278105226"/>
    <n v="2.5561602779816508"/>
    <n v="2.50620798206706"/>
    <n v="2.3926921290054066"/>
    <n v="2.2519537534788094"/>
    <n v="2.0839928554872689"/>
    <n v="1.8888094350307854"/>
    <n v="1.6664034921093587"/>
    <n v="1.4167750267229882"/>
    <n v="1.139924038871674"/>
    <n v="0.83585052855541697"/>
    <n v="0"/>
    <n v="4.2412199390217289"/>
    <n v="12.723659817065187"/>
    <n v="21.206099695108644"/>
    <n v="29.688539573152102"/>
    <n v="38.170979451195564"/>
    <n v="46.653419329239014"/>
    <n v="55.135859207282479"/>
    <n v="63.61829908532593"/>
    <n v="72.100738963369395"/>
    <n v="8.4824398780434578"/>
    <n v="0"/>
    <n v="14.354711739701232"/>
    <n v="45.107215474393776"/>
    <n v="79.877069159914001"/>
    <n v="120.84074632650061"/>
    <n v="171.42176032995164"/>
    <n v="237.47839370193191"/>
    <n v="330.10647564264684"/>
    <n v="473.39855879240179"/>
    <n v="731.69802796713532"/>
    <n v="2204.2829591345771"/>
    <n v="69.555528290513578"/>
    <n v="341.07577311376338"/>
    <n v="2614.9142605388538"/>
    <n v="2614.9"/>
    <n v="341.07391304347811"/>
    <n v="69.555528290513578"/>
    <n v="2204.2705586660086"/>
    <n v="8.1304999169053822"/>
    <n v="1.4260538853704929E-2"/>
    <n v="5.4535694878216869E-6"/>
  </r>
  <r>
    <x v="2"/>
    <x v="604"/>
    <n v="442"/>
    <n v="2.0475500000000002"/>
    <n v="76.41072064719684"/>
    <n v="0"/>
    <n v="8.4900800719107608"/>
    <n v="16.980160143821522"/>
    <n v="25.470240215732282"/>
    <n v="33.960320287643043"/>
    <n v="42.450400359553804"/>
    <n v="50.940480431464565"/>
    <n v="59.430560503375325"/>
    <n v="67.920640575286086"/>
    <n v="76.410720647196854"/>
    <n v="0"/>
    <n v="8.4900800719107608"/>
    <n v="16.980160143821522"/>
    <n v="25.470240215732282"/>
    <n v="33.960320287643043"/>
    <n v="42.450400359553804"/>
    <n v="50.940480431464565"/>
    <n v="59.430560503375325"/>
    <n v="67.920640575286086"/>
    <n v="76.410720647196854"/>
    <n v="0"/>
    <n v="44.149894021816941"/>
    <n v="176.59957608726776"/>
    <n v="397.3490461963525"/>
    <n v="706.39830434907105"/>
    <n v="1103.7473505454236"/>
    <n v="1589.39618478541"/>
    <n v="2163.3448070690301"/>
    <n v="2825.5932173962842"/>
    <n v="3576.1414157671734"/>
    <n v="0"/>
    <n v="2.561576254561107E-2"/>
    <n v="5.1231525091222141E-2"/>
    <n v="7.6847287636833211E-2"/>
    <n v="0.10246305018244428"/>
    <n v="0.12807881272805535"/>
    <n v="0.15369457527366642"/>
    <n v="0.17931033781927749"/>
    <n v="0.20492610036488856"/>
    <n v="0.23054186291049966"/>
    <n v="9.6"/>
    <n v="1.21546"/>
    <n v="1"/>
    <n v="1.0005999999999999"/>
    <n v="1.0066999999999999"/>
    <n v="1"/>
    <n v="0.96915603865593836"/>
    <n v="0.93938712170232042"/>
    <n v="0.9106932491391464"/>
    <n v="0.88307442096641608"/>
    <n v="0.8565306371841297"/>
    <n v="0.83106189779228712"/>
    <n v="0.80666820279088824"/>
    <n v="0.7833495521799333"/>
    <n v="0.76110594595942205"/>
    <n v="375000"/>
    <n v="750000"/>
    <n v="726867.02899195382"/>
    <n v="704540.34127674031"/>
    <n v="683019.93685435981"/>
    <n v="662305.8157248121"/>
    <n v="642397.97788809729"/>
    <n v="623296.42334421538"/>
    <n v="605001.15209316614"/>
    <n v="587512.16413495003"/>
    <n v="570829.45946956659"/>
    <n v="750000"/>
    <n v="726867.02899195394"/>
    <n v="704540.34127674031"/>
    <n v="683019.93685435981"/>
    <n v="662305.8157248121"/>
    <n v="642397.97788809729"/>
    <n v="623296.42334421538"/>
    <n v="605001.15209316614"/>
    <n v="587512.16413495003"/>
    <n v="570829.45946956659"/>
    <n v="2674767.8787500001"/>
    <n v="64.75"/>
    <n v="9.4854355203619907"/>
    <n v="1.2999999999999999E-2"/>
    <n v="0.78300000000000003"/>
    <n v="4.2157979022656243E-2"/>
    <n v="0.1767456829966994"/>
    <n v="7.4999999999999997E-2"/>
    <n v="0.25174568299669942"/>
    <n v="2.5536375524289641"/>
    <n v="2.4537421470528731"/>
    <n v="2.3266397084092003"/>
    <n v="2.172330236497948"/>
    <n v="1.9908137313191148"/>
    <n v="1.7820901928727018"/>
    <n v="1.5461596211587079"/>
    <n v="1.2830220161771333"/>
    <n v="0.99267737792797883"/>
    <n v="0.67512570641124303"/>
    <n v="2.5536375524289641"/>
    <n v="2.5036898497409186"/>
    <n v="2.3901909277310365"/>
    <n v="2.2494849724535744"/>
    <n v="2.0815719839085314"/>
    <n v="1.8864519620959084"/>
    <n v="1.6641249070157049"/>
    <n v="1.4145908186679206"/>
    <n v="1.137849697052556"/>
    <n v="0.83390154216961099"/>
    <n v="0"/>
    <n v="4.2450400359553804"/>
    <n v="12.735120107866141"/>
    <n v="21.225200179776902"/>
    <n v="29.715280251687663"/>
    <n v="38.205360323598427"/>
    <n v="46.695440395509181"/>
    <n v="55.185520467419948"/>
    <n v="63.675600539330702"/>
    <n v="72.16568061124147"/>
    <n v="8.4900800719107608"/>
    <n v="0"/>
    <n v="14.395045703227819"/>
    <n v="45.235796097604101"/>
    <n v="80.108847703075583"/>
    <n v="121.19931986324367"/>
    <n v="171.94531047754401"/>
    <n v="238.23213406616466"/>
    <n v="331.21202357277156"/>
    <n v="475.11630807328982"/>
    <n v="734.72991216600929"/>
    <n v="2212.1746977229304"/>
    <n v="69.555528290513578"/>
    <n v="342.25953390201636"/>
    <n v="2623.9897599154601"/>
    <n v="2624"/>
    <n v="342.26086956521704"/>
    <n v="69.555528290513578"/>
    <n v="2212.1836021442696"/>
    <n v="8.1334066015616457"/>
    <n v="1.0240084539873351E-2"/>
    <n v="3.9024712423297829E-6"/>
  </r>
  <r>
    <x v="2"/>
    <x v="605"/>
    <n v="442"/>
    <n v="2.0458400000000001"/>
    <n v="76.47767291055851"/>
    <n v="0"/>
    <n v="8.4975192122842795"/>
    <n v="16.995038424568559"/>
    <n v="25.492557636852837"/>
    <n v="33.990076849137118"/>
    <n v="42.487596061421399"/>
    <n v="50.985115273705681"/>
    <n v="59.482634485989962"/>
    <n v="67.980153698274236"/>
    <n v="76.47767291055851"/>
    <n v="0"/>
    <n v="8.4975192122842795"/>
    <n v="16.995038424568559"/>
    <n v="25.492557636852837"/>
    <n v="33.990076849137118"/>
    <n v="42.487596061421399"/>
    <n v="50.985115273705681"/>
    <n v="59.482634485989962"/>
    <n v="67.980153698274236"/>
    <n v="76.47767291055851"/>
    <n v="0"/>
    <n v="44.227297567423527"/>
    <n v="176.90919026969411"/>
    <n v="398.04567810681169"/>
    <n v="707.63676107877643"/>
    <n v="1105.6824391855882"/>
    <n v="1592.182712427247"/>
    <n v="2167.1375808037528"/>
    <n v="2830.5470443151057"/>
    <n v="3582.4111029613046"/>
    <n v="0"/>
    <n v="2.5638207475663262E-2"/>
    <n v="5.1276414951326524E-2"/>
    <n v="7.6914622426989779E-2"/>
    <n v="0.10255282990265305"/>
    <n v="0.1281910373783163"/>
    <n v="0.15382924485397959"/>
    <n v="0.17946745232964284"/>
    <n v="0.2051056598053061"/>
    <n v="0.23074386728096932"/>
    <n v="9.6"/>
    <n v="1.21546"/>
    <n v="1"/>
    <n v="1.0005999999999999"/>
    <n v="1.0066999999999999"/>
    <n v="1"/>
    <n v="0.96912948409468402"/>
    <n v="0.93933589734645384"/>
    <n v="0.91061923975530956"/>
    <n v="0.8829795113212513"/>
    <n v="0.85641671204427905"/>
    <n v="0.83093084192439248"/>
    <n v="0.80652190096159204"/>
    <n v="0.78318988915587751"/>
    <n v="0.76093480650724887"/>
    <n v="375000"/>
    <n v="750000"/>
    <n v="726847.11307101301"/>
    <n v="704501.92300984042"/>
    <n v="682964.42981648212"/>
    <n v="662234.63349093846"/>
    <n v="642312.53403320932"/>
    <n v="623198.13144329435"/>
    <n v="604891.42572119401"/>
    <n v="587392.41686690808"/>
    <n v="570701.10488043667"/>
    <n v="750000"/>
    <n v="726847.11307101289"/>
    <n v="704501.92300984042"/>
    <n v="682964.42981648212"/>
    <n v="662234.63349093846"/>
    <n v="642312.53403320932"/>
    <n v="623198.13144329435"/>
    <n v="604891.42572119401"/>
    <n v="587392.41686690808"/>
    <n v="570701.10488043667"/>
    <n v="2677219.5450000004"/>
    <n v="64.75"/>
    <n v="9.4854355203619907"/>
    <n v="1.2999999999999999E-2"/>
    <n v="0.78300000000000003"/>
    <n v="4.2157979022656243E-2"/>
    <n v="0.17645058992162424"/>
    <n v="7.4999999999999997E-2"/>
    <n v="0.25145058992162422"/>
    <n v="2.5511194472527472"/>
    <n v="2.4512348338348873"/>
    <n v="2.3241578094266884"/>
    <n v="2.1698883740281487"/>
    <n v="1.9884265276392701"/>
    <n v="1.7797722702600516"/>
    <n v="1.5439256018904921"/>
    <n v="1.2808865225305939"/>
    <n v="0.99065503218035555"/>
    <n v="0.67323113083977815"/>
    <n v="2.5511194472527472"/>
    <n v="2.5011771405438172"/>
    <n v="2.3876963216307878"/>
    <n v="2.2470230917274185"/>
    <n v="2.0791574508337094"/>
    <n v="1.8840993989496608"/>
    <n v="1.661848936075272"/>
    <n v="1.412406062210543"/>
    <n v="1.1357707773554746"/>
    <n v="0.8319430815100668"/>
    <n v="0"/>
    <n v="4.2487596061421398"/>
    <n v="12.746278818426418"/>
    <n v="21.2437980307107"/>
    <n v="29.741317242994977"/>
    <n v="38.238836455279255"/>
    <n v="46.736355667563544"/>
    <n v="55.233874879847818"/>
    <n v="63.731394092132099"/>
    <n v="72.22891330441638"/>
    <n v="8.4975192122842795"/>
    <n v="0"/>
    <n v="14.434769851494943"/>
    <n v="45.362447545563136"/>
    <n v="80.337217081768003"/>
    <n v="121.55280234772592"/>
    <n v="172.46183912338986"/>
    <n v="238.97664316901799"/>
    <n v="332.30593206732368"/>
    <n v="476.82046106567134"/>
    <n v="737.75068526640189"/>
    <n v="2220.0027975183566"/>
    <n v="69.555528290513578"/>
    <n v="343.43374887133029"/>
    <n v="2632.9920746802004"/>
    <n v="2633"/>
    <n v="343.43478260869551"/>
    <n v="69.555528290513578"/>
    <n v="2220.0096891007911"/>
    <n v="8.1361511247107323"/>
    <n v="7.9253197995967639E-3"/>
    <n v="3.0099961259387634E-6"/>
  </r>
  <r>
    <x v="2"/>
    <x v="606"/>
    <n v="442"/>
    <n v="2.0417299999999998"/>
    <n v="76.589653398599168"/>
    <n v="0"/>
    <n v="8.5099614887332411"/>
    <n v="17.019922977466482"/>
    <n v="25.529884466199725"/>
    <n v="34.039845954932964"/>
    <n v="42.549807443666204"/>
    <n v="51.059768932399443"/>
    <n v="59.569730421132682"/>
    <n v="68.079691909865929"/>
    <n v="76.589653398599168"/>
    <n v="0"/>
    <n v="8.5099614887332411"/>
    <n v="17.019922977466482"/>
    <n v="25.529884466199725"/>
    <n v="34.039845954932964"/>
    <n v="42.549807443666204"/>
    <n v="51.059768932399443"/>
    <n v="59.569730421132682"/>
    <n v="68.079691909865929"/>
    <n v="76.589653398599168"/>
    <n v="0"/>
    <n v="44.356909780580267"/>
    <n v="177.42763912232107"/>
    <n v="399.21218802522247"/>
    <n v="709.71055648928427"/>
    <n v="1108.9227445145066"/>
    <n v="1596.8487521008894"/>
    <n v="2173.4885792484329"/>
    <n v="2838.8422259571371"/>
    <n v="3592.9096922270014"/>
    <n v="0"/>
    <n v="2.5675747569083335E-2"/>
    <n v="5.135149513816667E-2"/>
    <n v="7.7027242707250018E-2"/>
    <n v="0.10270299027633334"/>
    <n v="0.12837873784541667"/>
    <n v="0.15405448541450001"/>
    <n v="0.17973023298358334"/>
    <n v="0.20540598055266668"/>
    <n v="0.23108172812175001"/>
    <n v="9.6"/>
    <n v="1.21546"/>
    <n v="1"/>
    <n v="1.0005999999999999"/>
    <n v="1.0066999999999999"/>
    <n v="1"/>
    <n v="0.9690850723141935"/>
    <n v="0.93925022982663153"/>
    <n v="0.91049547253731444"/>
    <n v="0.88282080044624189"/>
    <n v="0.85622621355341411"/>
    <n v="0.83071171185883086"/>
    <n v="0.80627729536249237"/>
    <n v="0.78292296406439865"/>
    <n v="0.76064871796454936"/>
    <n v="375000"/>
    <n v="750000"/>
    <n v="726813.8042356451"/>
    <n v="704437.67236997362"/>
    <n v="682871.60440298589"/>
    <n v="662115.60033468145"/>
    <n v="642169.66016506054"/>
    <n v="623033.78389412316"/>
    <n v="604707.9715218693"/>
    <n v="587192.22304829897"/>
    <n v="570486.53847341205"/>
    <n v="750000"/>
    <n v="726813.8042356451"/>
    <n v="704437.67236997362"/>
    <n v="682871.60440298589"/>
    <n v="662115.60033468145"/>
    <n v="642169.66016506054"/>
    <n v="623033.78389412316"/>
    <n v="604707.9715218693"/>
    <n v="587192.22304829897"/>
    <n v="570486.53847341205"/>
    <n v="2679671.2112500002"/>
    <n v="64.75"/>
    <n v="9.4854355203619907"/>
    <n v="1.2999999999999999E-2"/>
    <n v="0.78300000000000003"/>
    <n v="4.2157979022656243E-2"/>
    <n v="0.17574233955443511"/>
    <n v="7.4999999999999997E-2"/>
    <n v="0.25074233955443509"/>
    <n v="2.5486059497712716"/>
    <n v="2.4486916028560759"/>
    <n v="2.3216199451933535"/>
    <n v="2.167390976783107"/>
    <n v="1.9860046976253338"/>
    <n v="1.7774611077200355"/>
    <n v="1.5417602070672114"/>
    <n v="1.2789019956668619"/>
    <n v="0.98888647351898684"/>
    <n v="0.67171364062358574"/>
    <n v="2.5486059497712716"/>
    <n v="2.498648776313674"/>
    <n v="2.3851557740247147"/>
    <n v="2.24450546098823"/>
    <n v="2.0766978372042204"/>
    <n v="1.8817329026726846"/>
    <n v="1.6596106573936233"/>
    <n v="1.4103311013670368"/>
    <n v="1.1338942345929244"/>
    <n v="0.83030005707128629"/>
    <n v="0"/>
    <n v="4.2549807443666205"/>
    <n v="12.764942233099863"/>
    <n v="21.274903721833105"/>
    <n v="29.784865210566345"/>
    <n v="38.294826699299584"/>
    <n v="46.804788188032823"/>
    <n v="55.314749676766063"/>
    <n v="63.824711165499309"/>
    <n v="72.334672654232548"/>
    <n v="8.5099614887332411"/>
    <n v="0"/>
    <n v="14.491721530899852"/>
    <n v="45.543845811916654"/>
    <n v="80.663030006437864"/>
    <n v="122.05341159803226"/>
    <n v="173.18478088249648"/>
    <n v="240.00023330412137"/>
    <n v="333.77012607317715"/>
    <n v="479.00925631120668"/>
    <n v="741.37689543094234"/>
    <n v="2230.093300949231"/>
    <n v="69.555528290513578"/>
    <n v="344.94732438596145"/>
    <n v="2644.5961536257059"/>
    <n v="2644.6"/>
    <n v="344.94782608695641"/>
    <n v="69.555528290513578"/>
    <n v="2230.0966456225301"/>
    <n v="8.1427412842526703"/>
    <n v="3.8463742939711665E-3"/>
    <n v="1.4544257331812624E-6"/>
  </r>
  <r>
    <x v="2"/>
    <x v="607"/>
    <n v="442"/>
    <n v="2.0363899999999999"/>
    <n v="76.725082021836428"/>
    <n v="0"/>
    <n v="8.5250091135373811"/>
    <n v="17.050018227074762"/>
    <n v="25.575027340612145"/>
    <n v="34.100036454149524"/>
    <n v="42.625045567686904"/>
    <n v="51.150054681224283"/>
    <n v="59.675063794761662"/>
    <n v="68.200072908299049"/>
    <n v="76.725082021836428"/>
    <n v="0"/>
    <n v="8.5250091135373811"/>
    <n v="17.050018227074762"/>
    <n v="25.575027340612145"/>
    <n v="34.100036454149524"/>
    <n v="42.625045567686904"/>
    <n v="51.150054681224283"/>
    <n v="59.675063794761662"/>
    <n v="68.200072908299049"/>
    <n v="76.725082021836428"/>
    <n v="0"/>
    <n v="44.513915486360943"/>
    <n v="178.05566194544377"/>
    <n v="400.62523937724848"/>
    <n v="712.22264778177509"/>
    <n v="1112.8478871590232"/>
    <n v="1602.5009575089937"/>
    <n v="2181.1818588316855"/>
    <n v="2848.8905911271004"/>
    <n v="3605.6271543952362"/>
    <n v="0"/>
    <n v="2.5721148363963182E-2"/>
    <n v="5.1442296727926363E-2"/>
    <n v="7.7163445091889549E-2"/>
    <n v="0.10288459345585273"/>
    <n v="0.12860574181981591"/>
    <n v="0.1543268901837791"/>
    <n v="0.18004803854774226"/>
    <n v="0.20576918691170545"/>
    <n v="0.23149033527566865"/>
    <n v="9.6"/>
    <n v="1.21546"/>
    <n v="1"/>
    <n v="1.0005999999999999"/>
    <n v="1.0066999999999999"/>
    <n v="1"/>
    <n v="0.96903136402120826"/>
    <n v="0.93914663630993478"/>
    <n v="0.91034581686617966"/>
    <n v="0.88262890568994279"/>
    <n v="0.85599590278122406"/>
    <n v="0.8304468081400237"/>
    <n v="0.80598162176634147"/>
    <n v="0.78260034366017772"/>
    <n v="0.76030297382153211"/>
    <n v="375000"/>
    <n v="750000"/>
    <n v="726773.52301590622"/>
    <n v="704359.97723245109"/>
    <n v="682759.36264963471"/>
    <n v="661971.6792674571"/>
    <n v="641996.92708591803"/>
    <n v="622835.10610501783"/>
    <n v="604486.21632475615"/>
    <n v="586950.25774513325"/>
    <n v="570227.2303661491"/>
    <n v="750000"/>
    <n v="726773.52301590622"/>
    <n v="704359.97723245109"/>
    <n v="682759.36264963483"/>
    <n v="661971.6792674571"/>
    <n v="641996.92708591803"/>
    <n v="622835.10610501783"/>
    <n v="604486.21632475615"/>
    <n v="586950.25774513325"/>
    <n v="570227.2303661491"/>
    <n v="2682122.8774999999"/>
    <n v="64.75"/>
    <n v="9.4854355203619907"/>
    <n v="1.2999999999999999E-2"/>
    <n v="0.78300000000000003"/>
    <n v="4.2157979022656243E-2"/>
    <n v="0.17482425846625574"/>
    <n v="7.4999999999999997E-2"/>
    <n v="0.24982425846625572"/>
    <n v="2.5460970473491771"/>
    <n v="2.446131850626152"/>
    <n v="2.3190548533961119"/>
    <n v="2.1648660556590578"/>
    <n v="1.9835654574149881"/>
    <n v="1.7751530586639037"/>
    <n v="1.5396288594058052"/>
    <n v="1.2769928596406912"/>
    <n v="0.98724505936856244"/>
    <n v="0.67038545858941978"/>
    <n v="2.5460970473491771"/>
    <n v="2.4961144489876643"/>
    <n v="2.3825933520111322"/>
    <n v="2.2419604545275851"/>
    <n v="2.0742157565370229"/>
    <n v="1.8793592580394458"/>
    <n v="1.6573909590348546"/>
    <n v="1.4083108595232483"/>
    <n v="1.1321189595046268"/>
    <n v="0.82881525897899111"/>
    <n v="0"/>
    <n v="4.2625045567686906"/>
    <n v="12.787513670306073"/>
    <n v="21.312522783843455"/>
    <n v="29.837531897380835"/>
    <n v="38.362541010918214"/>
    <n v="46.887550124455593"/>
    <n v="55.412559237992973"/>
    <n v="63.937568351530359"/>
    <n v="72.462577465067739"/>
    <n v="8.5250091135373811"/>
    <n v="0"/>
    <n v="14.557782079137063"/>
    <n v="45.754207484388957"/>
    <n v="81.040435212771513"/>
    <n v="122.63200226349922"/>
    <n v="174.0172935736085"/>
    <n v="241.17230152817476"/>
    <n v="335.4320314395913"/>
    <n v="481.45855019751389"/>
    <n v="745.33392886745787"/>
    <n v="2241.3985326461434"/>
    <n v="69.555528290513578"/>
    <n v="346.64310914049832"/>
    <n v="2657.5971700771552"/>
    <n v="2657.6"/>
    <n v="346.64347826086941"/>
    <n v="69.555528290513578"/>
    <n v="2241.4009934486171"/>
    <n v="8.1512900808832356"/>
    <n v="2.8299228447394853E-3"/>
    <n v="1.0648415279724132E-6"/>
  </r>
  <r>
    <x v="2"/>
    <x v="608"/>
    <n v="442"/>
    <n v="2.0312100000000002"/>
    <n v="76.857955009038733"/>
    <n v="0"/>
    <n v="8.5397727787820816"/>
    <n v="17.079545557564163"/>
    <n v="25.619318336346247"/>
    <n v="34.159091115128327"/>
    <n v="42.698863893910406"/>
    <n v="51.238636672692486"/>
    <n v="59.778409451474566"/>
    <n v="68.318182230256653"/>
    <n v="76.857955009038733"/>
    <n v="0"/>
    <n v="8.5397727787820816"/>
    <n v="17.079545557564163"/>
    <n v="25.619318336346247"/>
    <n v="34.159091115128327"/>
    <n v="42.698863893910406"/>
    <n v="51.238636672692486"/>
    <n v="59.778409451474566"/>
    <n v="68.318182230256653"/>
    <n v="76.857955009038733"/>
    <n v="0"/>
    <n v="44.668227956851808"/>
    <n v="178.67291182740723"/>
    <n v="402.01405161166628"/>
    <n v="714.69164730962893"/>
    <n v="1116.7056989212952"/>
    <n v="1608.0562064466649"/>
    <n v="2188.7431698857381"/>
    <n v="2858.7665892385157"/>
    <n v="3618.1264645049964"/>
    <n v="0"/>
    <n v="2.5765692413019015E-2"/>
    <n v="5.1531384826038029E-2"/>
    <n v="7.7297077239057058E-2"/>
    <n v="0.10306276965207606"/>
    <n v="0.12882846206509507"/>
    <n v="0.15459415447811409"/>
    <n v="0.1803598468911331"/>
    <n v="0.20612553930415212"/>
    <n v="0.23189123171717113"/>
    <n v="9.6"/>
    <n v="1.21546"/>
    <n v="1"/>
    <n v="1.0005999999999999"/>
    <n v="1.0066999999999999"/>
    <n v="1"/>
    <n v="0.96897867252461234"/>
    <n v="0.93904501080607439"/>
    <n v="0.91019901484438637"/>
    <n v="0.88244068463954817"/>
    <n v="0.85577002019155968"/>
    <n v="0.83018702150042112"/>
    <n v="0.80569168856613238"/>
    <n v="0.78228402138869346"/>
    <n v="0.75996401996810448"/>
    <n v="375000"/>
    <n v="750000"/>
    <n v="726734.0043934593"/>
    <n v="704283.75810455577"/>
    <n v="682649.26113328978"/>
    <n v="661830.51347966108"/>
    <n v="641827.51514366979"/>
    <n v="622640.2661253158"/>
    <n v="604268.76642459934"/>
    <n v="586713.01604152005"/>
    <n v="569973.01497607841"/>
    <n v="750000"/>
    <n v="726734.0043934593"/>
    <n v="704283.75810455577"/>
    <n v="682649.26113328978"/>
    <n v="661830.51347966108"/>
    <n v="641827.51514366979"/>
    <n v="622640.2661253158"/>
    <n v="604268.76642459934"/>
    <n v="586713.01604152005"/>
    <n v="569973.01497607841"/>
    <n v="2684574.5437500002"/>
    <n v="64.75"/>
    <n v="9.4854355203619907"/>
    <n v="1.2999999999999999E-2"/>
    <n v="0.78300000000000003"/>
    <n v="4.2157979022656243E-2"/>
    <n v="0.17393598276570793"/>
    <n v="7.4999999999999997E-2"/>
    <n v="0.24893598276570794"/>
    <n v="2.5435927273972601"/>
    <n v="2.4435789577155949"/>
    <n v="2.3164974314312148"/>
    <n v="2.1623481485441216"/>
    <n v="1.9811311090543138"/>
    <n v="1.7728463129617926"/>
    <n v="1.5374937602665568"/>
    <n v="1.2750734509686079"/>
    <n v="0.98558538506794402"/>
    <n v="0.66902956256456736"/>
    <n v="2.5435927273972601"/>
    <n v="2.4935858425564277"/>
    <n v="2.3800381945734048"/>
    <n v="2.2394227899876684"/>
    <n v="2.0717396287992176"/>
    <n v="1.8769887110080532"/>
    <n v="1.6551700366141748"/>
    <n v="1.4062836056175825"/>
    <n v="1.1303294180182759"/>
    <n v="0.82730747381625569"/>
    <n v="0"/>
    <n v="4.2698863893910408"/>
    <n v="12.809659168173123"/>
    <n v="21.349431946955207"/>
    <n v="29.889204725737287"/>
    <n v="38.428977504519366"/>
    <n v="46.968750283301446"/>
    <n v="55.508523062083526"/>
    <n v="64.048295840865606"/>
    <n v="72.588068619647686"/>
    <n v="8.5397727787820816"/>
    <n v="0"/>
    <n v="14.623061670590381"/>
    <n v="45.962110574216389"/>
    <n v="81.413522537239416"/>
    <n v="123.20419677652131"/>
    <n v="174.84108140068372"/>
    <n v="242.33308134507337"/>
    <n v="337.08006858815901"/>
    <n v="483.89246942554774"/>
    <n v="749.28080802048851"/>
    <n v="2252.6304003385198"/>
    <n v="69.555528290513578"/>
    <n v="348.3278892943548"/>
    <n v="2670.5138179233882"/>
    <n v="2670.5"/>
    <n v="348.32608695652152"/>
    <n v="69.555528290513578"/>
    <n v="2252.6183847529651"/>
    <n v="8.1595676825544423"/>
    <n v="1.3817923388160125E-2"/>
    <n v="5.1742832384048395E-6"/>
  </r>
  <r>
    <x v="2"/>
    <x v="609"/>
    <n v="442"/>
    <n v="2.0273400000000001"/>
    <n v="76.966397732474789"/>
    <n v="0"/>
    <n v="8.5518219702749771"/>
    <n v="17.103643940549954"/>
    <n v="25.65546591082493"/>
    <n v="34.207287881099909"/>
    <n v="42.759109851374888"/>
    <n v="51.310931821649866"/>
    <n v="59.862753791924845"/>
    <n v="68.414575762199817"/>
    <n v="76.966397732474789"/>
    <n v="0"/>
    <n v="8.5518219702749771"/>
    <n v="17.103643940549954"/>
    <n v="25.65546591082493"/>
    <n v="34.207287881099909"/>
    <n v="42.759109851374888"/>
    <n v="51.310931821649866"/>
    <n v="59.862753791924845"/>
    <n v="68.414575762199817"/>
    <n v="76.966397732474789"/>
    <n v="0"/>
    <n v="44.794366144407647"/>
    <n v="179.17746457763059"/>
    <n v="403.14929529966878"/>
    <n v="716.70985831052235"/>
    <n v="1119.8591536101912"/>
    <n v="1612.5971811986756"/>
    <n v="2194.9239410759751"/>
    <n v="2866.8394332420894"/>
    <n v="3628.3436576970194"/>
    <n v="0"/>
    <n v="2.5802046513985599E-2"/>
    <n v="5.1604093027971198E-2"/>
    <n v="7.7406139541956784E-2"/>
    <n v="0.1032081860559424"/>
    <n v="0.129010232569928"/>
    <n v="0.1548122790839136"/>
    <n v="0.18061432559789919"/>
    <n v="0.20641637211188479"/>
    <n v="0.23221841862587037"/>
    <n v="9.6"/>
    <n v="1.21546"/>
    <n v="1"/>
    <n v="1.0005999999999999"/>
    <n v="1.0066999999999999"/>
    <n v="1"/>
    <n v="0.96893567138950742"/>
    <n v="0.93896207998493497"/>
    <n v="0.91007922578628286"/>
    <n v="0.88228710879355099"/>
    <n v="0.85558572900673946"/>
    <n v="0.82997508642584805"/>
    <n v="0.80545518105087699"/>
    <n v="0.78202601288182616"/>
    <n v="0.75968758191869568"/>
    <n v="375000"/>
    <n v="750000"/>
    <n v="726701.75354213058"/>
    <n v="704221.55998870125"/>
    <n v="682559.41933971213"/>
    <n v="661715.33159516321"/>
    <n v="641689.29675505462"/>
    <n v="622481.314819386"/>
    <n v="604091.3857881577"/>
    <n v="586519.50966136961"/>
    <n v="569765.68643902172"/>
    <n v="750000"/>
    <n v="726701.75354213058"/>
    <n v="704221.55998870125"/>
    <n v="682559.41933971213"/>
    <n v="661715.33159516321"/>
    <n v="641689.29675505462"/>
    <n v="622481.314819386"/>
    <n v="604091.3857881577"/>
    <n v="586519.50966136961"/>
    <n v="569765.68643902172"/>
    <n v="2687026.21"/>
    <n v="64.75"/>
    <n v="9.4854355203619907"/>
    <n v="1.2999999999999999E-2"/>
    <n v="0.78300000000000003"/>
    <n v="4.2157979022656243E-2"/>
    <n v="0.17327382473720743"/>
    <n v="7.4999999999999997E-2"/>
    <n v="0.24827382473720744"/>
    <n v="2.541092977372263"/>
    <n v="2.4410526246842656"/>
    <n v="2.3139773542851612"/>
    <n v="2.1598671661749496"/>
    <n v="1.9787220603536313"/>
    <n v="1.7705420368212061"/>
    <n v="1.5353270955776728"/>
    <n v="1.273077236623033"/>
    <n v="0.98379245995728637"/>
    <n v="0.66747276558043278"/>
    <n v="2.541092977372263"/>
    <n v="2.4910728010282641"/>
    <n v="2.3775149894847134"/>
    <n v="2.2369222602300551"/>
    <n v="2.0692946132642902"/>
    <n v="1.8746320485874186"/>
    <n v="1.6529345661994395"/>
    <n v="1.4042021661003528"/>
    <n v="1.1284348482901596"/>
    <n v="0.82563261276885958"/>
    <n v="0"/>
    <n v="4.2759109851374886"/>
    <n v="12.827732955412465"/>
    <n v="21.379554925687444"/>
    <n v="29.931376895962419"/>
    <n v="38.483198866237402"/>
    <n v="47.035020836512373"/>
    <n v="55.586842806787359"/>
    <n v="64.138664777062331"/>
    <n v="72.690486747337303"/>
    <n v="8.5518219702749771"/>
    <n v="0"/>
    <n v="14.679149276787435"/>
    <n v="46.140818881100905"/>
    <n v="81.734690015285111"/>
    <n v="123.69809736066813"/>
    <n v="175.55523271819456"/>
    <n v="243.34606631578848"/>
    <n v="338.53300831565093"/>
    <n v="486.07364742031126"/>
    <n v="752.92096264357679"/>
    <n v="2262.6816729473635"/>
    <n v="69.555528290513578"/>
    <n v="349.83558018568135"/>
    <n v="2682.0727814235584"/>
    <n v="2682.1"/>
    <n v="349.83913043478242"/>
    <n v="69.555528290513578"/>
    <n v="2262.7053412747041"/>
    <n v="8.1657420074222333"/>
    <n v="2.7218576441555342E-2"/>
    <n v="1.0148233265558831E-5"/>
  </r>
  <r>
    <x v="2"/>
    <x v="610"/>
    <n v="442"/>
    <n v="2.0246400000000002"/>
    <n v="77.052828490990819"/>
    <n v="0"/>
    <n v="8.5614253878878692"/>
    <n v="17.122850775775738"/>
    <n v="25.684276163663608"/>
    <n v="34.245701551551477"/>
    <n v="42.807126939439343"/>
    <n v="51.368552327327208"/>
    <n v="59.929977715215074"/>
    <n v="68.49140310310294"/>
    <n v="77.052828490990805"/>
    <n v="0"/>
    <n v="8.5614253878878692"/>
    <n v="17.122850775775738"/>
    <n v="25.684276163663608"/>
    <n v="34.245701551551477"/>
    <n v="42.807126939439343"/>
    <n v="51.368552327327208"/>
    <n v="59.929977715215074"/>
    <n v="68.49140310310294"/>
    <n v="77.052828490990805"/>
    <n v="0"/>
    <n v="44.895027861827209"/>
    <n v="179.58011144730884"/>
    <n v="404.05525075644493"/>
    <n v="718.32044578923535"/>
    <n v="1122.3756965456801"/>
    <n v="1616.2210030257791"/>
    <n v="2199.8563652295325"/>
    <n v="2873.2817831569405"/>
    <n v="3636.4972568080025"/>
    <n v="0"/>
    <n v="2.5831021372068746E-2"/>
    <n v="5.1662042744137493E-2"/>
    <n v="7.7493064116206239E-2"/>
    <n v="0.10332408548827499"/>
    <n v="0.12915510686034373"/>
    <n v="0.15498612823241245"/>
    <n v="0.1808171496044812"/>
    <n v="0.20664817097654992"/>
    <n v="0.23247919234861866"/>
    <n v="9.6"/>
    <n v="1.21546"/>
    <n v="1"/>
    <n v="1.0005999999999999"/>
    <n v="1.0066999999999999"/>
    <n v="1"/>
    <n v="0.96890140027890082"/>
    <n v="0.93889598886393488"/>
    <n v="0.90998376575510243"/>
    <n v="0.88216473095240322"/>
    <n v="0.85543888445583749"/>
    <n v="0.8298062262654049"/>
    <n v="0.80526675638110568"/>
    <n v="0.78182047480293992"/>
    <n v="0.75946738153090732"/>
    <n v="375000"/>
    <n v="750000"/>
    <n v="726676.05020917556"/>
    <n v="704171.99164795119"/>
    <n v="682487.82431632676"/>
    <n v="661623.5482143024"/>
    <n v="641579.1633418781"/>
    <n v="622354.66969905363"/>
    <n v="603950.06728582922"/>
    <n v="586365.356102205"/>
    <n v="569600.53614818049"/>
    <n v="750000"/>
    <n v="726676.05020917545"/>
    <n v="704171.99164795119"/>
    <n v="682487.82431632688"/>
    <n v="661623.5482143024"/>
    <n v="641579.1633418781"/>
    <n v="622354.66969905363"/>
    <n v="603950.06728582922"/>
    <n v="586365.356102205"/>
    <n v="569600.53614818049"/>
    <n v="2689477.8762500002"/>
    <n v="64.75"/>
    <n v="9.4854355203619907"/>
    <n v="1.2999999999999999E-2"/>
    <n v="0.78300000000000003"/>
    <n v="4.2157979022656243E-2"/>
    <n v="0.17281260186003883"/>
    <n v="7.4999999999999997E-2"/>
    <n v="0.24781260186003884"/>
    <n v="2.5385977847766639"/>
    <n v="2.4385506690393992"/>
    <n v="2.3114915125705395"/>
    <n v="2.1574203153700826"/>
    <n v="1.9763370774380282"/>
    <n v="1.7682417987743777"/>
    <n v="1.5331344793791299"/>
    <n v="1.2710151192522858"/>
    <n v="0.98188371839384536"/>
    <n v="0.6657402768038071"/>
    <n v="2.5385977847766639"/>
    <n v="2.4885742269080318"/>
    <n v="2.3750210908049691"/>
    <n v="2.2344559139703111"/>
    <n v="2.0668786964040553"/>
    <n v="1.872289438106203"/>
    <n v="1.6506881390767538"/>
    <n v="1.4020747993157079"/>
    <n v="1.1264494188230656"/>
    <n v="0.82381199759882628"/>
    <n v="0"/>
    <n v="4.2807126939439346"/>
    <n v="12.842138081831804"/>
    <n v="21.403563469719671"/>
    <n v="29.964988857607544"/>
    <n v="38.52641424549541"/>
    <n v="47.087839633383275"/>
    <n v="55.649265021271141"/>
    <n v="64.210690409159014"/>
    <n v="72.772115797046865"/>
    <n v="8.5614253878878692"/>
    <n v="0"/>
    <n v="14.72690745564805"/>
    <n v="46.293065537069374"/>
    <n v="82.008783675363276"/>
    <n v="124.12098339376692"/>
    <n v="176.16988821947277"/>
    <n v="244.22482730355102"/>
    <n v="339.80856841798982"/>
    <n v="488.02460710322447"/>
    <n v="756.28060957004027"/>
    <n v="2271.6582406761263"/>
    <n v="69.555528290513578"/>
    <n v="351.18206534499575"/>
    <n v="2692.3958343116356"/>
    <n v="2692.4"/>
    <n v="351.18260869565211"/>
    <n v="69.555528290513578"/>
    <n v="2271.6618630138346"/>
    <n v="8.1700445611054491"/>
    <n v="4.1656883645373455E-3"/>
    <n v="1.5472026313093691E-6"/>
  </r>
  <r>
    <x v="2"/>
    <x v="611"/>
    <n v="442"/>
    <n v="2.0230700000000001"/>
    <n v="77.117846466061138"/>
    <n v="0"/>
    <n v="8.5686496073401273"/>
    <n v="17.137299214680255"/>
    <n v="25.705948822020382"/>
    <n v="34.274598429360509"/>
    <n v="42.843248036700636"/>
    <n v="51.411897644040764"/>
    <n v="59.980547251380891"/>
    <n v="68.549196858721018"/>
    <n v="77.117846466061138"/>
    <n v="0"/>
    <n v="8.5686496073401273"/>
    <n v="17.137299214680255"/>
    <n v="25.705948822020382"/>
    <n v="34.274598429360509"/>
    <n v="42.843248036700636"/>
    <n v="51.411897644040764"/>
    <n v="59.980547251380891"/>
    <n v="68.549196858721018"/>
    <n v="77.117846466061138"/>
    <n v="0"/>
    <n v="44.970825607189205"/>
    <n v="179.88330242875682"/>
    <n v="404.73743046470275"/>
    <n v="719.53320971502728"/>
    <n v="1124.27064017973"/>
    <n v="1618.949721858811"/>
    <n v="2203.570454752271"/>
    <n v="2878.1328388601091"/>
    <n v="3642.6368741823248"/>
    <n v="0"/>
    <n v="2.5852817855552886E-2"/>
    <n v="5.1705635711105771E-2"/>
    <n v="7.7558453566658664E-2"/>
    <n v="0.10341127142221154"/>
    <n v="0.12926408927776442"/>
    <n v="0.15511690713331733"/>
    <n v="0.18096972498887021"/>
    <n v="0.20682254284442309"/>
    <n v="0.23267536069997596"/>
    <n v="9.6"/>
    <n v="1.21546"/>
    <n v="1"/>
    <n v="1.0005999999999999"/>
    <n v="1.0066999999999999"/>
    <n v="1"/>
    <n v="0.96887562056921894"/>
    <n v="0.9388462751101786"/>
    <n v="0.90991196362287863"/>
    <n v="0.88207268610731937"/>
    <n v="0.85532844256350071"/>
    <n v="0.82967923299142254"/>
    <n v="0.80512505739108498"/>
    <n v="0.78166591576248801"/>
    <n v="0.75930180810563164"/>
    <n v="375000"/>
    <n v="750000"/>
    <n v="726656.71542691416"/>
    <n v="704134.70633263397"/>
    <n v="682433.97271715896"/>
    <n v="661554.51458048949"/>
    <n v="641496.33192262554"/>
    <n v="622259.42474356689"/>
    <n v="603843.79304331378"/>
    <n v="586249.43682186597"/>
    <n v="569476.35607922368"/>
    <n v="750000"/>
    <n v="726656.71542691404"/>
    <n v="704134.70633263397"/>
    <n v="682433.97271715896"/>
    <n v="661554.51458048949"/>
    <n v="641496.33192262554"/>
    <n v="622259.42474356689"/>
    <n v="603843.79304331378"/>
    <n v="586249.43682186597"/>
    <n v="569476.35607922368"/>
    <n v="2691929.5425"/>
    <n v="64.75"/>
    <n v="9.4854355203619907"/>
    <n v="1.2999999999999999E-2"/>
    <n v="0.78300000000000003"/>
    <n v="4.2157979022656243E-2"/>
    <n v="0.17254469192100524"/>
    <n v="7.4999999999999997E-2"/>
    <n v="0.24754469192100526"/>
    <n v="2.5361071371584698"/>
    <n v="2.4360725255247986"/>
    <n v="2.3090391628459255"/>
    <n v="2.1550070491218483"/>
    <n v="1.9739761843525683"/>
    <n v="1.7659465685380855"/>
    <n v="1.5309182016783991"/>
    <n v="1.2688910837735097"/>
    <n v="0.97986521482341682"/>
    <n v="0.66384059482812185"/>
    <n v="2.5361071371584698"/>
    <n v="2.4860898313416344"/>
    <n v="2.3725558441853618"/>
    <n v="2.2320231059838869"/>
    <n v="2.0644916167372083"/>
    <n v="1.8699613764453269"/>
    <n v="1.6484323851082423"/>
    <n v="1.3999046427259545"/>
    <n v="1.1243781492984632"/>
    <n v="0.82185290482576934"/>
    <n v="0"/>
    <n v="4.2843248036700636"/>
    <n v="12.852974411010191"/>
    <n v="21.421624018350318"/>
    <n v="29.990273625690445"/>
    <n v="38.558923233030569"/>
    <n v="47.127572840370703"/>
    <n v="55.696222447710824"/>
    <n v="64.264872055050958"/>
    <n v="72.833521662391078"/>
    <n v="8.5686496073401273"/>
    <n v="0"/>
    <n v="14.7665130937259"/>
    <n v="46.419406485190741"/>
    <n v="82.236778705977429"/>
    <n v="124.47429877818013"/>
    <n v="176.68701962616475"/>
    <n v="244.97192736662919"/>
    <n v="340.90994489281837"/>
    <n v="489.74908578920082"/>
    <n v="759.36329132516767"/>
    <n v="2279.5782660630548"/>
    <n v="69.555528290513578"/>
    <n v="352.37006915303505"/>
    <n v="2701.503863506603"/>
    <n v="2701.5"/>
    <n v="352.36956521739103"/>
    <n v="69.555528290513578"/>
    <n v="2279.5749064920956"/>
    <n v="8.1725444577320534"/>
    <n v="3.8635066030110465E-3"/>
    <n v="1.4301338526785291E-6"/>
  </r>
  <r>
    <x v="2"/>
    <x v="612"/>
    <n v="442"/>
    <n v="2.0216099999999999"/>
    <n v="77.180810665826868"/>
    <n v="0"/>
    <n v="8.5756456295363179"/>
    <n v="17.151291259072636"/>
    <n v="25.726936888608954"/>
    <n v="34.302582518145272"/>
    <n v="42.87822814768159"/>
    <n v="51.453873777217908"/>
    <n v="60.029519406754225"/>
    <n v="68.605165036290543"/>
    <n v="77.180810665826868"/>
    <n v="0"/>
    <n v="8.5756456295363179"/>
    <n v="17.151291259072636"/>
    <n v="25.726936888608954"/>
    <n v="34.302582518145272"/>
    <n v="42.87822814768159"/>
    <n v="51.453873777217908"/>
    <n v="60.029519406754225"/>
    <n v="68.605165036290543"/>
    <n v="77.180810665826868"/>
    <n v="0"/>
    <n v="45.044290002573526"/>
    <n v="180.1771600102941"/>
    <n v="405.39861002316184"/>
    <n v="720.70864004117641"/>
    <n v="1126.1072500643384"/>
    <n v="1621.5944400926473"/>
    <n v="2207.170210126103"/>
    <n v="2882.8345601647056"/>
    <n v="3648.587490208457"/>
    <n v="0"/>
    <n v="2.587392583590449E-2"/>
    <n v="5.1747851671808981E-2"/>
    <n v="7.7621777507713471E-2"/>
    <n v="0.10349570334361796"/>
    <n v="0.12936962917952247"/>
    <n v="0.15524355501542694"/>
    <n v="0.18111748085133145"/>
    <n v="0.20699140668723592"/>
    <n v="0.23286533252314043"/>
    <n v="9.6"/>
    <n v="1.21546"/>
    <n v="1"/>
    <n v="1.0005999999999999"/>
    <n v="1.0066999999999999"/>
    <n v="1"/>
    <n v="0.96885065592592889"/>
    <n v="0.93879813467242601"/>
    <n v="0.90984243623949101"/>
    <n v="0.88198356062712424"/>
    <n v="0.85522150783532547"/>
    <n v="0.8295562778640948"/>
    <n v="0.80498787071343214"/>
    <n v="0.7815162863833377"/>
    <n v="0.75914152487381126"/>
    <n v="375000"/>
    <n v="750000"/>
    <n v="726637.99194444669"/>
    <n v="704098.6010043195"/>
    <n v="682381.8271796183"/>
    <n v="661487.6704703432"/>
    <n v="641416.13087649411"/>
    <n v="622167.20839807112"/>
    <n v="603740.90303507412"/>
    <n v="586137.21478750324"/>
    <n v="569356.14365535846"/>
    <n v="750000"/>
    <n v="726637.99194444669"/>
    <n v="704098.6010043195"/>
    <n v="682381.8271796183"/>
    <n v="661487.6704703432"/>
    <n v="641416.13087649411"/>
    <n v="622167.20839807112"/>
    <n v="603740.90303507412"/>
    <n v="586137.21478750324"/>
    <n v="569356.14365535846"/>
    <n v="2694381.2087500002"/>
    <n v="64.75"/>
    <n v="9.4854355203619907"/>
    <n v="1.2999999999999999E-2"/>
    <n v="0.78300000000000003"/>
    <n v="4.2157979022656243E-2"/>
    <n v="0.1722957392404989"/>
    <n v="7.4999999999999997E-2"/>
    <n v="0.24729573924049891"/>
    <n v="2.53362102211101"/>
    <n v="2.4336007365817589"/>
    <n v="2.3065940500632784"/>
    <n v="2.1526009625555682"/>
    <n v="1.9716214740586284"/>
    <n v="1.7636555845724589"/>
    <n v="1.5287032940970602"/>
    <n v="1.2667646026324315"/>
    <n v="0.97783951017857373"/>
    <n v="0.66192801673548596"/>
    <n v="2.53362102211101"/>
    <n v="2.4836108793463847"/>
    <n v="2.3700973933225189"/>
    <n v="2.2295975063094233"/>
    <n v="2.0621112183070984"/>
    <n v="1.8676385293155437"/>
    <n v="1.6461794393347595"/>
    <n v="1.397733948364746"/>
    <n v="1.1223020564055026"/>
    <n v="0.81988376345702985"/>
    <n v="0"/>
    <n v="4.287822814768159"/>
    <n v="12.863468444304477"/>
    <n v="21.439114073840795"/>
    <n v="30.014759703377113"/>
    <n v="38.590405332913434"/>
    <n v="47.166050962449745"/>
    <n v="55.74169659198607"/>
    <n v="64.317342221522381"/>
    <n v="72.892987851058706"/>
    <n v="8.5756456295363179"/>
    <n v="0"/>
    <n v="14.805398578125777"/>
    <n v="46.543465790001349"/>
    <n v="82.460733109085254"/>
    <n v="124.82156179876628"/>
    <n v="177.19576654724341"/>
    <n v="245.70792778342209"/>
    <n v="341.99715712797638"/>
    <n v="491.45658388253293"/>
    <n v="762.43055485454465"/>
    <n v="2287.4191494716979"/>
    <n v="69.555528290513578"/>
    <n v="353.54620166433148"/>
    <n v="2710.5208794265427"/>
    <n v="2710.5"/>
    <n v="353.54347826086951"/>
    <n v="69.555528290513578"/>
    <n v="2287.4009934486171"/>
    <n v="8.1748678978813825"/>
    <n v="2.0879426542705914E-2"/>
    <n v="7.7031641921069598E-6"/>
  </r>
  <r>
    <x v="2"/>
    <x v="613"/>
    <n v="442"/>
    <n v="2.02129"/>
    <n v="77.222028757286921"/>
    <n v="0"/>
    <n v="8.5802254174763242"/>
    <n v="17.160450834952648"/>
    <n v="25.740676252428973"/>
    <n v="34.320901669905297"/>
    <n v="42.901127087381624"/>
    <n v="51.481352504857952"/>
    <n v="60.06157792233428"/>
    <n v="68.641803339810608"/>
    <n v="77.222028757286935"/>
    <n v="0"/>
    <n v="8.5802254174763242"/>
    <n v="17.160450834952648"/>
    <n v="25.740676252428973"/>
    <n v="34.320901669905297"/>
    <n v="42.901127087381624"/>
    <n v="51.481352504857952"/>
    <n v="60.06157792233428"/>
    <n v="68.641803339810608"/>
    <n v="77.222028757286935"/>
    <n v="0"/>
    <n v="45.092414281507892"/>
    <n v="180.36965712603157"/>
    <n v="405.83172853357104"/>
    <n v="721.47862850412628"/>
    <n v="1127.3103570376975"/>
    <n v="1623.3269141342848"/>
    <n v="2209.5282997938875"/>
    <n v="2885.9145140165065"/>
    <n v="3652.4855568021412"/>
    <n v="0"/>
    <n v="2.5887743698561474E-2"/>
    <n v="5.1775487397122948E-2"/>
    <n v="7.7663231095684418E-2"/>
    <n v="0.1035509747942459"/>
    <n v="0.12943871849280739"/>
    <n v="0.15532646219136886"/>
    <n v="0.18121420588993034"/>
    <n v="0.20710194958849185"/>
    <n v="0.23298969328705332"/>
    <n v="9.6"/>
    <n v="1.21546"/>
    <n v="1"/>
    <n v="1.0005999999999999"/>
    <n v="1.0066999999999999"/>
    <n v="1"/>
    <n v="0.96883431378131302"/>
    <n v="0.93876662220335938"/>
    <n v="0.90979692526613931"/>
    <n v="0.88192522296965259"/>
    <n v="0.85515151531389932"/>
    <n v="0.82947580229887941"/>
    <n v="0.80489808392459294"/>
    <n v="0.78141836019104005"/>
    <n v="0.75903663109822028"/>
    <n v="375000"/>
    <n v="750000"/>
    <n v="726625.73533598473"/>
    <n v="704074.96665251954"/>
    <n v="682347.69394960452"/>
    <n v="661443.91722723946"/>
    <n v="641363.63648542447"/>
    <n v="622106.85172415955"/>
    <n v="603673.5629434447"/>
    <n v="586063.77014328004"/>
    <n v="569277.47332366521"/>
    <n v="750000"/>
    <n v="726625.73533598473"/>
    <n v="704074.96665251954"/>
    <n v="682347.69394960452"/>
    <n v="661443.91722723946"/>
    <n v="641363.63648542447"/>
    <n v="622106.85172415955"/>
    <n v="603673.5629434447"/>
    <n v="586063.77014328004"/>
    <n v="569277.47332366521"/>
    <n v="2696832.875"/>
    <n v="64.75"/>
    <n v="9.4854355203619907"/>
    <n v="1.2999999999999999E-2"/>
    <n v="0.78300000000000003"/>
    <n v="4.2157979022656243E-2"/>
    <n v="0.17224119828261392"/>
    <n v="7.4999999999999997E-2"/>
    <n v="0.24724119828261393"/>
    <n v="2.5311394272727274"/>
    <n v="2.4311529881902487"/>
    <n v="2.304182853883106"/>
    <n v="2.1502290243512991"/>
    <n v="1.9692914995948276"/>
    <n v="1.7613702796136919"/>
    <n v="1.5264653644078916"/>
    <n v="1.2645767539774275"/>
    <n v="0.9757044483222993"/>
    <n v="0.65984844744250581"/>
    <n v="2.5311394272727274"/>
    <n v="2.4811462077314879"/>
    <n v="2.3676679210366771"/>
    <n v="2.2272059391172023"/>
    <n v="2.0597602619730635"/>
    <n v="1.8653308896042597"/>
    <n v="1.6439178220107917"/>
    <n v="1.3955210591926597"/>
    <n v="1.1201406011498634"/>
    <n v="0.81777644788240256"/>
    <n v="0"/>
    <n v="4.2901127087381621"/>
    <n v="12.870338126214486"/>
    <n v="21.450563543690812"/>
    <n v="30.030788961167133"/>
    <n v="38.611014378643461"/>
    <n v="47.191239796119788"/>
    <n v="55.771465213596116"/>
    <n v="64.351690631072444"/>
    <n v="72.931916048548771"/>
    <n v="8.5802254174763242"/>
    <n v="0"/>
    <n v="14.835939128717806"/>
    <n v="46.641001189773476"/>
    <n v="82.637472945011581"/>
    <n v="125.09753853812495"/>
    <n v="177.60452518773528"/>
    <n v="246.30882989370568"/>
    <n v="342.90542607249182"/>
    <n v="492.93098655963149"/>
    <n v="765.21191267542417"/>
    <n v="2294.1736321906164"/>
    <n v="69.555528290513578"/>
    <n v="354.55937407216925"/>
    <n v="2718.2885345532991"/>
    <n v="2718.3"/>
    <n v="354.56086956521722"/>
    <n v="69.555528290513578"/>
    <n v="2294.1836021442696"/>
    <n v="8.1753769761685291"/>
    <n v="1.1465446701095061E-2"/>
    <n v="4.2178739289611378E-6"/>
  </r>
  <r>
    <x v="2"/>
    <x v="614"/>
    <n v="442"/>
    <n v="2.02217"/>
    <n v="77.240309650914696"/>
    <n v="0"/>
    <n v="8.5822566278794099"/>
    <n v="17.16451325575882"/>
    <n v="25.74676988363823"/>
    <n v="34.32902651151764"/>
    <n v="42.91128313939705"/>
    <n v="51.493539767276459"/>
    <n v="60.075796395155869"/>
    <n v="68.658053023035279"/>
    <n v="77.240309650914696"/>
    <n v="0"/>
    <n v="8.5822566278794099"/>
    <n v="17.16451325575882"/>
    <n v="25.74676988363823"/>
    <n v="34.32902651151764"/>
    <n v="42.91128313939705"/>
    <n v="51.493539767276459"/>
    <n v="60.075796395155869"/>
    <n v="68.658053023035279"/>
    <n v="77.240309650914696"/>
    <n v="0"/>
    <n v="45.113766406402789"/>
    <n v="180.45506562561116"/>
    <n v="406.02389765762513"/>
    <n v="721.82026250244462"/>
    <n v="1127.8441601600698"/>
    <n v="1624.0955906305005"/>
    <n v="2210.574553913737"/>
    <n v="2887.2810500097785"/>
    <n v="3654.2150789186267"/>
    <n v="0"/>
    <n v="2.5893872145281049E-2"/>
    <n v="5.1787744290562099E-2"/>
    <n v="7.7681616435843148E-2"/>
    <n v="0.1035754885811242"/>
    <n v="0.12946936072640525"/>
    <n v="0.1553632328716863"/>
    <n v="0.18125710501696735"/>
    <n v="0.2071509771622484"/>
    <n v="0.23304484930752944"/>
    <n v="9.6"/>
    <n v="1.21546"/>
    <n v="1"/>
    <n v="1.0005999999999999"/>
    <n v="1.0066999999999999"/>
    <n v="1"/>
    <n v="0.96882706587464551"/>
    <n v="0.93875264631159161"/>
    <n v="0.90977674131083841"/>
    <n v="0.8818993508723858"/>
    <n v="0.85512047499623389"/>
    <n v="0.82944011368238268"/>
    <n v="0.80485826693083196"/>
    <n v="0.78137493474158204"/>
    <n v="0.75899011711463271"/>
    <n v="375000"/>
    <n v="750000"/>
    <n v="726620.29940598411"/>
    <n v="704064.48473369365"/>
    <n v="682332.55598312884"/>
    <n v="661424.51315428934"/>
    <n v="641340.35624717537"/>
    <n v="622080.08526178706"/>
    <n v="603643.70019812393"/>
    <n v="586031.20105618658"/>
    <n v="569242.58783597453"/>
    <n v="750000"/>
    <n v="726620.29940598411"/>
    <n v="704064.48473369365"/>
    <n v="682332.55598312884"/>
    <n v="661424.51315428934"/>
    <n v="641340.35624717537"/>
    <n v="622080.08526178706"/>
    <n v="603643.70019812393"/>
    <n v="586031.20105618658"/>
    <n v="569242.58783597453"/>
    <n v="2699284.5412500002"/>
    <n v="64.75"/>
    <n v="9.4854355203619907"/>
    <n v="1.2999999999999999E-2"/>
    <n v="0.78300000000000003"/>
    <n v="4.2157979022656243E-2"/>
    <n v="0.17239120669224978"/>
    <n v="7.4999999999999997E-2"/>
    <n v="0.24739120669224979"/>
    <n v="2.5286623403269752"/>
    <n v="2.4287302829675395"/>
    <n v="2.3018070885813575"/>
    <n v="2.1478927571684285"/>
    <n v="1.9669872887287529"/>
    <n v="1.759090683262331"/>
    <n v="1.5242029407691629"/>
    <n v="1.2623240612492468"/>
    <n v="0.97345404470258545"/>
    <n v="0.65759289112917674"/>
    <n v="2.5286623403269752"/>
    <n v="2.4786963116472576"/>
    <n v="2.3652686857744483"/>
    <n v="2.2248499228748928"/>
    <n v="2.0574400229485907"/>
    <n v="1.8630389859955421"/>
    <n v="1.6416468120157468"/>
    <n v="1.3932635010092049"/>
    <n v="1.117889052975916"/>
    <n v="0.81552346791588115"/>
    <n v="0"/>
    <n v="4.291128313939705"/>
    <n v="12.873384941819115"/>
    <n v="21.455641569698525"/>
    <n v="30.037898197577935"/>
    <n v="38.620154825457348"/>
    <n v="47.202411453336751"/>
    <n v="55.784668081216168"/>
    <n v="64.366924709095571"/>
    <n v="72.949181336974988"/>
    <n v="8.5822566278794099"/>
    <n v="0"/>
    <n v="14.857634733363394"/>
    <n v="46.710419794863725"/>
    <n v="82.764154190235033"/>
    <n v="125.29791780966617"/>
    <n v="177.90721622682318"/>
    <n v="246.76636020745036"/>
    <n v="343.62368426882904"/>
    <n v="494.15768472754843"/>
    <n v="767.68924458738888"/>
    <n v="2299.7743165461684"/>
    <n v="69.555528290513578"/>
    <n v="355.39947672550204"/>
    <n v="2724.7293215621839"/>
    <n v="2724.7"/>
    <n v="355.39565217391282"/>
    <n v="69.555528290513578"/>
    <n v="2299.7488195355736"/>
    <n v="8.17397686456796"/>
    <n v="2.932156218412274E-2"/>
    <n v="1.0761391046398775E-5"/>
  </r>
  <r>
    <x v="2"/>
    <x v="615"/>
    <n v="442"/>
    <n v="2.0230399999999999"/>
    <n v="77.258761267157197"/>
    <n v="0"/>
    <n v="8.5843068074619104"/>
    <n v="17.168613614923821"/>
    <n v="25.752920422385731"/>
    <n v="34.337227229847642"/>
    <n v="42.921534037309556"/>
    <n v="51.50584084477147"/>
    <n v="60.090147652233384"/>
    <n v="68.674454459695298"/>
    <n v="77.258761267157212"/>
    <n v="0"/>
    <n v="8.5843068074619104"/>
    <n v="17.168613614923821"/>
    <n v="25.752920422385731"/>
    <n v="34.337227229847642"/>
    <n v="42.921534037309556"/>
    <n v="51.50584084477147"/>
    <n v="60.090147652233384"/>
    <n v="68.674454459695298"/>
    <n v="77.258761267157212"/>
    <n v="0"/>
    <n v="45.135323060840101"/>
    <n v="180.5412922433604"/>
    <n v="406.21790754756091"/>
    <n v="722.16516897344161"/>
    <n v="1128.3830765210027"/>
    <n v="1624.8716301902441"/>
    <n v="2211.6308299811658"/>
    <n v="2888.6606758937678"/>
    <n v="3655.9611679280497"/>
    <n v="0"/>
    <n v="2.5900057824675866E-2"/>
    <n v="5.1800115649351733E-2"/>
    <n v="7.7700173474027606E-2"/>
    <n v="0.10360023129870347"/>
    <n v="0.12950028912337935"/>
    <n v="0.15540034694805524"/>
    <n v="0.1813004047727311"/>
    <n v="0.20720046259740699"/>
    <n v="0.23310052042208287"/>
    <n v="9.6"/>
    <n v="1.21546"/>
    <n v="1"/>
    <n v="1.0005999999999999"/>
    <n v="1.0066999999999999"/>
    <n v="1"/>
    <n v="0.96881975034322687"/>
    <n v="0.93873854015059044"/>
    <n v="0.90975636942209059"/>
    <n v="0.88187323815772733"/>
    <n v="0.85508914635750066"/>
    <n v="0.82940409402141058"/>
    <n v="0.8048180811494573"/>
    <n v="0.78133110774164038"/>
    <n v="0.75894317379796017"/>
    <n v="375000"/>
    <n v="750000"/>
    <n v="726614.81275742012"/>
    <n v="704053.9051129428"/>
    <n v="682317.27706656791"/>
    <n v="661404.92861829547"/>
    <n v="641316.85976812546"/>
    <n v="622053.07051605789"/>
    <n v="603613.560862093"/>
    <n v="585998.33080623031"/>
    <n v="569207.38034847018"/>
    <n v="750000"/>
    <n v="726614.81275742012"/>
    <n v="704053.9051129428"/>
    <n v="682317.2770665678"/>
    <n v="661404.92861829547"/>
    <n v="641316.85976812546"/>
    <n v="622053.07051605789"/>
    <n v="603613.560862093"/>
    <n v="585998.33080623031"/>
    <n v="569207.38034847018"/>
    <n v="2701736.2075"/>
    <n v="64.75"/>
    <n v="9.4854355203619907"/>
    <n v="1.2999999999999999E-2"/>
    <n v="0.78300000000000003"/>
    <n v="4.2157979022656243E-2"/>
    <n v="0.17253957464639011"/>
    <n v="7.4999999999999997E-2"/>
    <n v="0.24753957464639009"/>
    <n v="2.5261897490018148"/>
    <n v="2.4263118178578704"/>
    <n v="2.2994353895195481"/>
    <n v="2.1455604639868473"/>
    <n v="1.9646870412597692"/>
    <n v="1.7568151213383125"/>
    <n v="1.5219447042224776"/>
    <n v="1.2600757899122654"/>
    <n v="0.97120837840767382"/>
    <n v="0.6553424697087048"/>
    <n v="2.5261897490018148"/>
    <n v="2.4762507834298426"/>
    <n v="2.3628736036887092"/>
    <n v="2.2224979267531975"/>
    <n v="2.0551237526233082"/>
    <n v="1.8607510812990409"/>
    <n v="1.6393799127803952"/>
    <n v="1.3910102470673715"/>
    <n v="1.1156420841599697"/>
    <n v="0.81327542405818931"/>
    <n v="0"/>
    <n v="4.2921534037309552"/>
    <n v="12.876460211192866"/>
    <n v="21.460767018654778"/>
    <n v="30.045073826116685"/>
    <n v="38.629380633578599"/>
    <n v="47.213687441040513"/>
    <n v="55.797994248502427"/>
    <n v="64.382301055964348"/>
    <n v="72.966607863426248"/>
    <n v="8.5843068074619104"/>
    <n v="0"/>
    <n v="14.879414447386624"/>
    <n v="46.780109132539771"/>
    <n v="82.891329703386518"/>
    <n v="125.49907588144333"/>
    <n v="178.21107749101108"/>
    <n v="247.2256585223848"/>
    <n v="344.34476876067242"/>
    <n v="495.38954569907531"/>
    <n v="770.17911776293579"/>
    <n v="2305.4000974008359"/>
    <n v="69.555528290513578"/>
    <n v="356.24334385370219"/>
    <n v="2731.1989695450516"/>
    <n v="2731.2"/>
    <n v="356.24347826086932"/>
    <n v="69.555528290513578"/>
    <n v="2305.4009934486171"/>
    <n v="8.1725922123357826"/>
    <n v="1.030454948249826E-3"/>
    <n v="3.7729018316118411E-7"/>
  </r>
  <r>
    <x v="2"/>
    <x v="616"/>
    <n v="442"/>
    <n v="2.0239099999999999"/>
    <n v="77.277192620092833"/>
    <n v="0"/>
    <n v="8.5863547355658696"/>
    <n v="17.172709471131739"/>
    <n v="25.759064206697609"/>
    <n v="34.345418942263478"/>
    <n v="42.931773677829348"/>
    <n v="51.518128413395218"/>
    <n v="60.104483148961087"/>
    <n v="68.690837884526957"/>
    <n v="77.277192620092819"/>
    <n v="0"/>
    <n v="8.5863547355658696"/>
    <n v="17.172709471131739"/>
    <n v="25.759064206697609"/>
    <n v="34.345418942263478"/>
    <n v="42.931773677829348"/>
    <n v="51.518128413395218"/>
    <n v="60.104483148961087"/>
    <n v="68.690837884526957"/>
    <n v="77.277192620092819"/>
    <n v="0"/>
    <n v="45.156861182546848"/>
    <n v="180.62744473018739"/>
    <n v="406.41175064292162"/>
    <n v="722.50977892074957"/>
    <n v="1128.9215295636711"/>
    <n v="1625.6470025716865"/>
    <n v="2212.6861979447954"/>
    <n v="2890.0391156829983"/>
    <n v="3657.7057557862936"/>
    <n v="0"/>
    <n v="2.5906236711044098E-2"/>
    <n v="5.1812473422088196E-2"/>
    <n v="7.7718710133132293E-2"/>
    <n v="0.10362494684417639"/>
    <n v="0.12953118355522047"/>
    <n v="0.15543742026626459"/>
    <n v="0.18134365697730867"/>
    <n v="0.20724989368835278"/>
    <n v="0.23315613039939684"/>
    <n v="9.6"/>
    <n v="1.21546"/>
    <n v="1"/>
    <n v="1.0005999999999999"/>
    <n v="1.0066999999999999"/>
    <n v="1"/>
    <n v="0.96881244290820778"/>
    <n v="0.93872444973111835"/>
    <n v="0.90973602046873192"/>
    <n v="0.88184715512104828"/>
    <n v="0.85505785368806775"/>
    <n v="0.82936811616978989"/>
    <n v="0.80477794256621504"/>
    <n v="0.78128733287734309"/>
    <n v="0.75889628710317414"/>
    <n v="375000"/>
    <n v="750000"/>
    <n v="726609.3321811558"/>
    <n v="704043.33729833877"/>
    <n v="682302.01535154891"/>
    <n v="661385.36634078622"/>
    <n v="641293.39026605082"/>
    <n v="622026.08712734247"/>
    <n v="603583.4569246613"/>
    <n v="585965.49965800729"/>
    <n v="569172.21532738057"/>
    <n v="750000"/>
    <n v="726609.3321811558"/>
    <n v="704043.33729833877"/>
    <n v="682302.01535154891"/>
    <n v="661385.36634078622"/>
    <n v="641293.39026605082"/>
    <n v="622026.08712734247"/>
    <n v="603583.4569246613"/>
    <n v="585965.49965800729"/>
    <n v="569172.21532738057"/>
    <n v="2704187.8737500003"/>
    <n v="64.75"/>
    <n v="9.4854355203619907"/>
    <n v="1.2999999999999999E-2"/>
    <n v="0.78300000000000003"/>
    <n v="4.2157979022656243E-2"/>
    <n v="0.17268800641927909"/>
    <n v="7.4999999999999997E-2"/>
    <n v="0.24768800641927907"/>
    <n v="2.5237216410698093"/>
    <n v="2.4238977525041046"/>
    <n v="2.2970680036654327"/>
    <n v="2.1432323945537943"/>
    <n v="1.9623909251691884"/>
    <n v="1.7545435955116164"/>
    <n v="1.5196904055810767"/>
    <n v="1.2578313553775704"/>
    <n v="0.96896644490109696"/>
    <n v="0.65309567415165748"/>
    <n v="2.5237216410698093"/>
    <n v="2.4738096967869572"/>
    <n v="2.3604828780847686"/>
    <n v="2.2201501991096135"/>
    <n v="2.0528116598614914"/>
    <n v="1.8584672603404024"/>
    <n v="1.6371170005463465"/>
    <n v="1.3887608804793237"/>
    <n v="1.1133989001393336"/>
    <n v="0.81103105952637722"/>
    <n v="0"/>
    <n v="4.2931773677829348"/>
    <n v="12.879532103348804"/>
    <n v="21.465886838914674"/>
    <n v="30.052241574480544"/>
    <n v="38.63859631004641"/>
    <n v="47.224951045612286"/>
    <n v="55.811305781178149"/>
    <n v="64.397660516744025"/>
    <n v="72.984015252309888"/>
    <n v="8.5863547355658696"/>
    <n v="0"/>
    <n v="14.901204353093702"/>
    <n v="46.849834198835588"/>
    <n v="83.018580988959528"/>
    <n v="125.7003805087609"/>
    <n v="178.51522137743655"/>
    <n v="247.68552394974662"/>
    <n v="345.06708565043607"/>
    <n v="496.62448675682344"/>
    <n v="772.6789715652086"/>
    <n v="2311.0412893493008"/>
    <n v="69.555528290513578"/>
    <n v="357.0895226459719"/>
    <n v="2737.6863402857862"/>
    <n v="2737.7"/>
    <n v="357.09130434782583"/>
    <n v="69.555528290513578"/>
    <n v="2311.0531673616606"/>
    <n v="8.1712071135732902"/>
    <n v="1.3659714213645202E-2"/>
    <n v="4.989485412443001E-6"/>
  </r>
  <r>
    <x v="2"/>
    <x v="617"/>
    <n v="442"/>
    <n v="2.0248599999999999"/>
    <n v="77.294076797264665"/>
    <n v="0"/>
    <n v="8.5882307552516295"/>
    <n v="17.176461510503259"/>
    <n v="25.764692265754888"/>
    <n v="34.352923021006518"/>
    <n v="42.941153776258147"/>
    <n v="51.529384531509777"/>
    <n v="60.117615286761406"/>
    <n v="68.705846042013036"/>
    <n v="77.294076797264665"/>
    <n v="0"/>
    <n v="8.5882307552516295"/>
    <n v="17.176461510503259"/>
    <n v="25.764692265754888"/>
    <n v="34.352923021006518"/>
    <n v="42.941153776258147"/>
    <n v="51.529384531509777"/>
    <n v="60.117615286761406"/>
    <n v="68.705846042013036"/>
    <n v="77.294076797264665"/>
    <n v="0"/>
    <n v="45.176595847088109"/>
    <n v="180.70638338835244"/>
    <n v="406.58936262379297"/>
    <n v="722.82553355340974"/>
    <n v="1129.4148961772028"/>
    <n v="1626.3574504951719"/>
    <n v="2213.6531965073177"/>
    <n v="2891.302134213639"/>
    <n v="3659.3042636141372"/>
    <n v="0"/>
    <n v="2.5911896925599705E-2"/>
    <n v="5.182379385119941E-2"/>
    <n v="7.7735690776799121E-2"/>
    <n v="0.10364758770239882"/>
    <n v="0.12955948462799854"/>
    <n v="0.15547138155359824"/>
    <n v="0.18138327847919794"/>
    <n v="0.20729517540479764"/>
    <n v="0.23320707233039736"/>
    <n v="9.6"/>
    <n v="1.21546"/>
    <n v="1"/>
    <n v="1.0005999999999999"/>
    <n v="1.0066999999999999"/>
    <n v="1"/>
    <n v="0.96880574893320892"/>
    <n v="0.93871154231773091"/>
    <n v="0.90971738015356607"/>
    <n v="0.88182326244071418"/>
    <n v="0.85502918917917536"/>
    <n v="0.82933516036894961"/>
    <n v="0.80474117601003692"/>
    <n v="0.7812472361024374"/>
    <n v="0.75885334064615084"/>
    <n v="375000"/>
    <n v="750000"/>
    <n v="726604.31169990671"/>
    <n v="704033.65673829813"/>
    <n v="682288.0351151746"/>
    <n v="661367.44683053566"/>
    <n v="641271.89188438153"/>
    <n v="622001.37027671223"/>
    <n v="603555.88200752763"/>
    <n v="585935.42707682808"/>
    <n v="569140.00548461312"/>
    <n v="750000"/>
    <n v="726604.31169990671"/>
    <n v="704033.65673829813"/>
    <n v="682288.0351151746"/>
    <n v="661367.44683053566"/>
    <n v="641271.89188438153"/>
    <n v="622001.37027671223"/>
    <n v="603555.88200752763"/>
    <n v="585935.42707682808"/>
    <n v="569140.00548461312"/>
    <n v="2706639.54"/>
    <n v="64.75"/>
    <n v="9.4854355203619907"/>
    <n v="1.2999999999999999E-2"/>
    <n v="0.78300000000000003"/>
    <n v="4.2157979022656243E-2"/>
    <n v="0.17285015998197029"/>
    <n v="7.4999999999999997E-2"/>
    <n v="0.2478501599819703"/>
    <n v="2.5212580043478265"/>
    <n v="2.4214894402717824"/>
    <n v="2.2947069724591254"/>
    <n v="2.1409106009098577"/>
    <n v="1.9601003256239768"/>
    <n v="1.7522761466014838"/>
    <n v="1.5174380638423786"/>
    <n v="1.2555860773466605"/>
    <n v="0.96672018711433172"/>
    <n v="0.65084039314538944"/>
    <n v="2.5212580043478265"/>
    <n v="2.4713737223098047"/>
    <n v="2.3580982063654536"/>
    <n v="2.2178087866844916"/>
    <n v="2.0505054632669175"/>
    <n v="1.8561882361127302"/>
    <n v="1.6348571052219312"/>
    <n v="1.3865120705945195"/>
    <n v="1.1111531322304962"/>
    <n v="0.80878029012986064"/>
    <n v="0"/>
    <n v="4.2941153776258147"/>
    <n v="12.882346132877444"/>
    <n v="21.470576888129074"/>
    <n v="30.058807643380703"/>
    <n v="38.647038398632333"/>
    <n v="47.235269153883962"/>
    <n v="55.823499909135592"/>
    <n v="64.411730664387221"/>
    <n v="72.999961419638851"/>
    <n v="8.5882307552516295"/>
    <n v="0"/>
    <n v="14.922410730440692"/>
    <n v="46.917707226748433"/>
    <n v="83.142545863606543"/>
    <n v="125.89675126140878"/>
    <n v="178.81251336320142"/>
    <n v="248.13629887543334"/>
    <n v="345.77780385269432"/>
    <n v="497.84569763164143"/>
    <n v="775.1678934901604"/>
    <n v="2316.6196222953358"/>
    <n v="69.555528290513578"/>
    <n v="357.92627258787718"/>
    <n v="2744.1014231737263"/>
    <n v="2744.1"/>
    <n v="357.92608695652143"/>
    <n v="69.555528290513578"/>
    <n v="2316.6183847529651"/>
    <n v="8.1696941416027204"/>
    <n v="1.4231737263799005E-3"/>
    <n v="5.1863041666845247E-7"/>
  </r>
  <r>
    <x v="2"/>
    <x v="618"/>
    <n v="442"/>
    <n v="2.02576"/>
    <n v="77.311895548723697"/>
    <n v="0"/>
    <n v="8.5902106165248551"/>
    <n v="17.18042123304971"/>
    <n v="25.770631849574563"/>
    <n v="34.36084246609942"/>
    <n v="42.951053082624277"/>
    <n v="51.541263699149134"/>
    <n v="60.131474315673991"/>
    <n v="68.721684932198841"/>
    <n v="77.311895548723697"/>
    <n v="0"/>
    <n v="8.5902106165248551"/>
    <n v="17.18042123304971"/>
    <n v="25.770631849574563"/>
    <n v="34.36084246609942"/>
    <n v="42.951053082624277"/>
    <n v="51.541263699149134"/>
    <n v="60.131474315673991"/>
    <n v="68.721684932198841"/>
    <n v="77.311895548723697"/>
    <n v="0"/>
    <n v="45.197427542207009"/>
    <n v="180.78971016882804"/>
    <n v="406.776847879863"/>
    <n v="723.15884067531215"/>
    <n v="1129.9356885551751"/>
    <n v="1627.1073915194522"/>
    <n v="2214.6739495681436"/>
    <n v="2892.6353627012486"/>
    <n v="3660.9916309187674"/>
    <n v="0"/>
    <n v="2.5917870444791356E-2"/>
    <n v="5.1835740889582711E-2"/>
    <n v="7.7753611334374056E-2"/>
    <n v="0.10367148177916542"/>
    <n v="0.12958935222395679"/>
    <n v="0.15550722266874814"/>
    <n v="0.18142509311353949"/>
    <n v="0.20734296355833085"/>
    <n v="0.2332608340031222"/>
    <n v="9.6"/>
    <n v="1.21546"/>
    <n v="1"/>
    <n v="1.0005999999999999"/>
    <n v="1.0066999999999999"/>
    <n v="1"/>
    <n v="0.9687986844897144"/>
    <n v="0.9386979206799092"/>
    <n v="0.90969770857058441"/>
    <n v="0.88179804816174012"/>
    <n v="0.85499893945337602"/>
    <n v="0.82930038244549253"/>
    <n v="0.80470237713808945"/>
    <n v="0.78120492353116666"/>
    <n v="0.75880802162472427"/>
    <n v="375000"/>
    <n v="750000"/>
    <n v="726599.01336728584"/>
    <n v="704023.44050993188"/>
    <n v="682273.28142793826"/>
    <n v="661348.53612130508"/>
    <n v="641249.20459003199"/>
    <n v="621975.28683411935"/>
    <n v="603526.78285356704"/>
    <n v="585903.69264837494"/>
    <n v="569106.01621854317"/>
    <n v="750000"/>
    <n v="726599.01336728584"/>
    <n v="704023.44050993188"/>
    <n v="682273.28142793814"/>
    <n v="661348.53612130508"/>
    <n v="641249.20459003199"/>
    <n v="621975.28683411935"/>
    <n v="603526.78285356704"/>
    <n v="585903.69264837494"/>
    <n v="569106.01621854317"/>
    <n v="2709091.2062500003"/>
    <n v="64.75"/>
    <n v="9.4854355203619907"/>
    <n v="1.2999999999999999E-2"/>
    <n v="0.78300000000000003"/>
    <n v="4.2157979022656243E-2"/>
    <n v="0.17300384933966018"/>
    <n v="7.4999999999999997E-2"/>
    <n v="0.24800384933966019"/>
    <n v="2.5187988266968322"/>
    <n v="2.4190846477117782"/>
    <n v="2.2923489416734979"/>
    <n v="2.1385917085819917"/>
    <n v="1.9578129484372608"/>
    <n v="1.7500126612393025"/>
    <n v="1.5151908469881192"/>
    <n v="1.2533475056837098"/>
    <n v="0.9644826373260742"/>
    <n v="0.64859624191521315"/>
    <n v="2.5187988266968322"/>
    <n v="2.4689417372043052"/>
    <n v="2.3557167946926381"/>
    <n v="2.215470325127745"/>
    <n v="2.0482023285096265"/>
    <n v="1.8539128048382816"/>
    <n v="1.6326017541137108"/>
    <n v="1.3842691763359145"/>
    <n v="1.1089150715048919"/>
    <n v="0.80653943962064367"/>
    <n v="0"/>
    <n v="4.2951053082624275"/>
    <n v="12.885315924787282"/>
    <n v="21.475526541312135"/>
    <n v="30.065737157836992"/>
    <n v="38.655947774361849"/>
    <n v="47.246158390886706"/>
    <n v="55.836369007411562"/>
    <n v="64.426579623936419"/>
    <n v="73.016790240461262"/>
    <n v="8.5902106165248551"/>
    <n v="0"/>
    <n v="14.943997528231275"/>
    <n v="46.986793108475688"/>
    <n v="83.268682951103699"/>
    <n v="126.09643633928877"/>
    <n v="179.11453661496211"/>
    <n v="248.59366368850667"/>
    <n v="346.49776072112189"/>
    <n v="499.08049993482405"/>
    <n v="777.68001897488921"/>
    <n v="2322.2623898614033"/>
    <n v="69.555528290513578"/>
    <n v="358.77268772278728"/>
    <n v="2750.5906058747041"/>
    <n v="2750.6"/>
    <n v="358.77391304347793"/>
    <n v="69.555528290513578"/>
    <n v="2322.2705586660086"/>
    <n v="8.1682603128694478"/>
    <n v="9.394125295784761E-3"/>
    <n v="3.4153004056514075E-6"/>
  </r>
  <r>
    <x v="2"/>
    <x v="619"/>
    <n v="442"/>
    <n v="2.0266799999999998"/>
    <n v="77.329312814412489"/>
    <n v="0"/>
    <n v="8.5921458682680552"/>
    <n v="17.18429173653611"/>
    <n v="25.776437604804165"/>
    <n v="34.368583473072221"/>
    <n v="42.960729341340276"/>
    <n v="51.552875209608331"/>
    <n v="60.145021077876386"/>
    <n v="68.737166946144441"/>
    <n v="77.329312814412503"/>
    <n v="0"/>
    <n v="8.5921458682680552"/>
    <n v="17.18429173653611"/>
    <n v="25.776437604804165"/>
    <n v="34.368583473072221"/>
    <n v="42.960729341340276"/>
    <n v="51.552875209608331"/>
    <n v="60.145021077876386"/>
    <n v="68.737166946144441"/>
    <n v="77.329312814412503"/>
    <n v="0"/>
    <n v="45.21779450572744"/>
    <n v="180.87117802290976"/>
    <n v="406.96015055154697"/>
    <n v="723.48471209163904"/>
    <n v="1130.4448626431858"/>
    <n v="1627.8406022061879"/>
    <n v="2215.6719307806447"/>
    <n v="2893.9388483665562"/>
    <n v="3662.6413549639233"/>
    <n v="0"/>
    <n v="2.5923709370773197E-2"/>
    <n v="5.1847418741546393E-2"/>
    <n v="7.7771128112319593E-2"/>
    <n v="0.10369483748309279"/>
    <n v="0.12961854685386598"/>
    <n v="0.15554225622463919"/>
    <n v="0.18146596559541237"/>
    <n v="0.20738967496618557"/>
    <n v="0.23331338433695881"/>
    <n v="9.6"/>
    <n v="1.21546"/>
    <n v="1"/>
    <n v="1.0005999999999999"/>
    <n v="1.0066999999999999"/>
    <n v="1"/>
    <n v="0.96879177927624882"/>
    <n v="0.93868460618598926"/>
    <n v="0.90967848072922108"/>
    <n v="0.88177340290594453"/>
    <n v="0.85496937271615947"/>
    <n v="0.82926639015986592"/>
    <n v="0.80466445523706398"/>
    <n v="0.78116356794775366"/>
    <n v="0.75876372829193472"/>
    <n v="375000"/>
    <n v="750000"/>
    <n v="726593.83445718663"/>
    <n v="704013.45463949197"/>
    <n v="682258.86054691579"/>
    <n v="661330.05217945843"/>
    <n v="641227.02953711955"/>
    <n v="621949.79261989938"/>
    <n v="603498.34142779803"/>
    <n v="585872.67596081528"/>
    <n v="569072.796218951"/>
    <n v="750000"/>
    <n v="726593.83445718663"/>
    <n v="704013.45463949209"/>
    <n v="682258.86054691579"/>
    <n v="661330.05217945843"/>
    <n v="641227.02953711955"/>
    <n v="621949.79261989938"/>
    <n v="603498.34142779803"/>
    <n v="585872.67596081528"/>
    <n v="569072.796218951"/>
    <n v="2711542.8725000001"/>
    <n v="64.75"/>
    <n v="9.4854355203619907"/>
    <n v="1.2999999999999999E-2"/>
    <n v="0.78300000000000003"/>
    <n v="4.2157979022656243E-2"/>
    <n v="0.17316102460572985"/>
    <n v="7.4999999999999997E-2"/>
    <n v="0.24816102460572986"/>
    <n v="2.5163440960216996"/>
    <n v="2.4166845578377374"/>
    <n v="2.2899956966701009"/>
    <n v="2.1362775125187894"/>
    <n v="1.9555300053838043"/>
    <n v="1.7477531752651443"/>
    <n v="1.5129470221628103"/>
    <n v="1.2511115460768025"/>
    <n v="0.96224674700712065"/>
    <n v="0.64635262495376355"/>
    <n v="2.5163440960216996"/>
    <n v="2.4665143269297185"/>
    <n v="2.3533401272539192"/>
    <n v="2.2131366045944452"/>
    <n v="2.0459037589512969"/>
    <n v="1.8516415903244743"/>
    <n v="1.6303500987139774"/>
    <n v="1.3820292841198065"/>
    <n v="1.1066791465419616"/>
    <n v="0.8042996859804421"/>
    <n v="0"/>
    <n v="4.2960729341340276"/>
    <n v="12.888218802402083"/>
    <n v="21.480364670670138"/>
    <n v="30.072510538938193"/>
    <n v="38.664656407206252"/>
    <n v="47.2568022754743"/>
    <n v="55.848948143742362"/>
    <n v="64.44109401201041"/>
    <n v="73.033239880278472"/>
    <n v="8.5921458682680552"/>
    <n v="0"/>
    <n v="14.965445328163179"/>
    <n v="47.055440329236113"/>
    <n v="83.394050855622794"/>
    <n v="126.29499117203407"/>
    <n v="179.41504961495579"/>
    <n v="249.04916970843243"/>
    <n v="347.21573164492662"/>
    <n v="500.31418897886908"/>
    <n v="780.19705990389184"/>
    <n v="2327.9011275361318"/>
    <n v="69.555528290513578"/>
    <n v="359.61849837399654"/>
    <n v="2757.0751542006419"/>
    <n v="2757.1"/>
    <n v="359.62173913043443"/>
    <n v="69.555528290513578"/>
    <n v="2327.9227325790521"/>
    <n v="8.166794133848871"/>
    <n v="2.4845799357990472E-2"/>
    <n v="9.0115698951762625E-6"/>
  </r>
  <r>
    <x v="2"/>
    <x v="620"/>
    <n v="442"/>
    <n v="2.0276700000000001"/>
    <n v="77.345375249682931"/>
    <n v="0"/>
    <n v="8.5939305832981034"/>
    <n v="17.187861166596207"/>
    <n v="25.78179174989431"/>
    <n v="34.375722333192414"/>
    <n v="42.969652916490517"/>
    <n v="51.563583499788621"/>
    <n v="60.157514083086724"/>
    <n v="68.751444666384828"/>
    <n v="77.345375249682931"/>
    <n v="0"/>
    <n v="8.5939305832981034"/>
    <n v="17.187861166596207"/>
    <n v="25.78179174989431"/>
    <n v="34.375722333192414"/>
    <n v="42.969652916490517"/>
    <n v="51.563583499788621"/>
    <n v="60.157514083086724"/>
    <n v="68.751444666384828"/>
    <n v="77.345375249682931"/>
    <n v="0"/>
    <n v="45.236581258209718"/>
    <n v="180.94632503283887"/>
    <n v="407.1292313238875"/>
    <n v="723.78530013135548"/>
    <n v="1130.9145314552432"/>
    <n v="1628.51692529555"/>
    <n v="2216.5924816522765"/>
    <n v="2895.1412005254219"/>
    <n v="3664.1630819149877"/>
    <n v="0"/>
    <n v="2.592909410637452E-2"/>
    <n v="5.185818821274904E-2"/>
    <n v="7.778728231912356E-2"/>
    <n v="0.10371637642549808"/>
    <n v="0.12964547053187259"/>
    <n v="0.15557456463824712"/>
    <n v="0.18150365874462163"/>
    <n v="0.20743275285099616"/>
    <n v="0.23336184695737067"/>
    <n v="9.6"/>
    <n v="1.21546"/>
    <n v="1"/>
    <n v="1.0005999999999999"/>
    <n v="1.0066999999999999"/>
    <n v="1"/>
    <n v="0.96878541124558348"/>
    <n v="0.93867232757972852"/>
    <n v="0.90966074900243554"/>
    <n v="0.88175067551370423"/>
    <n v="0.8549421071135348"/>
    <n v="0.82923504380192692"/>
    <n v="0.80462948557888103"/>
    <n v="0.78112543244439681"/>
    <n v="0.75872288439847435"/>
    <n v="375000"/>
    <n v="750000"/>
    <n v="726589.05843418767"/>
    <n v="704004.24568479636"/>
    <n v="682245.56175182667"/>
    <n v="661313.00663527811"/>
    <n v="641206.58033515105"/>
    <n v="621926.28285144514"/>
    <n v="603472.11418416072"/>
    <n v="585844.07433329755"/>
    <n v="569042.16329885577"/>
    <n v="750000"/>
    <n v="726589.05843418767"/>
    <n v="704004.24568479648"/>
    <n v="682245.56175182667"/>
    <n v="661313.00663527811"/>
    <n v="641206.58033515105"/>
    <n v="621926.28285144514"/>
    <n v="603472.11418416072"/>
    <n v="585844.07433329755"/>
    <n v="569042.16329885577"/>
    <n v="2713994.5387500003"/>
    <n v="64.75"/>
    <n v="9.4854355203619907"/>
    <n v="1.2999999999999999E-2"/>
    <n v="0.78300000000000003"/>
    <n v="4.2157979022656243E-2"/>
    <n v="0.17333023857595792"/>
    <n v="7.4999999999999997E-2"/>
    <n v="0.24833023857595793"/>
    <n v="2.5138938002710027"/>
    <n v="2.4142900066525939"/>
    <n v="2.2876484973350215"/>
    <n v="2.1339692723182861"/>
    <n v="1.9532523316023875"/>
    <n v="1.7454976751873266"/>
    <n v="1.5107053030731021"/>
    <n v="1.2488752152597151"/>
    <n v="0.96000741174716531"/>
    <n v="0.64410189253545214"/>
    <n v="2.5138938002710027"/>
    <n v="2.4640919034617985"/>
    <n v="2.3509692519938077"/>
    <n v="2.2108088848266538"/>
    <n v="2.043610801960337"/>
    <n v="1.8493750033948571"/>
    <n v="1.6281014891302144"/>
    <n v="1.3797902591664086"/>
    <n v="1.1044413135034401"/>
    <n v="0.80205465214130878"/>
    <n v="0"/>
    <n v="4.2969652916490517"/>
    <n v="12.890895874947155"/>
    <n v="21.484826458245259"/>
    <n v="30.078757041543362"/>
    <n v="38.672687624841465"/>
    <n v="47.266618208139569"/>
    <n v="55.860548791437672"/>
    <n v="64.454479374735769"/>
    <n v="73.048409958033886"/>
    <n v="8.5939305832981034"/>
    <n v="0"/>
    <n v="14.986381548266687"/>
    <n v="47.122464154674326"/>
    <n v="83.516539328022233"/>
    <n v="126.48922671525868"/>
    <n v="179.70957340040329"/>
    <n v="249.49675342721685"/>
    <n v="347.92366120092652"/>
    <n v="501.53621994816223"/>
    <n v="782.70596987827446"/>
    <n v="2333.4867896012051"/>
    <n v="69.555528290513578"/>
    <n v="360.45634768375754"/>
    <n v="2763.498665575476"/>
    <n v="2763.5"/>
    <n v="360.45652173913004"/>
    <n v="69.555528290513578"/>
    <n v="2333.4879499703566"/>
    <n v="8.1652158497797576"/>
    <n v="1.3344245239750308E-3"/>
    <n v="4.8287480512937607E-7"/>
  </r>
  <r>
    <x v="2"/>
    <x v="621"/>
    <n v="442"/>
    <n v="2.0297499999999999"/>
    <n v="77.340643885160929"/>
    <n v="0"/>
    <n v="8.593404876128993"/>
    <n v="17.186809752257986"/>
    <n v="25.780214628386979"/>
    <n v="34.373619504515972"/>
    <n v="42.967024380644965"/>
    <n v="51.560429256773958"/>
    <n v="60.153834132902951"/>
    <n v="68.747239009031944"/>
    <n v="77.340643885160944"/>
    <n v="0"/>
    <n v="8.593404876128993"/>
    <n v="17.186809752257986"/>
    <n v="25.780214628386979"/>
    <n v="34.373619504515972"/>
    <n v="42.967024380644965"/>
    <n v="51.560429256773958"/>
    <n v="60.153834132902951"/>
    <n v="68.747239009031944"/>
    <n v="77.340643885160944"/>
    <n v="0"/>
    <n v="45.23104701111"/>
    <n v="180.92418804444"/>
    <n v="407.07942309999004"/>
    <n v="723.69675217776"/>
    <n v="1130.7761752777501"/>
    <n v="1628.3176923999602"/>
    <n v="2216.32130354439"/>
    <n v="2894.78700871104"/>
    <n v="3663.7148078999107"/>
    <n v="0"/>
    <n v="2.5927507974100338E-2"/>
    <n v="5.1855015948200675E-2"/>
    <n v="7.7782523922301006E-2"/>
    <n v="0.10371003189640135"/>
    <n v="0.12963753987050169"/>
    <n v="0.15556504784460201"/>
    <n v="0.18149255581870236"/>
    <n v="0.2074200637928027"/>
    <n v="0.23334757176690304"/>
    <n v="9.6"/>
    <n v="1.21546"/>
    <n v="1"/>
    <n v="1.0005999999999999"/>
    <n v="1.0066999999999999"/>
    <n v="1"/>
    <n v="0.96878728701314787"/>
    <n v="0.93867594435663371"/>
    <n v="0.90966597203045751"/>
    <n v="0.88175737003461918"/>
    <n v="0.85495013836911893"/>
    <n v="0.82924427703395653"/>
    <n v="0.80463978602913222"/>
    <n v="0.78113666535464577"/>
    <n v="0.75873491501049739"/>
    <n v="375000"/>
    <n v="750000"/>
    <n v="726590.46525986085"/>
    <n v="704006.95826747525"/>
    <n v="682249.47902284318"/>
    <n v="661318.02752596443"/>
    <n v="641212.60377683921"/>
    <n v="621933.20777546742"/>
    <n v="603479.83952184918"/>
    <n v="585852.49901598436"/>
    <n v="569051.18625787308"/>
    <n v="750000"/>
    <n v="726590.46525986085"/>
    <n v="704006.95826747525"/>
    <n v="682249.4790228433"/>
    <n v="661318.02752596443"/>
    <n v="641212.60377683921"/>
    <n v="621933.20777546742"/>
    <n v="603479.83952184918"/>
    <n v="585852.49901598436"/>
    <n v="569051.18625787308"/>
    <n v="2716446.2050000001"/>
    <n v="64.75"/>
    <n v="9.4854355203619907"/>
    <n v="1.2999999999999999E-2"/>
    <n v="0.78300000000000003"/>
    <n v="4.2157979022656243E-2"/>
    <n v="0.1736860280406298"/>
    <n v="7.4999999999999997E-2"/>
    <n v="0.24868602804062978"/>
    <n v="2.5114479274368233"/>
    <n v="2.4119182663468695"/>
    <n v="2.285333244189037"/>
    <n v="2.1316928609633261"/>
    <n v="1.9509971166697344"/>
    <n v="1.7432460113082637"/>
    <n v="1.5084395448789143"/>
    <n v="1.2465777173816859"/>
    <n v="0.95766052881657848"/>
    <n v="0.64168797918359122"/>
    <n v="2.5114479274368233"/>
    <n v="2.4616830968918464"/>
    <n v="2.3486257552679533"/>
    <n v="2.2085130525761816"/>
    <n v="2.0413449888165305"/>
    <n v="1.8471215639889991"/>
    <n v="1.6258427780935891"/>
    <n v="1.3775086311303002"/>
    <n v="1.1021191230991323"/>
    <n v="0.79967425400008485"/>
    <n v="0"/>
    <n v="4.2967024380644965"/>
    <n v="12.890107314193489"/>
    <n v="21.483512190322482"/>
    <n v="30.076917066451475"/>
    <n v="38.670321942580472"/>
    <n v="47.263726818709458"/>
    <n v="55.857131694838458"/>
    <n v="64.450536570967444"/>
    <n v="73.043941447096444"/>
    <n v="8.593404876128993"/>
    <n v="0"/>
    <n v="14.999210795718842"/>
    <n v="47.163712992229648"/>
    <n v="83.593129865065919"/>
    <n v="126.6141329338043"/>
    <n v="179.90680181611921"/>
    <n v="249.8128023080881"/>
    <n v="348.45730692746571"/>
    <n v="502.53148106229213"/>
    <n v="784.93981701090581"/>
    <n v="2338.0183957116897"/>
    <n v="69.555528290513578"/>
    <n v="361.13608860033025"/>
    <n v="2768.7100126025334"/>
    <n v="2768.7"/>
    <n v="361.13478260869533"/>
    <n v="69.555528290513578"/>
    <n v="2338.0096891007911"/>
    <n v="8.1618980205368992"/>
    <n v="1.0012602533606696E-2"/>
    <n v="3.6163551607637867E-6"/>
  </r>
  <r>
    <x v="2"/>
    <x v="622"/>
    <n v="442"/>
    <n v="2.0307900000000001"/>
    <n v="77.355721865002664"/>
    <n v="0"/>
    <n v="8.5950802072225176"/>
    <n v="17.190160414445035"/>
    <n v="25.785240621667555"/>
    <n v="34.380320828890071"/>
    <n v="42.975401036112586"/>
    <n v="51.570481243335102"/>
    <n v="60.165561450557618"/>
    <n v="68.760641657780141"/>
    <n v="77.355721865002664"/>
    <n v="0"/>
    <n v="8.5950802072225176"/>
    <n v="17.190160414445035"/>
    <n v="25.785240621667555"/>
    <n v="34.380320828890071"/>
    <n v="42.975401036112586"/>
    <n v="51.570481243335102"/>
    <n v="60.165561450557618"/>
    <n v="68.760641657780141"/>
    <n v="77.355721865002664"/>
    <n v="0"/>
    <n v="45.248684808260322"/>
    <n v="180.99473923304129"/>
    <n v="407.23816327434292"/>
    <n v="723.97895693216515"/>
    <n v="1131.2171202065078"/>
    <n v="1628.9526530973715"/>
    <n v="2217.1855556047553"/>
    <n v="2895.9158277286606"/>
    <n v="3665.1434694690865"/>
    <n v="0"/>
    <n v="2.5932562683021045E-2"/>
    <n v="5.1865125366042091E-2"/>
    <n v="7.7797688049063132E-2"/>
    <n v="0.10373025073208418"/>
    <n v="0.12966281341510522"/>
    <n v="0.15559537609812626"/>
    <n v="0.18152793878114729"/>
    <n v="0.20746050146416836"/>
    <n v="0.23339306414718941"/>
    <n v="9.6"/>
    <n v="1.21546"/>
    <n v="1"/>
    <n v="1.0005999999999999"/>
    <n v="1.0066999999999999"/>
    <n v="1"/>
    <n v="0.96878130930472162"/>
    <n v="0.93866441841793291"/>
    <n v="0.90964932733963411"/>
    <n v="0.88173603606982498"/>
    <n v="0.85492454460850553"/>
    <n v="0.82921485295567599"/>
    <n v="0.80460696111133612"/>
    <n v="0.78110086907548604"/>
    <n v="0.75869657684812553"/>
    <n v="375000"/>
    <n v="750000"/>
    <n v="726585.98197854124"/>
    <n v="703998.3138134497"/>
    <n v="682236.99550472561"/>
    <n v="661302.02705236874"/>
    <n v="641193.4084563792"/>
    <n v="621911.139716757"/>
    <n v="603455.22083350213"/>
    <n v="585825.65180661448"/>
    <n v="569022.43263609416"/>
    <n v="750000"/>
    <n v="726585.98197854136"/>
    <n v="703998.3138134497"/>
    <n v="682236.99550472561"/>
    <n v="661302.02705236874"/>
    <n v="641193.4084563792"/>
    <n v="621911.139716757"/>
    <n v="603455.22083350213"/>
    <n v="585825.65180661448"/>
    <n v="569022.43263609416"/>
    <n v="2718897.8712500003"/>
    <n v="64.75"/>
    <n v="9.4854355203619907"/>
    <n v="1.2999999999999999E-2"/>
    <n v="0.78300000000000003"/>
    <n v="4.2157979022656243E-2"/>
    <n v="0.17386405956717613"/>
    <n v="7.4999999999999997E-2"/>
    <n v="0.24886405956717611"/>
    <n v="2.5090064655545534"/>
    <n v="2.409533187721741"/>
    <n v="2.2829957199556188"/>
    <n v="2.1293940622561891"/>
    <n v="1.9487282146234497"/>
    <n v="1.7409981770574021"/>
    <n v="1.5062039495580455"/>
    <n v="1.2443455321253807"/>
    <n v="0.95542292475940638"/>
    <n v="0.63943612746012324"/>
    <n v="2.5090064655545534"/>
    <n v="2.4592698266381472"/>
    <n v="2.3462644538386801"/>
    <n v="2.2061948911059037"/>
    <n v="2.0390611384398194"/>
    <n v="1.8448631958404258"/>
    <n v="1.6236010633077238"/>
    <n v="1.375274740841713"/>
    <n v="1.0998842284423935"/>
    <n v="0.79742952610976481"/>
    <n v="0"/>
    <n v="4.2975401036112588"/>
    <n v="12.892620310833777"/>
    <n v="21.487700518056293"/>
    <n v="30.082780725278813"/>
    <n v="38.677860932501332"/>
    <n v="47.272941139723841"/>
    <n v="55.868021346946364"/>
    <n v="64.463101554168873"/>
    <n v="73.05818176139141"/>
    <n v="8.5950802072225176"/>
    <n v="0"/>
    <n v="15.019784118112993"/>
    <n v="47.229588920201707"/>
    <n v="83.713596729838997"/>
    <n v="126.80537543268481"/>
    <n v="180.19727300549505"/>
    <n v="250.25526892638277"/>
    <n v="349.15941537756436"/>
    <n v="503.74895278665343"/>
    <n v="787.4563349771995"/>
    <n v="2343.5855902741337"/>
    <n v="69.555528290513578"/>
    <n v="361.97116778469683"/>
    <n v="2775.1122863493438"/>
    <n v="2775.1"/>
    <n v="361.96956521739094"/>
    <n v="69.555528290513578"/>
    <n v="2343.5749064920956"/>
    <n v="8.1602381779512321"/>
    <n v="1.2286349343867187E-2"/>
    <n v="4.4273537327905973E-6"/>
  </r>
  <r>
    <x v="2"/>
    <x v="623"/>
    <n v="442"/>
    <n v="2.0317500000000002"/>
    <n v="77.372304694812925"/>
    <n v="0"/>
    <n v="8.5969227438681024"/>
    <n v="17.193845487736205"/>
    <n v="25.790768231604307"/>
    <n v="34.38769097547241"/>
    <n v="42.984613719340516"/>
    <n v="51.581536463208622"/>
    <n v="60.178459207076727"/>
    <n v="68.775381950944833"/>
    <n v="77.372304694812939"/>
    <n v="0"/>
    <n v="8.5969227438681024"/>
    <n v="17.193845487736205"/>
    <n v="25.790768231604307"/>
    <n v="34.38769097547241"/>
    <n v="42.984613719340516"/>
    <n v="51.581536463208622"/>
    <n v="60.178459207076727"/>
    <n v="68.775381950944833"/>
    <n v="77.372304694812939"/>
    <n v="0"/>
    <n v="45.268086906722452"/>
    <n v="181.07234762688981"/>
    <n v="407.4127821605021"/>
    <n v="724.28939050755923"/>
    <n v="1131.7021726680616"/>
    <n v="1629.6511286420091"/>
    <n v="2218.1362584294011"/>
    <n v="2897.1575620302388"/>
    <n v="3666.7150394445207"/>
    <n v="0"/>
    <n v="2.5938121874547523E-2"/>
    <n v="5.1876243749095045E-2"/>
    <n v="7.7814365623642565E-2"/>
    <n v="0.10375248749819009"/>
    <n v="0.12969060937273763"/>
    <n v="0.15562873124728516"/>
    <n v="0.18156685312183268"/>
    <n v="0.20750497499638021"/>
    <n v="0.23344309687092774"/>
    <n v="9.6"/>
    <n v="1.21546"/>
    <n v="1"/>
    <n v="1.0005999999999999"/>
    <n v="1.0066999999999999"/>
    <n v="1"/>
    <n v="0.96877473504253786"/>
    <n v="0.93865174233223303"/>
    <n v="0.90963102186908595"/>
    <n v="0.88171257365309619"/>
    <n v="0.85489639768426418"/>
    <n v="0.82918249396258958"/>
    <n v="0.80457086248807264"/>
    <n v="0.781061503260713"/>
    <n v="0.75865441628051111"/>
    <n v="375000"/>
    <n v="750000"/>
    <n v="726581.0512819034"/>
    <n v="703988.80674917472"/>
    <n v="682223.26640181441"/>
    <n v="661284.43023982213"/>
    <n v="641172.29826319811"/>
    <n v="621886.87047194224"/>
    <n v="603428.14686605451"/>
    <n v="585796.1274455348"/>
    <n v="568990.81221038336"/>
    <n v="750000"/>
    <n v="726581.0512819034"/>
    <n v="703988.80674917472"/>
    <n v="682223.26640181441"/>
    <n v="661284.43023982213"/>
    <n v="641172.29826319811"/>
    <n v="621886.87047194224"/>
    <n v="603428.14686605451"/>
    <n v="585796.1274455348"/>
    <n v="568990.81221038336"/>
    <n v="2721349.5375000001"/>
    <n v="64.75"/>
    <n v="9.4854355203619907"/>
    <n v="1.2999999999999999E-2"/>
    <n v="0.78300000000000003"/>
    <n v="4.2157979022656243E-2"/>
    <n v="0.17402847730423088"/>
    <n v="7.4999999999999997E-2"/>
    <n v="0.24902847730423089"/>
    <n v="2.506569402702703"/>
    <n v="2.4071510659661399"/>
    <n v="2.2806603859242376"/>
    <n v="2.1270973625769991"/>
    <n v="1.946461995924422"/>
    <n v="1.7387542859665075"/>
    <n v="1.5039742327032553"/>
    <n v="1.2421218361346651"/>
    <n v="0.95319709626073679"/>
    <n v="0.63720001308147101"/>
    <n v="2.506569402702703"/>
    <n v="2.4568602343344215"/>
    <n v="2.3439057259451888"/>
    <n v="2.2038788742506181"/>
    <n v="2.0367796792507105"/>
    <n v="1.8426081409454649"/>
    <n v="1.6213642593348814"/>
    <n v="1.3730480344189602"/>
    <n v="1.0976594661977011"/>
    <n v="0.7951985546711039"/>
    <n v="0"/>
    <n v="4.2984613719340512"/>
    <n v="12.895384115802154"/>
    <n v="21.492306859670258"/>
    <n v="30.089229603538357"/>
    <n v="38.686152347406463"/>
    <n v="47.283075091274569"/>
    <n v="55.879997835142674"/>
    <n v="64.47692057901078"/>
    <n v="73.073843322878886"/>
    <n v="8.5969227438681024"/>
    <n v="0"/>
    <n v="15.040961555564136"/>
    <n v="47.297389041255073"/>
    <n v="83.83750296754306"/>
    <n v="127.00184755343273"/>
    <n v="180.49516638817906"/>
    <n v="250.70797096449641"/>
    <n v="349.87561416198378"/>
    <n v="504.98640247724944"/>
    <n v="790.00418443182537"/>
    <n v="2349.2470395415289"/>
    <n v="69.555528290513578"/>
    <n v="362.82038517480612"/>
    <n v="2781.6229530068485"/>
    <n v="2781.6"/>
    <n v="362.81739130434744"/>
    <n v="69.555528290513578"/>
    <n v="2349.2270804051391"/>
    <n v="8.1587054701293056"/>
    <n v="2.2953006848638324E-2"/>
    <n v="8.2517280876611753E-6"/>
  </r>
  <r>
    <x v="2"/>
    <x v="624"/>
    <n v="442"/>
    <n v="2.0339100000000001"/>
    <n v="77.366035359736628"/>
    <n v="0"/>
    <n v="8.5962261510818472"/>
    <n v="17.192452302163694"/>
    <n v="25.788678453245542"/>
    <n v="34.384904604327389"/>
    <n v="42.981130755409239"/>
    <n v="51.57735690649109"/>
    <n v="60.173583057572941"/>
    <n v="68.769809208654792"/>
    <n v="77.366035359736642"/>
    <n v="0"/>
    <n v="8.5962261510818472"/>
    <n v="17.192452302163694"/>
    <n v="25.788678453245542"/>
    <n v="34.384904604327389"/>
    <n v="42.981130755409239"/>
    <n v="51.57735690649109"/>
    <n v="60.173583057572941"/>
    <n v="68.769809208654792"/>
    <n v="77.366035359736642"/>
    <n v="0"/>
    <n v="45.260751224832852"/>
    <n v="181.04300489933141"/>
    <n v="407.34676102349567"/>
    <n v="724.17201959732563"/>
    <n v="1131.5187806208214"/>
    <n v="1629.3870440939831"/>
    <n v="2217.7768100168105"/>
    <n v="2896.6880783893039"/>
    <n v="3666.1208492114629"/>
    <n v="0"/>
    <n v="2.5936020156394977E-2"/>
    <n v="5.1872040312789955E-2"/>
    <n v="7.7808060469184925E-2"/>
    <n v="0.10374408062557991"/>
    <n v="0.12968010078197489"/>
    <n v="0.15561612093836988"/>
    <n v="0.18155214109476486"/>
    <n v="0.20748816125115985"/>
    <n v="0.23342418140755483"/>
    <n v="9.6"/>
    <n v="1.21546"/>
    <n v="1"/>
    <n v="1.0005999999999999"/>
    <n v="1.0066999999999999"/>
    <n v="1"/>
    <n v="0.96877722051421344"/>
    <n v="0.9386565346526492"/>
    <n v="0.90963794241530715"/>
    <n v="0.88172144380218709"/>
    <n v="0.85490703881328944"/>
    <n v="0.82919472744861378"/>
    <n v="0.80458450970816053"/>
    <n v="0.78107638559192927"/>
    <n v="0.75867035509992031"/>
    <n v="375000"/>
    <n v="750000"/>
    <n v="726582.91538566013"/>
    <n v="703992.40098948695"/>
    <n v="682228.45681148034"/>
    <n v="661291.0828516403"/>
    <n v="641180.27910996706"/>
    <n v="621896.04558646039"/>
    <n v="603438.3822811204"/>
    <n v="585807.28919394698"/>
    <n v="569002.76632494025"/>
    <n v="750000"/>
    <n v="726582.91538566013"/>
    <n v="703992.40098948707"/>
    <n v="682228.45681148034"/>
    <n v="661291.0828516403"/>
    <n v="641180.27910996706"/>
    <n v="621896.04558646039"/>
    <n v="603438.3822811204"/>
    <n v="585807.28919394698"/>
    <n v="569002.76632494025"/>
    <n v="2723801.2037500003"/>
    <n v="64.75"/>
    <n v="9.4854355203619907"/>
    <n v="1.2999999999999999E-2"/>
    <n v="0.78300000000000003"/>
    <n v="4.2157979022656243E-2"/>
    <n v="0.17439870132365626"/>
    <n v="7.4999999999999997E-2"/>
    <n v="0.24939870132365627"/>
    <n v="2.5041367270027002"/>
    <n v="2.4047934656182823"/>
    <n v="2.2783595030558366"/>
    <n v="2.1248348393153602"/>
    <n v="1.9442194743968544"/>
    <n v="1.7365134083003204"/>
    <n v="1.5017166410257567"/>
    <n v="1.2398291725731641"/>
    <n v="0.95085100294254199"/>
    <n v="0.6347821321338909"/>
    <n v="2.5041367270027002"/>
    <n v="2.454465096310491"/>
    <n v="2.3415764843370592"/>
    <n v="2.2015971711855986"/>
    <n v="2.0345271568561074"/>
    <n v="1.8403664413485874"/>
    <n v="1.6191150246630386"/>
    <n v="1.3707729067994605"/>
    <n v="1.095340087757853"/>
    <n v="0.79281656753821639"/>
    <n v="0"/>
    <n v="4.2981130755409236"/>
    <n v="12.894339226622771"/>
    <n v="21.49056537770462"/>
    <n v="30.086791528786463"/>
    <n v="38.683017679868314"/>
    <n v="47.279243830950165"/>
    <n v="55.875469982032016"/>
    <n v="64.471696133113866"/>
    <n v="73.067922284195717"/>
    <n v="8.5962261510818472"/>
    <n v="0"/>
    <n v="15.053199198395866"/>
    <n v="47.336765124798653"/>
    <n v="83.910791001731738"/>
    <n v="127.12185397493509"/>
    <n v="180.68573774838825"/>
    <n v="251.01556469564071"/>
    <n v="350.39952561143031"/>
    <n v="505.97370305193823"/>
    <n v="792.24931726006389"/>
    <n v="2353.7464576673228"/>
    <n v="69.555528290513578"/>
    <n v="363.49529789367523"/>
    <n v="2786.7972838515116"/>
    <n v="2786.8"/>
    <n v="363.49565217391273"/>
    <n v="69.555528290513578"/>
    <n v="2353.7488195355741"/>
    <n v="8.1552549760894735"/>
    <n v="2.7161484886164544E-3"/>
    <n v="9.7464779984801722E-7"/>
  </r>
  <r>
    <x v="2"/>
    <x v="625"/>
    <n v="442"/>
    <n v="2.0361400000000001"/>
    <n v="77.358449041401386"/>
    <n v="0"/>
    <n v="8.595383226822376"/>
    <n v="17.190766453644752"/>
    <n v="25.786149680467126"/>
    <n v="34.381532907289504"/>
    <n v="42.976916134111882"/>
    <n v="51.572299360934259"/>
    <n v="60.167682587756637"/>
    <n v="68.763065814579008"/>
    <n v="77.358449041401386"/>
    <n v="0"/>
    <n v="8.595383226822376"/>
    <n v="17.190766453644752"/>
    <n v="25.786149680467126"/>
    <n v="34.381532907289504"/>
    <n v="42.976916134111882"/>
    <n v="51.572299360934259"/>
    <n v="60.167682587756637"/>
    <n v="68.763065814579008"/>
    <n v="77.358449041401386"/>
    <n v="0"/>
    <n v="45.251875349762912"/>
    <n v="181.00750139905165"/>
    <n v="407.26687814786612"/>
    <n v="724.03000559620659"/>
    <n v="1131.2968837440728"/>
    <n v="1629.0675125914649"/>
    <n v="2217.3418921383832"/>
    <n v="2896.1200223848264"/>
    <n v="3665.4019033307959"/>
    <n v="0"/>
    <n v="2.5933476935660699E-2"/>
    <n v="5.1866953871321397E-2"/>
    <n v="7.7800430806982096E-2"/>
    <n v="0.10373390774264279"/>
    <n v="0.12966738467830349"/>
    <n v="0.15560086161396422"/>
    <n v="0.18153433854962492"/>
    <n v="0.20746781548528559"/>
    <n v="0.23340129242094632"/>
    <n v="9.6"/>
    <n v="1.21546"/>
    <n v="1"/>
    <n v="1.0005999999999999"/>
    <n v="1.0066999999999999"/>
    <n v="1"/>
    <n v="0.96878022811227382"/>
    <n v="0.93866233372232333"/>
    <n v="0.90964631683014852"/>
    <n v="0.88173217743574972"/>
    <n v="0.85491991553912661"/>
    <n v="0.82920953114027918"/>
    <n v="0.80460102423920765"/>
    <n v="0.78109439483591192"/>
    <n v="0.75868964293039187"/>
    <n v="375000"/>
    <n v="750000"/>
    <n v="726585.17108420539"/>
    <n v="703996.7502917425"/>
    <n v="682234.73762261134"/>
    <n v="661299.13307681226"/>
    <n v="641189.9366543449"/>
    <n v="621907.14835520939"/>
    <n v="603450.76817940571"/>
    <n v="585820.79612693388"/>
    <n v="569017.2321977939"/>
    <n v="750000"/>
    <n v="726585.17108420539"/>
    <n v="703996.7502917425"/>
    <n v="682234.73762261134"/>
    <n v="661299.13307681226"/>
    <n v="641189.9366543449"/>
    <n v="621907.14835520939"/>
    <n v="603450.76817940571"/>
    <n v="585820.79612693388"/>
    <n v="569017.2321977939"/>
    <n v="2726252.87"/>
    <n v="64.75"/>
    <n v="9.4854355203619907"/>
    <n v="1.2999999999999999E-2"/>
    <n v="0.78300000000000003"/>
    <n v="4.2157979022656243E-2"/>
    <n v="0.17478133605767845"/>
    <n v="7.4999999999999997E-2"/>
    <n v="0.24978133605767844"/>
    <n v="2.5017084266187051"/>
    <n v="2.4024412415259087"/>
    <n v="2.2760643839270909"/>
    <n v="2.1225778538222522"/>
    <n v="1.9419816512113934"/>
    <n v="1.7342757760945136"/>
    <n v="1.4994602284716132"/>
    <n v="1.2375350083426917"/>
    <n v="0.94850011570774984"/>
    <n v="0.63235555056678749"/>
    <n v="2.5017084266187051"/>
    <n v="2.4520748340723069"/>
    <n v="2.3392528127264995"/>
    <n v="2.1993211188746713"/>
    <n v="2.032279752516823"/>
    <n v="1.8381287136529534"/>
    <n v="1.6168680022830633"/>
    <n v="1.3684976184071524"/>
    <n v="1.0930175620252207"/>
    <n v="0.79042783313726872"/>
    <n v="0"/>
    <n v="4.297691613411188"/>
    <n v="12.893074840233563"/>
    <n v="21.488458067055937"/>
    <n v="30.083841293878315"/>
    <n v="38.679224520700693"/>
    <n v="47.274607747523071"/>
    <n v="55.869990974345448"/>
    <n v="64.465374201167819"/>
    <n v="73.060757427990197"/>
    <n v="8.595383226822376"/>
    <n v="0"/>
    <n v="15.064918041926457"/>
    <n v="47.374494377434402"/>
    <n v="83.981156937353006"/>
    <n v="127.23747532078389"/>
    <n v="180.87022698808562"/>
    <n v="251.31511657964575"/>
    <n v="350.91327660661756"/>
    <n v="506.9493989582943"/>
    <n v="794.48772248184105"/>
    <n v="2358.1937862919822"/>
    <n v="69.555528290513578"/>
    <n v="364.1623971873741"/>
    <n v="2791.9117117698697"/>
    <n v="2791.9"/>
    <n v="364.16086956521713"/>
    <n v="69.555528290513578"/>
    <n v="2358.1836021442696"/>
    <n v="8.1516899226202533"/>
    <n v="1.1711769869634736E-2"/>
    <n v="4.1949102294619201E-6"/>
  </r>
  <r>
    <x v="2"/>
    <x v="626"/>
    <n v="442"/>
    <n v="2.0383300000000002"/>
    <n v="77.351637540034261"/>
    <n v="0"/>
    <n v="8.5946263933371405"/>
    <n v="17.189252786674281"/>
    <n v="25.783879180011422"/>
    <n v="34.378505573348562"/>
    <n v="42.973131966685699"/>
    <n v="51.567758360022836"/>
    <n v="60.162384753359973"/>
    <n v="68.75701114669711"/>
    <n v="77.351637540034247"/>
    <n v="0"/>
    <n v="8.5946263933371405"/>
    <n v="17.189252786674281"/>
    <n v="25.783879180011422"/>
    <n v="34.378505573348562"/>
    <n v="42.973131966685699"/>
    <n v="51.567758360022836"/>
    <n v="60.162384753359973"/>
    <n v="68.75701114669711"/>
    <n v="77.351637540034247"/>
    <n v="0"/>
    <n v="45.243906740141526"/>
    <n v="180.9756269605661"/>
    <n v="407.19516066127375"/>
    <n v="723.90250784226441"/>
    <n v="1131.097668503538"/>
    <n v="1628.7806426450945"/>
    <n v="2216.951430266934"/>
    <n v="2895.6100313690567"/>
    <n v="3664.7564459514615"/>
    <n v="0"/>
    <n v="2.5931193462868905E-2"/>
    <n v="5.1862386925737809E-2"/>
    <n v="7.7793580388606717E-2"/>
    <n v="0.10372477385147562"/>
    <n v="0.12965596731434453"/>
    <n v="0.15558716077721341"/>
    <n v="0.18151835424008231"/>
    <n v="0.20744954770295121"/>
    <n v="0.23338074116582011"/>
    <n v="9.6"/>
    <n v="1.21546"/>
    <n v="1"/>
    <n v="1.0005999999999999"/>
    <n v="1.0066999999999999"/>
    <n v="1"/>
    <n v="0.96878292854295556"/>
    <n v="0.93866754054904045"/>
    <n v="0.90965383601825478"/>
    <n v="0.88174181495059867"/>
    <n v="0.85493147734607189"/>
    <n v="0.82922282320467444"/>
    <n v="0.80461585252640655"/>
    <n v="0.7811105653112681"/>
    <n v="0.75870696155925887"/>
    <n v="375000"/>
    <n v="750000"/>
    <n v="726587.19640721672"/>
    <n v="704000.65541178035"/>
    <n v="682240.37701369112"/>
    <n v="661306.36121294904"/>
    <n v="641198.60800955386"/>
    <n v="621917.11740350584"/>
    <n v="603461.88939480495"/>
    <n v="585832.9239834511"/>
    <n v="569030.22116944415"/>
    <n v="750000"/>
    <n v="726587.19640721683"/>
    <n v="704000.65541178035"/>
    <n v="682240.37701369112"/>
    <n v="661306.36121294904"/>
    <n v="641198.60800955386"/>
    <n v="621917.11740350584"/>
    <n v="603461.88939480495"/>
    <n v="585832.9239834511"/>
    <n v="569030.22116944415"/>
    <n v="2728704.5362500004"/>
    <n v="64.75"/>
    <n v="9.4854355203619907"/>
    <n v="1.2999999999999999E-2"/>
    <n v="0.78300000000000003"/>
    <n v="4.2157979022656243E-2"/>
    <n v="0.17515751546920516"/>
    <n v="7.4999999999999997E-2"/>
    <n v="0.25015751546920517"/>
    <n v="2.4992844897574122"/>
    <n v="2.4000925305062206"/>
    <n v="2.273772249456735"/>
    <n v="2.1203236466089583"/>
    <n v="1.9397467219628892"/>
    <n v="1.7320414755185281"/>
    <n v="1.4972079072758746"/>
    <n v="1.2352460172349295"/>
    <n v="0.94615580539569155"/>
    <n v="0.6299372717581615"/>
    <n v="2.4992844897574122"/>
    <n v="2.4496885101318164"/>
    <n v="2.3369323899814778"/>
    <n v="2.1970479480328464"/>
    <n v="2.0300351842859237"/>
    <n v="1.8358940987407086"/>
    <n v="1.6146246913972013"/>
    <n v="1.3662269622554022"/>
    <n v="1.0907009113153106"/>
    <n v="0.78804653857692653"/>
    <n v="0"/>
    <n v="4.2973131966685703"/>
    <n v="12.891939590005711"/>
    <n v="21.48656598334285"/>
    <n v="30.081192376679994"/>
    <n v="38.675818770017131"/>
    <n v="47.270445163354267"/>
    <n v="55.865071556691404"/>
    <n v="64.459697950028541"/>
    <n v="73.054324343365678"/>
    <n v="8.5946263933371405"/>
    <n v="0"/>
    <n v="15.07693785057444"/>
    <n v="47.413183512103778"/>
    <n v="84.053243930322097"/>
    <n v="127.3557285829051"/>
    <n v="181.05848970957453"/>
    <n v="251.61996951390407"/>
    <n v="351.43459449386182"/>
    <n v="507.93669975003581"/>
    <n v="796.74815307574829"/>
    <n v="2362.6970004190298"/>
    <n v="69.555528290513578"/>
    <n v="364.83787930643126"/>
    <n v="2797.0904080159744"/>
    <n v="2797.1"/>
    <n v="364.83913043478242"/>
    <n v="69.555528290513578"/>
    <n v="2362.7053412747041"/>
    <n v="8.1481861385488621"/>
    <n v="9.5919840255191957E-3"/>
    <n v="3.4292603144396683E-6"/>
  </r>
  <r>
    <x v="2"/>
    <x v="627"/>
    <n v="442"/>
    <n v="2.0405000000000002"/>
    <n v="77.345219109238258"/>
    <n v="0"/>
    <n v="8.5939132343598068"/>
    <n v="17.187826468719614"/>
    <n v="25.78173970307942"/>
    <n v="34.375652937439227"/>
    <n v="42.96956617179903"/>
    <n v="51.563479406158834"/>
    <n v="60.157392640518637"/>
    <n v="68.75130587487844"/>
    <n v="77.345219109238244"/>
    <n v="0"/>
    <n v="8.5939132343598068"/>
    <n v="17.187826468719614"/>
    <n v="25.78173970307942"/>
    <n v="34.375652937439227"/>
    <n v="42.96956617179903"/>
    <n v="51.563479406158834"/>
    <n v="60.157392640518637"/>
    <n v="68.75130587487844"/>
    <n v="77.345219109238244"/>
    <n v="0"/>
    <n v="45.236398616319086"/>
    <n v="180.94559446527634"/>
    <n v="407.12758754687184"/>
    <n v="723.78237786110537"/>
    <n v="1130.9099654079771"/>
    <n v="1628.5103501874871"/>
    <n v="2216.5835321996351"/>
    <n v="2895.1295114444206"/>
    <n v="3664.1482879218447"/>
    <n v="0"/>
    <n v="2.5929041762194009E-2"/>
    <n v="5.1858083524388018E-2"/>
    <n v="7.7787125286582035E-2"/>
    <n v="0.10371616704877604"/>
    <n v="0.12964520881097005"/>
    <n v="0.15557425057316404"/>
    <n v="0.18150329233535803"/>
    <n v="0.20743233409755205"/>
    <n v="0.23336137585974603"/>
    <n v="9.6"/>
    <n v="1.21546"/>
    <n v="1"/>
    <n v="1.0005999999999999"/>
    <n v="1.0066999999999999"/>
    <n v="1"/>
    <n v="0.96878547314799424"/>
    <n v="0.93867244693724305"/>
    <n v="0.90966092136774657"/>
    <n v="0.88175089643950455"/>
    <n v="0.85494237215251712"/>
    <n v="0.82923534850678449"/>
    <n v="0.80462982550230633"/>
    <n v="0.78112580313908275"/>
    <n v="0.75872328141711398"/>
    <n v="375000"/>
    <n v="750000"/>
    <n v="726589.10486099566"/>
    <n v="704004.33520293224"/>
    <n v="682245.69102580997"/>
    <n v="661313.17232962837"/>
    <n v="641206.77911438781"/>
    <n v="621926.5113800884"/>
    <n v="603472.36912672978"/>
    <n v="585844.35235431208"/>
    <n v="569042.46106283553"/>
    <n v="750000"/>
    <n v="726589.10486099566"/>
    <n v="704004.33520293224"/>
    <n v="682245.69102580997"/>
    <n v="661313.17232962837"/>
    <n v="641206.77911438781"/>
    <n v="621926.5113800884"/>
    <n v="603472.36912672978"/>
    <n v="585844.35235431208"/>
    <n v="569042.46106283553"/>
    <n v="2731156.2025000001"/>
    <n v="64.75"/>
    <n v="9.4854355203619907"/>
    <n v="1.2999999999999999E-2"/>
    <n v="0.78300000000000003"/>
    <n v="4.2157979022656243E-2"/>
    <n v="0.17553065831738723"/>
    <n v="7.4999999999999997E-2"/>
    <n v="0.25053065831738724"/>
    <n v="2.4968649046678637"/>
    <n v="2.3977476609888777"/>
    <n v="2.2714835987452764"/>
    <n v="2.1180727179370598"/>
    <n v="1.9375150185642267"/>
    <n v="1.7298105006267781"/>
    <n v="1.4949591641247144"/>
    <n v="1.232961009058035"/>
    <n v="0.94381603542673986"/>
    <n v="0.62752424323082967"/>
    <n v="2.4968649046678637"/>
    <n v="2.4473062828283707"/>
    <n v="2.334615629867077"/>
    <n v="2.1947781583411681"/>
    <n v="2.0277938682506433"/>
    <n v="1.8336627595955024"/>
    <n v="1.6123848323757461"/>
    <n v="1.3639600865913746"/>
    <n v="1.0883885222423875"/>
    <n v="0.78567013932878482"/>
    <n v="0"/>
    <n v="4.2969566171799034"/>
    <n v="12.89086985153971"/>
    <n v="21.484783085899515"/>
    <n v="30.078696320259326"/>
    <n v="38.672609554619129"/>
    <n v="47.266522788978932"/>
    <n v="55.860436023338735"/>
    <n v="64.454349257698539"/>
    <n v="73.048262492058342"/>
    <n v="8.5939132343598068"/>
    <n v="0"/>
    <n v="15.089109442065714"/>
    <n v="47.452358153647957"/>
    <n v="84.126207014385827"/>
    <n v="127.47533683094035"/>
    <n v="181.2487325270136"/>
    <n v="251.92769590858728"/>
    <n v="351.96025538971656"/>
    <n v="508.9313914819345"/>
    <n v="799.0254412797301"/>
    <n v="2367.2365280280219"/>
    <n v="69.555528290513578"/>
    <n v="365.51880844778009"/>
    <n v="2802.3108647663153"/>
    <n v="2802.3"/>
    <n v="365.51739130434771"/>
    <n v="69.555528290513578"/>
    <n v="2367.2270804051391"/>
    <n v="8.1447117638391884"/>
    <n v="1.0864766315080487E-2"/>
    <n v="3.8770889323343279E-6"/>
  </r>
  <r>
    <x v="2"/>
    <x v="628"/>
    <n v="442"/>
    <n v="2.0404800000000001"/>
    <n v="77.380305634666655"/>
    <n v="0"/>
    <n v="8.5978117371851841"/>
    <n v="17.195623474370368"/>
    <n v="25.793435211555554"/>
    <n v="34.391246948740736"/>
    <n v="42.989058685925919"/>
    <n v="51.586870423111101"/>
    <n v="60.184682160296283"/>
    <n v="68.782493897481473"/>
    <n v="77.380305634666655"/>
    <n v="0"/>
    <n v="8.5978117371851841"/>
    <n v="17.195623474370368"/>
    <n v="25.793435211555554"/>
    <n v="34.391246948740736"/>
    <n v="42.989058685925919"/>
    <n v="51.586870423111101"/>
    <n v="60.184682160296283"/>
    <n v="68.782493897481473"/>
    <n v="77.380305634666655"/>
    <n v="0"/>
    <n v="45.277449584198585"/>
    <n v="181.10979833679434"/>
    <n v="407.4970462577873"/>
    <n v="724.43919334717737"/>
    <n v="1131.9362396049644"/>
    <n v="1629.9881850311485"/>
    <n v="2218.5950296257301"/>
    <n v="2897.7567733887095"/>
    <n v="3667.4734163200851"/>
    <n v="0"/>
    <n v="2.5940804092091069E-2"/>
    <n v="5.1881608184182137E-2"/>
    <n v="7.7822412276273206E-2"/>
    <n v="0.10376321636836427"/>
    <n v="0.12970402046045534"/>
    <n v="0.15564482455254641"/>
    <n v="0.18158562864463745"/>
    <n v="0.20752643273672855"/>
    <n v="0.23346723682881962"/>
    <n v="9.6"/>
    <n v="1.21546"/>
    <n v="1"/>
    <n v="1.0005999999999999"/>
    <n v="1.0066999999999999"/>
    <n v="1"/>
    <n v="0.96877156308837609"/>
    <n v="0.93864562640393367"/>
    <n v="0.90962218994667288"/>
    <n v="0.88170125371659369"/>
    <n v="0.85488281771369612"/>
    <n v="0.82916688193798005"/>
    <n v="0.80455344638944559"/>
    <n v="0.78104251106809264"/>
    <n v="0.7586340759739213"/>
    <n v="375000"/>
    <n v="750000"/>
    <n v="726578.67231628206"/>
    <n v="703984.21980295028"/>
    <n v="682216.64246000466"/>
    <n v="661275.94028744532"/>
    <n v="641162.11328527203"/>
    <n v="621875.16145348502"/>
    <n v="603415.08479208418"/>
    <n v="585781.88330106949"/>
    <n v="568975.55698044098"/>
    <n v="750000"/>
    <n v="726578.67231628206"/>
    <n v="703984.21980295028"/>
    <n v="682216.64246000466"/>
    <n v="661275.94028744532"/>
    <n v="641162.11328527203"/>
    <n v="621875.16145348502"/>
    <n v="603415.08479208418"/>
    <n v="585781.88330106949"/>
    <n v="568975.55698044098"/>
    <n v="2733607.8687500004"/>
    <n v="64.75"/>
    <n v="9.4854355203619907"/>
    <n v="1.2999999999999999E-2"/>
    <n v="0.78300000000000003"/>
    <n v="4.2157979022656243E-2"/>
    <n v="0.17552721740000254"/>
    <n v="7.4999999999999997E-2"/>
    <n v="0.25052721740000256"/>
    <n v="2.4944496596412553"/>
    <n v="2.3953704512650615"/>
    <n v="2.2691445948820301"/>
    <n v="2.1157720904921602"/>
    <n v="1.9352529380954524"/>
    <n v="1.727587137691907"/>
    <n v="1.4927746892815246"/>
    <n v="1.2308155928643034"/>
    <n v="0.94170984844024486"/>
    <n v="0.62545745600934799"/>
    <n v="2.4944496596412553"/>
    <n v="2.4449100554531586"/>
    <n v="2.3322575230735456"/>
    <n v="2.1924583426870949"/>
    <n v="2.0255125142938062"/>
    <n v="1.8314200378936798"/>
    <n v="1.6101809134867158"/>
    <n v="1.3617951410729141"/>
    <n v="1.0862627206522741"/>
    <n v="0.78358365222479642"/>
    <n v="0"/>
    <n v="4.298905868592592"/>
    <n v="12.896717605777777"/>
    <n v="21.494529342962963"/>
    <n v="30.092341080148145"/>
    <n v="38.690152817333328"/>
    <n v="47.28796455451851"/>
    <n v="55.885776291703692"/>
    <n v="64.483588028888875"/>
    <n v="73.081399766074071"/>
    <n v="8.5978117371851841"/>
    <n v="0"/>
    <n v="15.117604531749937"/>
    <n v="47.543441882006256"/>
    <n v="84.291643344839414"/>
    <n v="127.73472467460073"/>
    <n v="181.63536661362465"/>
    <n v="252.50145078048118"/>
    <n v="352.83969581793986"/>
    <n v="510.39011048605306"/>
    <n v="801.88007355009813"/>
    <n v="2373.934111681393"/>
    <n v="69.555528290513578"/>
    <n v="366.52344599578572"/>
    <n v="2810.0130859676919"/>
    <n v="2810"/>
    <n v="366.52173913043453"/>
    <n v="69.555528290513578"/>
    <n v="2373.9227325790521"/>
    <n v="8.1447437974057788"/>
    <n v="1.3085967691949918E-2"/>
    <n v="4.6569280042526401E-6"/>
  </r>
  <r>
    <x v="2"/>
    <x v="629"/>
    <n v="442"/>
    <n v="2.04271"/>
    <n v="77.372729533442055"/>
    <n v="0"/>
    <n v="8.5969699481602291"/>
    <n v="17.193939896320458"/>
    <n v="25.790909844480687"/>
    <n v="34.387879792640916"/>
    <n v="42.984849740801145"/>
    <n v="51.581819688961374"/>
    <n v="60.178789637121604"/>
    <n v="68.775759585281833"/>
    <n v="77.372729533442055"/>
    <n v="0"/>
    <n v="8.5969699481602291"/>
    <n v="17.193939896320458"/>
    <n v="25.790909844480687"/>
    <n v="34.387879792640916"/>
    <n v="42.984849740801145"/>
    <n v="51.581819688961374"/>
    <n v="60.178789637121604"/>
    <n v="68.775759585281833"/>
    <n v="77.372729533442055"/>
    <n v="0"/>
    <n v="45.268584027361683"/>
    <n v="181.07433610944673"/>
    <n v="407.41725624625514"/>
    <n v="724.29734443778693"/>
    <n v="1131.7146006840421"/>
    <n v="1629.6690249850205"/>
    <n v="2218.1606173407226"/>
    <n v="2897.1893777511477"/>
    <n v="3666.755306216296"/>
    <n v="0"/>
    <n v="2.5938264296518576E-2"/>
    <n v="5.1876528593037152E-2"/>
    <n v="7.7814792889555728E-2"/>
    <n v="0.1037530571860743"/>
    <n v="0.12969132148259288"/>
    <n v="0.15562958577911146"/>
    <n v="0.18156785007563003"/>
    <n v="0.20750611437214861"/>
    <n v="0.23344437866866716"/>
    <n v="9.6"/>
    <n v="1.21546"/>
    <n v="1"/>
    <n v="1.0005999999999999"/>
    <n v="1.0066999999999999"/>
    <n v="1"/>
    <n v="0.96877456661594619"/>
    <n v="0.93865141758387527"/>
    <n v="0.90963055290378714"/>
    <n v="0.88171197257568201"/>
    <n v="0.85489567659955967"/>
    <n v="0.82918166497542012"/>
    <n v="0.80456993770326335"/>
    <n v="0.7810604947830897"/>
    <n v="0.75865333621489861"/>
    <n v="375000"/>
    <n v="750000"/>
    <n v="726580.92496195959"/>
    <n v="703988.5631879064"/>
    <n v="682222.91467784031"/>
    <n v="661283.97943176155"/>
    <n v="641171.75744966976"/>
    <n v="621886.24873156508"/>
    <n v="603427.45327744749"/>
    <n v="585795.37108731724"/>
    <n v="568990.00216117396"/>
    <n v="750000"/>
    <n v="726580.92496195959"/>
    <n v="703988.5631879064"/>
    <n v="682222.91467784031"/>
    <n v="661283.97943176155"/>
    <n v="641171.75744966976"/>
    <n v="621886.24873156508"/>
    <n v="603427.45327744749"/>
    <n v="585795.37108731724"/>
    <n v="568990.00216117396"/>
    <n v="2736059.5350000001"/>
    <n v="64.75"/>
    <n v="9.4854355203619907"/>
    <n v="1.2999999999999999E-2"/>
    <n v="0.78300000000000003"/>
    <n v="4.2157979022656243E-2"/>
    <n v="0.1759110874555577"/>
    <n v="7.4999999999999997E-2"/>
    <n v="0.25091108745555768"/>
    <n v="2.4920387430107525"/>
    <n v="2.3930350037552093"/>
    <n v="2.2668655900748451"/>
    <n v="2.11353050196966"/>
    <n v="1.9330297394396543"/>
    <n v="1.7253633024848269"/>
    <n v="1.4905311911051777"/>
    <n v="1.2285334053007075"/>
    <n v="0.93936994507141713"/>
    <n v="0.62304081041730486"/>
    <n v="2.4920387430107525"/>
    <n v="2.4425368733829806"/>
    <n v="2.329950296915027"/>
    <n v="2.1901980460222523"/>
    <n v="2.0232801207046571"/>
    <n v="1.8291965209622405"/>
    <n v="1.6079472467950024"/>
    <n v="1.3595322982029425"/>
    <n v="1.0839516751860623"/>
    <n v="0.78120537774436105"/>
    <n v="0"/>
    <n v="4.2984849740801145"/>
    <n v="12.895454922240344"/>
    <n v="21.492424870400573"/>
    <n v="30.089394818560802"/>
    <n v="38.686364766721027"/>
    <n v="47.283334714881263"/>
    <n v="55.880304663041485"/>
    <n v="64.477274611201722"/>
    <n v="73.074244559361944"/>
    <n v="8.5969699481602291"/>
    <n v="0"/>
    <n v="15.129329897731621"/>
    <n v="47.581203161776394"/>
    <n v="84.362111024387232"/>
    <n v="127.85062254424983"/>
    <n v="181.8205487992675"/>
    <n v="252.80270133418094"/>
    <n v="353.35776907779962"/>
    <n v="511.37814061372023"/>
    <n v="804.1637991218762"/>
    <n v="2378.4462255749895"/>
    <n v="69.555528290513578"/>
    <n v="367.20026307982522"/>
    <n v="2815.2020169453281"/>
    <n v="2815.2"/>
    <n v="367.19999999999982"/>
    <n v="69.555528290513578"/>
    <n v="2378.4444717094866"/>
    <n v="8.1411707259122714"/>
    <n v="2.0169453282505856E-3"/>
    <n v="7.1644832631805399E-7"/>
  </r>
  <r>
    <x v="2"/>
    <x v="630"/>
    <n v="442"/>
    <n v="2.04495"/>
    <n v="77.364980054416819"/>
    <n v="0"/>
    <n v="8.5961088949352025"/>
    <n v="17.192217789870405"/>
    <n v="25.788326684805607"/>
    <n v="34.38443557974081"/>
    <n v="42.980544474676009"/>
    <n v="51.576653369611208"/>
    <n v="60.172762264546407"/>
    <n v="68.768871159481606"/>
    <n v="77.364980054416804"/>
    <n v="0"/>
    <n v="8.5961088949352025"/>
    <n v="17.192217789870405"/>
    <n v="25.788326684805607"/>
    <n v="34.38443557974081"/>
    <n v="42.980544474676009"/>
    <n v="51.576653369611208"/>
    <n v="60.172762264546407"/>
    <n v="68.768871159481606"/>
    <n v="77.364980054416804"/>
    <n v="0"/>
    <n v="45.259516481820263"/>
    <n v="181.03806592728105"/>
    <n v="407.33564833638241"/>
    <n v="724.15226370912421"/>
    <n v="1131.4879120455066"/>
    <n v="1629.3425933455294"/>
    <n v="2217.7163076091924"/>
    <n v="2896.6090548364959"/>
    <n v="3666.0208350274402"/>
    <n v="0"/>
    <n v="2.5935666378152131E-2"/>
    <n v="5.1871332756304261E-2"/>
    <n v="7.7806999134456392E-2"/>
    <n v="0.10374266551260852"/>
    <n v="0.12967833189076064"/>
    <n v="0.15561399826891276"/>
    <n v="0.18154966464706487"/>
    <n v="0.20748533102521699"/>
    <n v="0.23342099740336911"/>
    <n v="9.6"/>
    <n v="1.21546"/>
    <n v="1"/>
    <n v="1.0005999999999999"/>
    <n v="1.0066999999999999"/>
    <n v="1"/>
    <n v="0.96877763888967294"/>
    <n v="0.93865734133773038"/>
    <n v="0.9096391073441723"/>
    <n v="0.88172293690899872"/>
    <n v="0.85490883003220952"/>
    <n v="0.8291967867138047"/>
    <n v="0.80458680695378448"/>
    <n v="0.78107889075214876"/>
    <n v="0.75867303810889741"/>
    <n v="375000"/>
    <n v="750000"/>
    <n v="726583.22916725476"/>
    <n v="703993.00600329775"/>
    <n v="682229.33050812921"/>
    <n v="661292.20268174901"/>
    <n v="641181.62252415717"/>
    <n v="621897.59003535355"/>
    <n v="603440.10521533841"/>
    <n v="585809.16806411161"/>
    <n v="569004.77858167305"/>
    <n v="750000"/>
    <n v="726583.22916725476"/>
    <n v="703993.00600329775"/>
    <n v="682229.33050812921"/>
    <n v="661292.20268174901"/>
    <n v="641181.62252415717"/>
    <n v="621897.59003535355"/>
    <n v="603440.10521533841"/>
    <n v="585809.16806411161"/>
    <n v="569004.77858167305"/>
    <n v="2738511.2012500004"/>
    <n v="64.75"/>
    <n v="9.4854355203619907"/>
    <n v="1.2999999999999999E-2"/>
    <n v="0.78300000000000003"/>
    <n v="4.2157979022656243E-2"/>
    <n v="0.17629710102090879"/>
    <n v="7.4999999999999997E-2"/>
    <n v="0.2512971010209088"/>
    <n v="2.4896321431512978"/>
    <n v="2.3907038600838573"/>
    <n v="2.2645907721502141"/>
    <n v="2.1112928793503705"/>
    <n v="1.9308101816843246"/>
    <n v="1.7231426791520774"/>
    <n v="1.488290371753628"/>
    <n v="1.2262532594889775"/>
    <n v="0.93703134235812513"/>
    <n v="0.62062462036107102"/>
    <n v="2.4896321431512978"/>
    <n v="2.4401680016175775"/>
    <n v="2.3276473161170355"/>
    <n v="2.1879418257502925"/>
    <n v="2.0210515305173473"/>
    <n v="1.826976430418201"/>
    <n v="1.6057165254528527"/>
    <n v="1.3572718156213028"/>
    <n v="1.0816423009235514"/>
    <n v="0.77882798135959808"/>
    <n v="0"/>
    <n v="4.2980544474676012"/>
    <n v="12.894163342402804"/>
    <n v="21.490272237338004"/>
    <n v="30.08638113227321"/>
    <n v="38.682490027208409"/>
    <n v="47.278598922143608"/>
    <n v="55.874707817078807"/>
    <n v="64.470816712013999"/>
    <n v="73.066925606949212"/>
    <n v="8.5961088949352025"/>
    <n v="0"/>
    <n v="15.140983752881086"/>
    <n v="47.618739932335643"/>
    <n v="84.432190179741838"/>
    <n v="127.96596453002935"/>
    <n v="182.00502812453567"/>
    <n v="253.10319616975607"/>
    <n v="353.8753751019525"/>
    <n v="512.3673145259603"/>
    <n v="806.45696375598561"/>
    <n v="2382.9657560731785"/>
    <n v="69.555528290513578"/>
    <n v="367.87819265455357"/>
    <n v="2820.3994770182453"/>
    <n v="2820.4"/>
    <n v="367.87826086956511"/>
    <n v="69.555528290513578"/>
    <n v="2382.9662108399216"/>
    <n v="8.1375789521338451"/>
    <n v="5.2298175478426856E-4"/>
    <n v="1.8542822109781186E-7"/>
  </r>
  <r>
    <x v="2"/>
    <x v="631"/>
    <n v="442"/>
    <n v="2.04731"/>
    <n v="77.354979637680501"/>
    <n v="0"/>
    <n v="8.594997737520055"/>
    <n v="17.18999547504011"/>
    <n v="25.784993212560167"/>
    <n v="34.37999095008022"/>
    <n v="42.974988687600273"/>
    <n v="51.569986425120327"/>
    <n v="60.16498416264038"/>
    <n v="68.75998190016044"/>
    <n v="77.354979637680501"/>
    <n v="0"/>
    <n v="8.594997737520055"/>
    <n v="17.18999547504011"/>
    <n v="25.784993212560167"/>
    <n v="34.37999095008022"/>
    <n v="42.974988687600273"/>
    <n v="51.569986425120327"/>
    <n v="60.16498416264038"/>
    <n v="68.75998190016044"/>
    <n v="77.354979637680501"/>
    <n v="0"/>
    <n v="45.247816491134607"/>
    <n v="180.99126596453843"/>
    <n v="407.23034842021156"/>
    <n v="723.96506385815371"/>
    <n v="1131.1954122783652"/>
    <n v="1628.9213936808455"/>
    <n v="2217.1430080655955"/>
    <n v="2895.8602554326148"/>
    <n v="3665.0731357819036"/>
    <n v="0"/>
    <n v="2.5932313860360056E-2"/>
    <n v="5.1864627720720112E-2"/>
    <n v="7.7796941581080178E-2"/>
    <n v="0.10372925544144022"/>
    <n v="0.12966156930180028"/>
    <n v="0.15559388316216033"/>
    <n v="0.18152619702252037"/>
    <n v="0.20745851088288045"/>
    <n v="0.23339082474324052"/>
    <n v="9.6"/>
    <n v="1.21546"/>
    <n v="1"/>
    <n v="1.0005999999999999"/>
    <n v="1.0066999999999999"/>
    <n v="1"/>
    <n v="0.96878160356189624"/>
    <n v="0.93866498578886903"/>
    <n v="0.90965014668091826"/>
    <n v="0.88173708623804392"/>
    <n v="0.85492580446024613"/>
    <n v="0.82921630134752478"/>
    <n v="0.80460857689987997"/>
    <n v="0.7811026311173116"/>
    <n v="0.75869846399981966"/>
    <n v="375000"/>
    <n v="750000"/>
    <n v="726586.20267142216"/>
    <n v="703998.73934165179"/>
    <n v="682237.61001068866"/>
    <n v="661302.81467853289"/>
    <n v="641194.35334518459"/>
    <n v="621912.22601064353"/>
    <n v="603456.43267490994"/>
    <n v="585826.97333798371"/>
    <n v="569023.84799986472"/>
    <n v="750000"/>
    <n v="726586.20267142216"/>
    <n v="703998.73934165179"/>
    <n v="682237.61001068866"/>
    <n v="661302.81467853289"/>
    <n v="641194.35334518459"/>
    <n v="621912.22601064353"/>
    <n v="603456.43267490994"/>
    <n v="585826.97333798371"/>
    <n v="569023.84799986472"/>
    <n v="2740962.8675000002"/>
    <n v="64.75"/>
    <n v="9.4854355203619907"/>
    <n v="1.2999999999999999E-2"/>
    <n v="0.78300000000000003"/>
    <n v="4.2157979022656243E-2"/>
    <n v="0.176704251551424"/>
    <n v="7.4999999999999997E-2"/>
    <n v="0.25170425155142401"/>
    <n v="2.4872298484794277"/>
    <n v="2.388378827607387"/>
    <n v="2.2623228263721704"/>
    <n v="2.1090618447737777"/>
    <n v="1.9285958828122083"/>
    <n v="1.7209249404874636"/>
    <n v="1.4860490177995425"/>
    <n v="1.2239681147484456"/>
    <n v="0.93468223133417205"/>
    <n v="0.6181913675567221"/>
    <n v="2.4872298484794277"/>
    <n v="2.4378043380434073"/>
    <n v="2.3253508269897787"/>
    <n v="2.1856923355729743"/>
    <n v="2.0188288637929928"/>
    <n v="1.8247604116498359"/>
    <n v="1.6034869791435029"/>
    <n v="1.3550085662739941"/>
    <n v="1.0793251730413087"/>
    <n v="0.77643679944544708"/>
    <n v="0"/>
    <n v="4.2974988687600275"/>
    <n v="12.892496606280083"/>
    <n v="21.487494343800137"/>
    <n v="30.082492081320193"/>
    <n v="38.677489818840243"/>
    <n v="47.272487556360304"/>
    <n v="55.86748529388035"/>
    <n v="64.46248303140041"/>
    <n v="73.05748076892047"/>
    <n v="8.594997737520055"/>
    <n v="0"/>
    <n v="15.151746379954851"/>
    <n v="47.653445611649801"/>
    <n v="84.497237906780882"/>
    <n v="128.07373424022148"/>
    <n v="182.17895092612267"/>
    <n v="253.38959959056805"/>
    <n v="354.37481478234429"/>
    <n v="513.33454425843013"/>
    <n v="808.73147996884074"/>
    <n v="2387.3855536649125"/>
    <n v="69.555528290513578"/>
    <n v="368.54116229331368"/>
    <n v="2825.4822442487398"/>
    <n v="2825.5"/>
    <n v="368.54347826086951"/>
    <n v="69.555528290513578"/>
    <n v="2387.4009934486171"/>
    <n v="8.1337918902086077"/>
    <n v="1.7755751260210673E-2"/>
    <n v="6.2841094532686865E-6"/>
  </r>
  <r>
    <x v="2"/>
    <x v="632"/>
    <n v="442"/>
    <n v="2.0495800000000002"/>
    <n v="77.346699107817031"/>
    <n v="0"/>
    <n v="8.594077678646336"/>
    <n v="17.188155357292672"/>
    <n v="25.782233035939008"/>
    <n v="34.376310714585344"/>
    <n v="42.97038839323168"/>
    <n v="51.564466071878016"/>
    <n v="60.158543750524352"/>
    <n v="68.752621429170688"/>
    <n v="77.346699107817017"/>
    <n v="0"/>
    <n v="8.594077678646336"/>
    <n v="17.188155357292672"/>
    <n v="25.782233035939008"/>
    <n v="34.376310714585344"/>
    <n v="42.97038839323168"/>
    <n v="51.564466071878016"/>
    <n v="60.158543750524352"/>
    <n v="68.752621429170688"/>
    <n v="77.346699107817017"/>
    <n v="0"/>
    <n v="45.238129827296909"/>
    <n v="180.95251930918764"/>
    <n v="407.14316844567219"/>
    <n v="723.81007723675054"/>
    <n v="1130.9532456824227"/>
    <n v="1628.5726737826888"/>
    <n v="2216.6683615375487"/>
    <n v="2895.2403089470022"/>
    <n v="3664.2885160110491"/>
    <n v="0"/>
    <n v="2.592953791367433E-2"/>
    <n v="5.1859075827348659E-2"/>
    <n v="7.7788613741022986E-2"/>
    <n v="0.10371815165469732"/>
    <n v="0.12964768956837164"/>
    <n v="0.15557722748204597"/>
    <n v="0.1815067653957203"/>
    <n v="0.20743630330939464"/>
    <n v="0.23336584122306894"/>
    <n v="9.6"/>
    <n v="1.21546"/>
    <n v="1"/>
    <n v="1.0005999999999999"/>
    <n v="1.0066999999999999"/>
    <n v="1"/>
    <n v="0.96878488639769966"/>
    <n v="0.93867131559142458"/>
    <n v="0.90965928758117454"/>
    <n v="0.88174880236694975"/>
    <n v="0.85493985994874988"/>
    <n v="0.82923246032657516"/>
    <n v="0.8046266035004257"/>
    <n v="0.78112228947030116"/>
    <n v="0.75871951823620187"/>
    <n v="375000"/>
    <n v="750000"/>
    <n v="726588.66479827475"/>
    <n v="704003.48669356841"/>
    <n v="682244.46568588086"/>
    <n v="661311.60177521233"/>
    <n v="641204.89496156236"/>
    <n v="621924.34524493141"/>
    <n v="603469.95262531925"/>
    <n v="585841.71710272587"/>
    <n v="569039.63867715141"/>
    <n v="750000"/>
    <n v="726588.66479827475"/>
    <n v="704003.48669356841"/>
    <n v="682244.46568588098"/>
    <n v="661311.60177521233"/>
    <n v="641204.89496156236"/>
    <n v="621924.34524493141"/>
    <n v="603469.95262531925"/>
    <n v="585841.71710272587"/>
    <n v="569039.63867715141"/>
    <n v="2743414.5337499999"/>
    <n v="64.75"/>
    <n v="9.4854355203619907"/>
    <n v="1.2999999999999999E-2"/>
    <n v="0.78300000000000003"/>
    <n v="4.2157979022656243E-2"/>
    <n v="0.17709631823950339"/>
    <n v="7.4999999999999997E-2"/>
    <n v="0.2520963182395034"/>
    <n v="2.4848318474530831"/>
    <n v="2.3860564139109517"/>
    <n v="2.2600565744122396"/>
    <n v="2.1068323289569468"/>
    <n v="1.926383677545074"/>
    <n v="1.7187106201766194"/>
    <n v="1.4838131568515851"/>
    <n v="1.2216912875699701"/>
    <n v="0.93234501233177458"/>
    <n v="0.61577433113699831"/>
    <n v="2.4848318474530831"/>
    <n v="2.4354441306820176"/>
    <n v="2.3230564941615954"/>
    <n v="2.1834444516845934"/>
    <n v="2.0166080032510103"/>
    <n v="1.8225471488608467"/>
    <n v="1.6012618885141023"/>
    <n v="1.3527522222107775"/>
    <n v="1.0770181499508724"/>
    <n v="0.77405967173438639"/>
    <n v="0"/>
    <n v="4.297038839323168"/>
    <n v="12.891116517969504"/>
    <n v="21.48519419661584"/>
    <n v="30.079271875262176"/>
    <n v="38.673349553908508"/>
    <n v="47.267427232554851"/>
    <n v="55.86150491120118"/>
    <n v="64.455582589847523"/>
    <n v="73.049660268493852"/>
    <n v="8.594077678646336"/>
    <n v="0"/>
    <n v="15.163183219055014"/>
    <n v="47.690298104392227"/>
    <n v="84.566121077208294"/>
    <n v="128.18733169579158"/>
    <n v="182.36113692173598"/>
    <n v="253.68738506809345"/>
    <n v="354.88990856608177"/>
    <n v="514.32400059815291"/>
    <n v="811.04141924808187"/>
    <n v="2391.9107844985929"/>
    <n v="69.555528290513578"/>
    <n v="369.21994691836574"/>
    <n v="2830.6862597074719"/>
    <n v="2830.7"/>
    <n v="369.22173913043434"/>
    <n v="69.555528290513578"/>
    <n v="2391.9227325790521"/>
    <n v="8.1301465023888309"/>
    <n v="1.3740292527927522E-2"/>
    <n v="4.8540263990982882E-6"/>
  </r>
  <r>
    <x v="2"/>
    <x v="633"/>
    <n v="442"/>
    <n v="2.05186"/>
    <n v="77.338247556548822"/>
    <n v="0"/>
    <n v="8.5931386173943132"/>
    <n v="17.186277234788626"/>
    <n v="25.77941585218294"/>
    <n v="34.372554469577253"/>
    <n v="42.965693086971569"/>
    <n v="51.558831704365886"/>
    <n v="60.151970321760203"/>
    <n v="68.74510893915452"/>
    <n v="77.338247556548836"/>
    <n v="0"/>
    <n v="8.5931386173943132"/>
    <n v="17.186277234788626"/>
    <n v="25.77941585218294"/>
    <n v="34.372554469577253"/>
    <n v="42.965693086971569"/>
    <n v="51.558831704365886"/>
    <n v="60.151970321760203"/>
    <n v="68.74510893915452"/>
    <n v="77.338247556548836"/>
    <n v="0"/>
    <n v="45.228244169873989"/>
    <n v="180.91297667949596"/>
    <n v="407.05419752886593"/>
    <n v="723.65190671798382"/>
    <n v="1130.7061042468499"/>
    <n v="1628.2167901154639"/>
    <n v="2216.1839643238263"/>
    <n v="2894.6076268719366"/>
    <n v="3663.4877777597949"/>
    <n v="0"/>
    <n v="2.5926704634147653E-2"/>
    <n v="5.1853409268295306E-2"/>
    <n v="7.7780113902442952E-2"/>
    <n v="0.10370681853659061"/>
    <n v="0.12963352317073829"/>
    <n v="0.15556022780488593"/>
    <n v="0.1814869324390336"/>
    <n v="0.20741363707318125"/>
    <n v="0.23334034170732892"/>
    <n v="9.6"/>
    <n v="1.21546"/>
    <n v="1"/>
    <n v="1.0005999999999999"/>
    <n v="1.0066999999999999"/>
    <n v="1"/>
    <n v="0.9687882370483657"/>
    <n v="0.93867777617823633"/>
    <n v="0.90966861738961169"/>
    <n v="0.8817607606824921"/>
    <n v="0.85495420605687722"/>
    <n v="0.82924895351276717"/>
    <n v="0.80464500305016218"/>
    <n v="0.78114235466906212"/>
    <n v="0.75874100836946656"/>
    <n v="375000"/>
    <n v="750000"/>
    <n v="726591.17778627423"/>
    <n v="704008.33213367721"/>
    <n v="682251.46304220881"/>
    <n v="661320.57051186904"/>
    <n v="641215.6545426579"/>
    <n v="621936.71513457538"/>
    <n v="603483.75228762161"/>
    <n v="585856.76600179658"/>
    <n v="569055.75627709995"/>
    <n v="750000"/>
    <n v="726591.17778627423"/>
    <n v="704008.33213367721"/>
    <n v="682251.46304220881"/>
    <n v="661320.57051186904"/>
    <n v="641215.6545426579"/>
    <n v="621936.71513457538"/>
    <n v="603483.75228762161"/>
    <n v="585856.76600179658"/>
    <n v="569055.75627709995"/>
    <n v="2745866.2"/>
    <n v="64.75"/>
    <n v="9.4854355203619907"/>
    <n v="1.2999999999999999E-2"/>
    <n v="0.78300000000000003"/>
    <n v="4.2157979022656243E-2"/>
    <n v="0.17749054944048387"/>
    <n v="7.4999999999999997E-2"/>
    <n v="0.25249054944048388"/>
    <n v="2.4824381285714283"/>
    <n v="2.3837382657945079"/>
    <n v="2.257794466708674"/>
    <n v="2.1046067313139281"/>
    <n v="1.9241750596102694"/>
    <n v="1.7164994515976981"/>
    <n v="1.4815799072762137"/>
    <n v="1.2194164266458172"/>
    <n v="0.93000900970650813"/>
    <n v="0.61335765645828544"/>
    <n v="2.4824381285714283"/>
    <n v="2.4330881971829683"/>
    <n v="2.3207663662515907"/>
    <n v="2.181200599011301"/>
    <n v="2.0143908954620988"/>
    <n v="1.8203372556039836"/>
    <n v="1.5990396794369559"/>
    <n v="1.3504981669610154"/>
    <n v="1.0747127181761627"/>
    <n v="0.77168333308239678"/>
    <n v="0"/>
    <n v="4.2965693086971566"/>
    <n v="12.88970792609147"/>
    <n v="21.482846543485785"/>
    <n v="30.075985160880094"/>
    <n v="38.669123778274411"/>
    <n v="47.262262395668728"/>
    <n v="55.855401013063045"/>
    <n v="64.448539630457361"/>
    <n v="73.041678247851678"/>
    <n v="8.5931386173943132"/>
    <n v="0"/>
    <n v="15.174548827134137"/>
    <n v="47.726927000209081"/>
    <n v="84.634617434114858"/>
    <n v="128.30037612081722"/>
    <n v="182.54262489927328"/>
    <n v="253.98442412676616"/>
    <n v="355.4045575015229"/>
    <n v="515.31467467231721"/>
    <n v="813.36117954472672"/>
    <n v="2396.4439301268817"/>
    <n v="69.555528290513578"/>
    <n v="369.89991876260905"/>
    <n v="2835.8993771800042"/>
    <n v="2835.9"/>
    <n v="369.89999999999964"/>
    <n v="69.555528290513578"/>
    <n v="2396.4444717094871"/>
    <n v="8.1264823754667166"/>
    <n v="6.2281999589686166E-4"/>
    <n v="2.1961987231456034E-7"/>
  </r>
  <r>
    <x v="3"/>
    <x v="213"/>
    <n v="377"/>
    <n v="1.41534"/>
    <n v="79.711001816926981"/>
    <n v="0"/>
    <n v="8.8567779796585526"/>
    <n v="17.713555959317105"/>
    <n v="26.570333938975658"/>
    <n v="35.42711191863421"/>
    <n v="44.283889898292763"/>
    <n v="53.140667877951316"/>
    <n v="61.997445857609868"/>
    <n v="70.854223837268421"/>
    <n v="79.711001816926967"/>
    <n v="0"/>
    <n v="8.8567779796585526"/>
    <n v="17.713555959317105"/>
    <n v="26.570333938975658"/>
    <n v="35.42711191863421"/>
    <n v="44.283889898292763"/>
    <n v="53.140667877951316"/>
    <n v="61.997445857609868"/>
    <n v="70.854223837268421"/>
    <n v="79.711001816926967"/>
    <n v="0"/>
    <n v="48.046041160840844"/>
    <n v="192.18416464336337"/>
    <n v="432.41437044756753"/>
    <n v="768.7366585734535"/>
    <n v="1201.151029021021"/>
    <n v="1729.6574817902701"/>
    <n v="2354.256016881201"/>
    <n v="3074.946634293814"/>
    <n v="3891.7293340281076"/>
    <n v="0"/>
    <n v="2.6722141572814499E-2"/>
    <n v="5.3444283145628997E-2"/>
    <n v="8.0166424718443499E-2"/>
    <n v="0.10688856629125799"/>
    <n v="0.1336107078640725"/>
    <n v="0.160332849436887"/>
    <n v="0.18705499100970149"/>
    <n v="0.21377713258251599"/>
    <n v="0.24049927415533046"/>
    <n v="9.0399999999999991"/>
    <n v="1.181524"/>
    <n v="1"/>
    <n v="1.0005999999999999"/>
    <n v="1.0066999999999999"/>
    <n v="1"/>
    <n v="0.96827605146640905"/>
    <n v="0.93769711306634718"/>
    <n v="0.90826318479981438"/>
    <n v="0.87997426666681067"/>
    <n v="0.85283035866733603"/>
    <n v="0.82683146080139036"/>
    <n v="0.80197757306897377"/>
    <n v="0.77826869547008637"/>
    <n v="0.75570482800472794"/>
    <n v="350900"/>
    <n v="701800"/>
    <n v="679536.13291912584"/>
    <n v="658075.8339499624"/>
    <n v="637419.10309250979"/>
    <n v="617565.94034676778"/>
    <n v="598516.34571273648"/>
    <n v="580270.31919041579"/>
    <n v="562827.86077980581"/>
    <n v="546188.97048090666"/>
    <n v="530353.64829371811"/>
    <n v="701800"/>
    <n v="679536.13291912584"/>
    <n v="658075.8339499624"/>
    <n v="637419.10309250979"/>
    <n v="617565.94034676778"/>
    <n v="598516.34571273648"/>
    <n v="580270.31919041579"/>
    <n v="562827.86077980581"/>
    <n v="546188.97048090666"/>
    <n v="530353.64829371811"/>
    <n v="1716166.375"/>
    <n v="60.12"/>
    <n v="9.5873061007957556"/>
    <n v="1.2999999999999999E-2"/>
    <n v="0.78300000000000003"/>
    <n v="4.1710026516728012E-2"/>
    <n v="8.3552996051649203E-2"/>
    <n v="7.3999999999999996E-2"/>
    <n v="0.15755299605164919"/>
    <n v="3.8141524142857142"/>
    <n v="3.673552702069987"/>
    <n v="3.5107895784139993"/>
    <n v="3.3258630433177525"/>
    <n v="3.1187730967812439"/>
    <n v="2.8895197388044762"/>
    <n v="2.6381029693874476"/>
    <n v="2.3645227885301581"/>
    <n v="2.0687791962326094"/>
    <n v="1.7508721924948001"/>
    <n v="3.8141524142857142"/>
    <n v="3.7438525581778506"/>
    <n v="3.5921711402419931"/>
    <n v="3.4183263108658757"/>
    <n v="3.2223180700494982"/>
    <n v="3.0041464177928603"/>
    <n v="2.7638113540959619"/>
    <n v="2.5013128789588031"/>
    <n v="2.2166509923813837"/>
    <n v="1.9098256943637049"/>
    <n v="0"/>
    <n v="4.4283889898292763"/>
    <n v="13.285166969487829"/>
    <n v="22.141944949146382"/>
    <n v="30.998722928804934"/>
    <n v="39.855500908463483"/>
    <n v="48.712278888122043"/>
    <n v="57.569056867780589"/>
    <n v="66.425834847439148"/>
    <n v="75.282612827097694"/>
    <n v="8.8567779796585526"/>
    <n v="0"/>
    <n v="10.47617593935683"/>
    <n v="32.755614829509575"/>
    <n v="57.369096048275466"/>
    <n v="85.202267642423905"/>
    <n v="117.50137101296241"/>
    <n v="156.10104443486043"/>
    <n v="203.84349333719149"/>
    <n v="265.4088863692495"/>
    <n v="349.12159235575876"/>
    <n v="1277.7795419695885"/>
    <n v="69.555528290513578"/>
    <n v="202.10026053901521"/>
    <n v="1549.4353307991173"/>
    <n v="1549.4"/>
    <n v="202.09565217391287"/>
    <n v="69.555528290513578"/>
    <n v="1277.7488195355736"/>
    <n v="8.9832630001908811"/>
    <n v="3.5330799117218703E-2"/>
    <n v="2.2802890872091584E-5"/>
  </r>
  <r>
    <x v="3"/>
    <x v="214"/>
    <n v="377"/>
    <n v="1.4175599999999999"/>
    <n v="79.70543233049662"/>
    <n v="0"/>
    <n v="8.8561591478329582"/>
    <n v="17.712318295665916"/>
    <n v="26.568477443498875"/>
    <n v="35.424636591331833"/>
    <n v="44.280795739164788"/>
    <n v="53.136954886997742"/>
    <n v="61.993114034830697"/>
    <n v="70.849273182663651"/>
    <n v="79.705432330496606"/>
    <n v="0"/>
    <n v="8.8561591478329582"/>
    <n v="17.712318295665916"/>
    <n v="26.568477443498875"/>
    <n v="35.424636591331833"/>
    <n v="44.280795739164788"/>
    <n v="53.136954886997742"/>
    <n v="61.993114034830697"/>
    <n v="70.849273182663651"/>
    <n v="79.705432330496606"/>
    <n v="0"/>
    <n v="48.039327346694051"/>
    <n v="192.15730938677621"/>
    <n v="432.35394612024652"/>
    <n v="768.62923754710482"/>
    <n v="1200.9831836673511"/>
    <n v="1729.4157844809854"/>
    <n v="2353.9270399880079"/>
    <n v="3074.5169501884184"/>
    <n v="3891.1855150822166"/>
    <n v="0"/>
    <n v="2.6720274470388394E-2"/>
    <n v="5.3440548940776787E-2"/>
    <n v="8.0160823411165177E-2"/>
    <n v="0.10688109788155357"/>
    <n v="0.13360137235194194"/>
    <n v="0.16032164682233033"/>
    <n v="0.18704192129271871"/>
    <n v="0.21376219576310709"/>
    <n v="0.24048247023349548"/>
    <n v="9.0399999999999991"/>
    <n v="1.181524"/>
    <n v="1"/>
    <n v="1.0005999999999999"/>
    <n v="1.0066999999999999"/>
    <n v="1"/>
    <n v="0.96827822805132846"/>
    <n v="0.93770130623579784"/>
    <n v="0.90826923455340813"/>
    <n v="0.87998201300415946"/>
    <n v="0.8528396415880517"/>
    <n v="0.82684212030508497"/>
    <n v="0.80198944915525927"/>
    <n v="0.77828162813857438"/>
    <n v="0.7557186572550304"/>
    <n v="350900"/>
    <n v="701800"/>
    <n v="679537.66044642229"/>
    <n v="658078.77671628294"/>
    <n v="637423.34880958183"/>
    <n v="617571.37672631908"/>
    <n v="598522.86046649469"/>
    <n v="580277.80003010866"/>
    <n v="562836.19541716098"/>
    <n v="546198.04662765155"/>
    <n v="530363.35366158036"/>
    <n v="701800"/>
    <n v="679537.66044642229"/>
    <n v="658078.77671628294"/>
    <n v="637423.34880958183"/>
    <n v="617571.37672631908"/>
    <n v="598522.86046649469"/>
    <n v="580277.80003010866"/>
    <n v="562836.19541716098"/>
    <n v="546198.04662765155"/>
    <n v="530363.35366158036"/>
    <n v="1718618.04125"/>
    <n v="60.12"/>
    <n v="9.5873061007957556"/>
    <n v="1.2999999999999999E-2"/>
    <n v="0.78300000000000003"/>
    <n v="4.1710026516728012E-2"/>
    <n v="8.3815311993393898E-2"/>
    <n v="7.3999999999999996E-2"/>
    <n v="0.15781531199339388"/>
    <n v="3.8084316072753213"/>
    <n v="3.6680205281758838"/>
    <n v="3.5054357070293176"/>
    <n v="3.3206771438356224"/>
    <n v="3.1137448385947986"/>
    <n v="2.8846387913068474"/>
    <n v="2.6333590019717676"/>
    <n v="2.3599054705895597"/>
    <n v="2.0642781971602231"/>
    <n v="1.7464771816837577"/>
    <n v="3.8084316072753213"/>
    <n v="3.7382260677256025"/>
    <n v="3.5867281176026005"/>
    <n v="3.4130564254324698"/>
    <n v="3.2172109912152105"/>
    <n v="2.999191814950823"/>
    <n v="2.7589988966393078"/>
    <n v="2.4966322362806634"/>
    <n v="2.2120918338748914"/>
    <n v="1.9053776894219903"/>
    <n v="0"/>
    <n v="4.4280795739164791"/>
    <n v="13.284238721749437"/>
    <n v="22.140397869582394"/>
    <n v="30.996557017415356"/>
    <n v="39.85271616524831"/>
    <n v="48.708875313081265"/>
    <n v="57.565034460914219"/>
    <n v="66.421193608747174"/>
    <n v="75.277352756580129"/>
    <n v="8.8561591478329582"/>
    <n v="0"/>
    <n v="10.490477760145794"/>
    <n v="32.800738840571654"/>
    <n v="57.449647087073352"/>
    <n v="85.325594973620412"/>
    <n v="117.6790344230255"/>
    <n v="156.35147669324869"/>
    <n v="204.19711767233397"/>
    <n v="265.91873464750518"/>
    <n v="349.88769939994114"/>
    <n v="1280.1005214974657"/>
    <n v="69.555528290513578"/>
    <n v="202.44840746819679"/>
    <n v="1552.1044572561761"/>
    <n v="1552.1"/>
    <n v="202.44782608695641"/>
    <n v="69.555528290513578"/>
    <n v="1280.0966456225299"/>
    <n v="8.982398362329624"/>
    <n v="4.4572561762379337E-3"/>
    <n v="2.8717583765465717E-6"/>
  </r>
  <r>
    <x v="3"/>
    <x v="215"/>
    <n v="377"/>
    <n v="1.4204300000000001"/>
    <n v="79.681642139540429"/>
    <n v="0"/>
    <n v="8.8535157932822699"/>
    <n v="17.70703158656454"/>
    <n v="26.56054737984681"/>
    <n v="35.41406317312908"/>
    <n v="44.267578966411349"/>
    <n v="53.121094759693619"/>
    <n v="61.974610552975889"/>
    <n v="70.828126346258159"/>
    <n v="79.681642139540429"/>
    <n v="0"/>
    <n v="8.8535157932822699"/>
    <n v="17.70703158656454"/>
    <n v="26.56054737984681"/>
    <n v="35.41406317312908"/>
    <n v="44.267578966411349"/>
    <n v="53.121094759693619"/>
    <n v="61.974610552975889"/>
    <n v="70.828126346258159"/>
    <n v="79.681642139540429"/>
    <n v="0"/>
    <n v="48.010654414912885"/>
    <n v="192.04261765965154"/>
    <n v="432.09588973421592"/>
    <n v="768.17047063860616"/>
    <n v="1200.266360372822"/>
    <n v="1728.3835589368637"/>
    <n v="2352.5220663307314"/>
    <n v="3072.6818825544246"/>
    <n v="3888.8630076079439"/>
    <n v="0"/>
    <n v="2.6712299098905348E-2"/>
    <n v="5.3424598197810695E-2"/>
    <n v="8.0136897296716039E-2"/>
    <n v="0.10684919639562139"/>
    <n v="0.13356149549452673"/>
    <n v="0.16027379459343208"/>
    <n v="0.18698609369233743"/>
    <n v="0.21369839279124278"/>
    <n v="0.24041069189014813"/>
    <n v="9.0399999999999991"/>
    <n v="1.181524"/>
    <n v="1"/>
    <n v="1.0005999999999999"/>
    <n v="1.0066999999999999"/>
    <n v="1"/>
    <n v="0.9682875254474218"/>
    <n v="0.93771921770847144"/>
    <n v="0.90829507678314914"/>
    <n v="0.88001510267145477"/>
    <n v="0.85287929537338858"/>
    <n v="0.82688765488895011"/>
    <n v="0.80204018121813969"/>
    <n v="0.77833687436095711"/>
    <n v="0.75577773431740258"/>
    <n v="350900"/>
    <n v="701800"/>
    <n v="679544.18535900058"/>
    <n v="658091.34698780521"/>
    <n v="637441.48488641402"/>
    <n v="617594.59905482701"/>
    <n v="598550.68949304416"/>
    <n v="580309.75620106515"/>
    <n v="562871.79917889042"/>
    <n v="546236.81842651975"/>
    <n v="530404.81394395314"/>
    <n v="701800"/>
    <n v="679544.18535900058"/>
    <n v="658091.34698780521"/>
    <n v="637441.48488641402"/>
    <n v="617594.59905482701"/>
    <n v="598550.68949304416"/>
    <n v="580309.75620106515"/>
    <n v="562871.79917889042"/>
    <n v="546236.81842651975"/>
    <n v="530404.81394395314"/>
    <n v="1721069.7075"/>
    <n v="60.12"/>
    <n v="9.5873061007957556"/>
    <n v="1.2999999999999999E-2"/>
    <n v="0.78300000000000003"/>
    <n v="4.1710026516728012E-2"/>
    <n v="8.415504146489651E-2"/>
    <n v="7.3999999999999996E-2"/>
    <n v="0.15815504146489651"/>
    <n v="3.8027270988603994"/>
    <n v="3.6625320709393119"/>
    <n v="3.5001498678131031"/>
    <n v="3.3155804894817735"/>
    <n v="3.1088239359453236"/>
    <n v="2.8798802072037533"/>
    <n v="2.6287493032570599"/>
    <n v="2.3554312241052466"/>
    <n v="2.0599259697483117"/>
    <n v="1.7422335401862561"/>
    <n v="3.8027270988603994"/>
    <n v="3.7326295848998559"/>
    <n v="3.5813409693762077"/>
    <n v="3.4078651786474383"/>
    <n v="3.2122022127135486"/>
    <n v="2.9943520715745384"/>
    <n v="2.7543147552304066"/>
    <n v="2.4920902636811535"/>
    <n v="2.2076785969267791"/>
    <n v="1.901079754967284"/>
    <n v="0"/>
    <n v="4.4267578966411349"/>
    <n v="13.280273689923405"/>
    <n v="22.133789483205675"/>
    <n v="30.987305276487945"/>
    <n v="39.840821069770215"/>
    <n v="48.694336863052484"/>
    <n v="57.547852656334754"/>
    <n v="66.401368449617024"/>
    <n v="75.254884242899294"/>
    <n v="8.8535157932822699"/>
    <n v="0"/>
    <n v="10.499935785082943"/>
    <n v="32.83047156309366"/>
    <n v="57.502819061792387"/>
    <n v="85.40763578669204"/>
    <n v="117.79888607857148"/>
    <n v="156.52389751089945"/>
    <n v="204.4471782533829"/>
    <n v="266.29128220140888"/>
    <n v="350.46941319808224"/>
    <n v="1281.7715194390062"/>
    <n v="69.555528290513578"/>
    <n v="202.69905715942784"/>
    <n v="1554.0261048889477"/>
    <n v="1554"/>
    <n v="202.695652173913"/>
    <n v="69.555528290513578"/>
    <n v="1281.7488195355734"/>
    <n v="8.9812502139887425"/>
    <n v="2.6104888947656946E-2"/>
    <n v="1.6798512836330081E-5"/>
  </r>
  <r>
    <x v="3"/>
    <x v="216"/>
    <n v="377"/>
    <n v="1.4225699999999999"/>
    <n v="79.678376674000816"/>
    <n v="0"/>
    <n v="8.8531529637778679"/>
    <n v="17.706305927555736"/>
    <n v="26.559458891333605"/>
    <n v="35.412611855111471"/>
    <n v="44.265764818889338"/>
    <n v="53.118917782667204"/>
    <n v="61.97207074644507"/>
    <n v="70.825223710222943"/>
    <n v="79.678376674000816"/>
    <n v="0"/>
    <n v="8.8531529637778679"/>
    <n v="17.706305927555736"/>
    <n v="26.559458891333605"/>
    <n v="35.412611855111471"/>
    <n v="44.265764818889338"/>
    <n v="53.118917782667204"/>
    <n v="61.97207074644507"/>
    <n v="70.825223710222943"/>
    <n v="79.678376674000816"/>
    <n v="0"/>
    <n v="48.006719407529921"/>
    <n v="192.02687763011969"/>
    <n v="432.06047466776937"/>
    <n v="768.10751052047874"/>
    <n v="1200.1679851882479"/>
    <n v="1728.241898671077"/>
    <n v="2352.3292509689659"/>
    <n v="3072.430042081915"/>
    <n v="3888.544272009924"/>
    <n v="0"/>
    <n v="2.6711204391393687E-2"/>
    <n v="5.3422408782787374E-2"/>
    <n v="8.0133613174181079E-2"/>
    <n v="0.10684481756557475"/>
    <n v="0.13355602195696845"/>
    <n v="0.16026722634836213"/>
    <n v="0.18697843073975581"/>
    <n v="0.2136896351311495"/>
    <n v="0.24040083952254321"/>
    <n v="9.0399999999999991"/>
    <n v="1.181524"/>
    <n v="1"/>
    <n v="1.0005999999999999"/>
    <n v="1.0066999999999999"/>
    <n v="1"/>
    <n v="0.96828880162532183"/>
    <n v="0.93772167628706904"/>
    <n v="0.90829862398524186"/>
    <n v="0.88001964471984018"/>
    <n v="0.85288473849086399"/>
    <n v="0.8268939052983133"/>
    <n v="0.80204714514218811"/>
    <n v="0.77834445802248853"/>
    <n v="0.75578584393921433"/>
    <n v="350900"/>
    <n v="701800"/>
    <n v="679545.08098065085"/>
    <n v="658093.07241826504"/>
    <n v="637443.97431284271"/>
    <n v="617597.78666438384"/>
    <n v="598554.50947288831"/>
    <n v="580314.14273835625"/>
    <n v="562876.68646078766"/>
    <n v="546242.14064018242"/>
    <n v="530410.50527654064"/>
    <n v="701800"/>
    <n v="679545.08098065073"/>
    <n v="658093.07241826504"/>
    <n v="637443.97431284271"/>
    <n v="617597.78666438384"/>
    <n v="598554.50947288831"/>
    <n v="580314.14273835625"/>
    <n v="562876.68646078766"/>
    <n v="546242.14064018242"/>
    <n v="530410.50527654064"/>
    <n v="1723521.37375"/>
    <n v="60.12"/>
    <n v="9.5873061007957556"/>
    <n v="1.2999999999999999E-2"/>
    <n v="0.78300000000000003"/>
    <n v="4.1710026516728012E-2"/>
    <n v="8.4408806100424796E-2"/>
    <n v="7.3999999999999996E-2"/>
    <n v="0.15840880610042479"/>
    <n v="3.7970388194879088"/>
    <n v="3.6570276817900083"/>
    <n v="3.4948192956986515"/>
    <n v="3.3104136612138375"/>
    <n v="3.103810778335566"/>
    <n v="2.8750106470638372"/>
    <n v="2.6240132673986523"/>
    <n v="2.3508186393400097"/>
    <n v="2.0554267628879099"/>
    <n v="1.7378376380423532"/>
    <n v="3.7970388194879088"/>
    <n v="3.7270332506389585"/>
    <n v="3.5759234887443299"/>
    <n v="3.4026164784562445"/>
    <n v="3.207112219774702"/>
    <n v="2.9894107126997014"/>
    <n v="2.7495119572312445"/>
    <n v="2.487415953369331"/>
    <n v="2.2031227011139598"/>
    <n v="1.8966322004651315"/>
    <n v="0"/>
    <n v="4.4265764818889339"/>
    <n v="13.279729445666803"/>
    <n v="22.132882409444669"/>
    <n v="30.986035373222538"/>
    <n v="39.839188337000408"/>
    <n v="48.692341300778267"/>
    <n v="57.54549426455614"/>
    <n v="66.398647228333999"/>
    <n v="75.251800192111887"/>
    <n v="8.8531529637778679"/>
    <n v="0"/>
    <n v="10.514840105949116"/>
    <n v="32.877514429526173"/>
    <n v="57.586799670417761"/>
    <n v="85.536174633590505"/>
    <n v="117.98393134869663"/>
    <n v="156.78445935342157"/>
    <n v="204.81458374914311"/>
    <n v="266.82008233274502"/>
    <n v="351.26246287341957"/>
    <n v="1284.1808484969094"/>
    <n v="69.555528290513578"/>
    <n v="203.06045651811334"/>
    <n v="1556.7968333055364"/>
    <n v="1556.8"/>
    <n v="203.06086956521722"/>
    <n v="69.555528290513578"/>
    <n v="1284.1836021442691"/>
    <n v="8.9803719567089466"/>
    <n v="3.1666944635162508E-3"/>
    <n v="2.0341048712206132E-6"/>
  </r>
  <r>
    <x v="3"/>
    <x v="217"/>
    <n v="377"/>
    <n v="1.42476"/>
    <n v="79.673722828215816"/>
    <n v="0"/>
    <n v="8.8526358698017571"/>
    <n v="17.705271739603514"/>
    <n v="26.55790760940527"/>
    <n v="35.410543479207028"/>
    <n v="44.263179349008787"/>
    <n v="53.115815218810546"/>
    <n v="61.968451088612305"/>
    <n v="70.821086958414057"/>
    <n v="79.673722828215816"/>
    <n v="0"/>
    <n v="8.8526358698017571"/>
    <n v="17.705271739603514"/>
    <n v="26.55790760940527"/>
    <n v="35.410543479207028"/>
    <n v="44.263179349008787"/>
    <n v="53.115815218810546"/>
    <n v="61.968451088612305"/>
    <n v="70.821086958414057"/>
    <n v="79.673722828215816"/>
    <n v="0"/>
    <n v="48.001111629021693"/>
    <n v="192.00444651608677"/>
    <n v="432.01000466119518"/>
    <n v="768.01778606434709"/>
    <n v="1200.0277907255422"/>
    <n v="1728.040018644781"/>
    <n v="2352.0544698220633"/>
    <n v="3072.0711442573884"/>
    <n v="3888.090041950757"/>
    <n v="0"/>
    <n v="2.6709644246331023E-2"/>
    <n v="5.3419288492662045E-2"/>
    <n v="8.0128932738993061E-2"/>
    <n v="0.10683857698532409"/>
    <n v="0.13354822123165513"/>
    <n v="0.16025786547798615"/>
    <n v="0.18696750972431719"/>
    <n v="0.21367715397064818"/>
    <n v="0.24038679821697923"/>
    <n v="9.0399999999999991"/>
    <n v="1.181524"/>
    <n v="1"/>
    <n v="1.0005999999999999"/>
    <n v="1.0066999999999999"/>
    <n v="1"/>
    <n v="0.96829062039998426"/>
    <n v="0.93772518019451523"/>
    <n v="0.90830367938359247"/>
    <n v="0.88002611796721641"/>
    <n v="0.85289249594538674"/>
    <n v="0.82690281331810378"/>
    <n v="0.80205707008536709"/>
    <n v="0.7783552662471771"/>
    <n v="0.75579740180353372"/>
    <n v="350900"/>
    <n v="701800"/>
    <n v="679546.35739670892"/>
    <n v="658095.5314605108"/>
    <n v="637447.52219140518"/>
    <n v="617602.32958939252"/>
    <n v="598559.95365447237"/>
    <n v="580320.39438664529"/>
    <n v="562883.6517859106"/>
    <n v="546249.72585226886"/>
    <n v="530418.61658571998"/>
    <n v="701800"/>
    <n v="679546.35739670892"/>
    <n v="658095.5314605108"/>
    <n v="637447.52219140518"/>
    <n v="617602.32958939252"/>
    <n v="598559.95365447237"/>
    <n v="580320.39438664529"/>
    <n v="562883.6517859106"/>
    <n v="546249.72585226886"/>
    <n v="530418.61658571998"/>
    <n v="1725973.04"/>
    <n v="60.12"/>
    <n v="9.5873061007957556"/>
    <n v="1.2999999999999999E-2"/>
    <n v="0.78300000000000003"/>
    <n v="4.1710026516728012E-2"/>
    <n v="8.4668895339890901E-2"/>
    <n v="7.3999999999999996E-2"/>
    <n v="0.1586688953398909"/>
    <n v="3.7913667000000002"/>
    <n v="3.6515410162051536"/>
    <n v="3.4895077254664941"/>
    <n v="3.3052668277840191"/>
    <n v="3.0988183231577318"/>
    <n v="2.8701622115876302"/>
    <n v="2.6192984930737162"/>
    <n v="2.3462271676159858"/>
    <n v="2.0509482352144435"/>
    <n v="1.7334616958690883"/>
    <n v="3.7913667000000002"/>
    <n v="3.7214538581025769"/>
    <n v="3.5705243708358241"/>
    <n v="3.3973872766252566"/>
    <n v="3.2020425754708755"/>
    <n v="2.984490267372681"/>
    <n v="2.7447303523306732"/>
    <n v="2.4827628303448508"/>
    <n v="2.1985877014152146"/>
    <n v="1.8922049655417659"/>
    <n v="0"/>
    <n v="4.4263179349008785"/>
    <n v="13.278953804702635"/>
    <n v="22.13158967450439"/>
    <n v="30.984225544306149"/>
    <n v="39.836861414107908"/>
    <n v="48.689497283909667"/>
    <n v="57.542133153711426"/>
    <n v="66.394769023513177"/>
    <n v="75.247404893314936"/>
    <n v="8.8526358698017571"/>
    <n v="0"/>
    <n v="10.529374383168904"/>
    <n v="32.923383390163757"/>
    <n v="57.6686991077652"/>
    <n v="85.661592557437046"/>
    <n v="118.16464344020443"/>
    <n v="157.03924787079606"/>
    <n v="205.17447166336871"/>
    <n v="267.33921664640121"/>
    <n v="352.04319183114029"/>
    <n v="1286.5438208904457"/>
    <n v="69.555528290513578"/>
    <n v="203.41490237714376"/>
    <n v="1559.5142515581031"/>
    <n v="1559.5"/>
    <n v="203.41304347826076"/>
    <n v="69.555528290513578"/>
    <n v="1286.5314282312256"/>
    <n v="8.979453704193034"/>
    <n v="1.4251558103069328E-2"/>
    <n v="9.1385431888870326E-6"/>
  </r>
  <r>
    <x v="3"/>
    <x v="218"/>
    <n v="377"/>
    <n v="1.42767"/>
    <n v="79.648991177991533"/>
    <n v="0"/>
    <n v="8.8498879086657265"/>
    <n v="17.699775817331453"/>
    <n v="26.549663725997178"/>
    <n v="35.399551634662906"/>
    <n v="44.249439543328634"/>
    <n v="53.099327451994363"/>
    <n v="61.949215360660091"/>
    <n v="70.799103269325812"/>
    <n v="79.648991177991533"/>
    <n v="0"/>
    <n v="8.8498879086657265"/>
    <n v="17.699775817331453"/>
    <n v="26.549663725997178"/>
    <n v="35.399551634662906"/>
    <n v="44.249439543328634"/>
    <n v="53.099327451994363"/>
    <n v="61.949215360660091"/>
    <n v="70.799103269325812"/>
    <n v="79.648991177991533"/>
    <n v="0"/>
    <n v="47.971316047518052"/>
    <n v="191.88526419007221"/>
    <n v="431.74184442766239"/>
    <n v="767.54105676028882"/>
    <n v="1199.2829011879512"/>
    <n v="1726.9673777106498"/>
    <n v="2350.5944863283848"/>
    <n v="3070.1642270411553"/>
    <n v="3885.6765998489614"/>
    <n v="0"/>
    <n v="2.6701353262106032E-2"/>
    <n v="5.3402706524212064E-2"/>
    <n v="8.0104059786318099E-2"/>
    <n v="0.10680541304842413"/>
    <n v="0.13350676631053016"/>
    <n v="0.1602081195726362"/>
    <n v="0.18690947283474224"/>
    <n v="0.21361082609684826"/>
    <n v="0.24031217935895427"/>
    <n v="9.0399999999999991"/>
    <n v="1.181524"/>
    <n v="1"/>
    <n v="1.0005999999999999"/>
    <n v="1.0066999999999999"/>
    <n v="1"/>
    <n v="0.9683002858692793"/>
    <n v="0.93774380105914412"/>
    <n v="0.90833054556959447"/>
    <n v="0.88006051940063035"/>
    <n v="0.85293372255225186"/>
    <n v="0.82695015502445901"/>
    <n v="0.80210981681725146"/>
    <n v="0.77841270793062955"/>
    <n v="0.75585882836459328"/>
    <n v="350900"/>
    <n v="701800"/>
    <n v="679553.14062306017"/>
    <n v="658108.5995833074"/>
    <n v="637466.37688074145"/>
    <n v="617626.47251536243"/>
    <n v="598588.88648717036"/>
    <n v="580353.61879616533"/>
    <n v="562920.66944234713"/>
    <n v="546290.03842571587"/>
    <n v="530461.72574627155"/>
    <n v="701800"/>
    <n v="679553.14062306017"/>
    <n v="658108.5995833074"/>
    <n v="637466.37688074145"/>
    <n v="617626.47251536243"/>
    <n v="598588.88648717036"/>
    <n v="580353.61879616533"/>
    <n v="562920.66944234713"/>
    <n v="546290.03842571587"/>
    <n v="530461.72574627155"/>
    <n v="1728424.70625"/>
    <n v="60.12"/>
    <n v="9.5873061007957556"/>
    <n v="1.2999999999999999E-2"/>
    <n v="0.78300000000000003"/>
    <n v="4.1710026516728012E-2"/>
    <n v="8.5015112388917888E-2"/>
    <n v="7.3999999999999996E-2"/>
    <n v="0.15901511238891788"/>
    <n v="3.7857106716312061"/>
    <n v="3.646100551172029"/>
    <n v="3.4842689818005494"/>
    <n v="3.3002159635167665"/>
    <n v="3.0939414963206806"/>
    <n v="2.8654455802122913"/>
    <n v="2.6147282151916005"/>
    <n v="2.3417894012586058"/>
    <n v="2.0466291384133082"/>
    <n v="1.7292474266557081"/>
    <n v="3.7857106716312061"/>
    <n v="3.7159056114016176"/>
    <n v="3.565184766486289"/>
    <n v="3.392242472658658"/>
    <n v="3.1970787299187235"/>
    <n v="2.9796935382664858"/>
    <n v="2.7400868977019459"/>
    <n v="2.4782588082251031"/>
    <n v="2.194209269835957"/>
    <n v="1.8879382825345081"/>
    <n v="0"/>
    <n v="4.4249439543328632"/>
    <n v="13.274831862998589"/>
    <n v="22.124719771664317"/>
    <n v="30.974607680330042"/>
    <n v="39.824495588995774"/>
    <n v="48.674383497661495"/>
    <n v="57.52427140632723"/>
    <n v="66.374159314992951"/>
    <n v="75.224047223658673"/>
    <n v="8.8498879086657265"/>
    <n v="0"/>
    <n v="10.538550246760142"/>
    <n v="32.952225954254352"/>
    <n v="57.720310846886775"/>
    <n v="85.741337371690605"/>
    <n v="118.28139956527467"/>
    <n v="157.20772882749992"/>
    <n v="205.41976983358725"/>
    <n v="267.7064025044084"/>
    <n v="352.61978218474326"/>
    <n v="1288.1875073351052"/>
    <n v="69.555528290513578"/>
    <n v="203.6614553438427"/>
    <n v="1561.4044909694617"/>
    <n v="1561.4"/>
    <n v="203.66086956521735"/>
    <n v="69.555528290513578"/>
    <n v="1288.1836021442691"/>
    <n v="8.9782032572364336"/>
    <n v="4.4909694615853368E-3"/>
    <n v="2.8762453321284337E-6"/>
  </r>
  <r>
    <x v="3"/>
    <x v="219"/>
    <n v="377"/>
    <n v="1.4297899999999999"/>
    <n v="79.646346840114134"/>
    <n v="0"/>
    <n v="8.8495940933460151"/>
    <n v="17.69918818669203"/>
    <n v="26.548782280038047"/>
    <n v="35.39837637338406"/>
    <n v="44.247970466730074"/>
    <n v="53.097564560076087"/>
    <n v="61.9471586534221"/>
    <n v="70.796752746768121"/>
    <n v="79.646346840114134"/>
    <n v="0"/>
    <n v="8.8495940933460151"/>
    <n v="17.69918818669203"/>
    <n v="26.548782280038047"/>
    <n v="35.39837637338406"/>
    <n v="44.247970466730074"/>
    <n v="53.097564560076087"/>
    <n v="61.9471586534221"/>
    <n v="70.796752746768121"/>
    <n v="79.646346840114134"/>
    <n v="0"/>
    <n v="47.968130815403121"/>
    <n v="191.87252326161249"/>
    <n v="431.7131773386281"/>
    <n v="767.49009304644994"/>
    <n v="1199.2032703850778"/>
    <n v="1726.8527093545119"/>
    <n v="2350.4384099547524"/>
    <n v="3069.9603721857998"/>
    <n v="3885.4185960476525"/>
    <n v="0"/>
    <n v="2.6700466780070736E-2"/>
    <n v="5.3400933560141473E-2"/>
    <n v="8.0101400340212209E-2"/>
    <n v="0.10680186712028295"/>
    <n v="0.13350233390035368"/>
    <n v="0.16020280068042439"/>
    <n v="0.18690326746049513"/>
    <n v="0.21360373424056589"/>
    <n v="0.2403042010206366"/>
    <n v="9.0399999999999991"/>
    <n v="1.181524"/>
    <n v="1"/>
    <n v="1.0005999999999999"/>
    <n v="1.0066999999999999"/>
    <n v="1"/>
    <n v="0.96830131931943919"/>
    <n v="0.93774579205054465"/>
    <n v="0.90833341819331681"/>
    <n v="0.88006419774775546"/>
    <n v="0.85293813071386049"/>
    <n v="0.82695521709163222"/>
    <n v="0.80211545688107033"/>
    <n v="0.77841885008217504"/>
    <n v="0.75586539669494601"/>
    <n v="350900"/>
    <n v="701800"/>
    <n v="679553.86589838238"/>
    <n v="658109.99686107226"/>
    <n v="637468.39288806973"/>
    <n v="617629.05397937482"/>
    <n v="598591.98013498727"/>
    <n v="580357.17135490745"/>
    <n v="562924.62763913511"/>
    <n v="546294.3489876705"/>
    <n v="530466.33540051314"/>
    <n v="701800"/>
    <n v="679553.86589838238"/>
    <n v="658109.99686107226"/>
    <n v="637468.39288806973"/>
    <n v="617629.05397937482"/>
    <n v="598591.98013498727"/>
    <n v="580357.17135490745"/>
    <n v="562924.62763913511"/>
    <n v="546294.3489876705"/>
    <n v="530466.33540051314"/>
    <n v="1730876.3725000001"/>
    <n v="60.12"/>
    <n v="9.5873061007957556"/>
    <n v="1.2999999999999999E-2"/>
    <n v="0.78300000000000003"/>
    <n v="4.1710026516728012E-2"/>
    <n v="8.5267784021543308E-2"/>
    <n v="7.3999999999999996E-2"/>
    <n v="0.15926778402154329"/>
    <n v="3.7800706660056655"/>
    <n v="3.6406417462206249"/>
    <n v="3.4789812376731111"/>
    <n v="3.2950891403631242"/>
    <n v="3.0889654542906646"/>
    <n v="2.8606101794557315"/>
    <n v="2.6100233158583257"/>
    <n v="2.3372048634984464"/>
    <n v="2.0421548223760952"/>
    <n v="1.7248731924912686"/>
    <n v="3.7800706660056655"/>
    <n v="3.7103562061131452"/>
    <n v="3.559811491946868"/>
    <n v="3.3870351890181176"/>
    <n v="3.1920272973268942"/>
    <n v="2.974787816873198"/>
    <n v="2.7353167476570288"/>
    <n v="2.473614089678386"/>
    <n v="2.189679842937271"/>
    <n v="1.883514007433682"/>
    <n v="0"/>
    <n v="4.4247970466730076"/>
    <n v="13.274391140019024"/>
    <n v="22.12398523336504"/>
    <n v="30.973579326711054"/>
    <n v="39.823173420057067"/>
    <n v="48.67276751340308"/>
    <n v="57.522361606749094"/>
    <n v="66.371955700095114"/>
    <n v="75.221549793441127"/>
    <n v="8.8495940933460151"/>
    <n v="0"/>
    <n v="10.553611468348128"/>
    <n v="32.999773637235727"/>
    <n v="57.805212557953858"/>
    <n v="85.871322243700575"/>
    <n v="118.46859069325451"/>
    <n v="157.47142858770076"/>
    <n v="205.79182243281363"/>
    <n v="268.24235014169221"/>
    <n v="353.42459897676559"/>
    <n v="1290.6287107394651"/>
    <n v="69.555528290513578"/>
    <n v="204.02763585449668"/>
    <n v="1564.2118748844755"/>
    <n v="1564.2"/>
    <n v="204.02608695652157"/>
    <n v="69.555528290513578"/>
    <n v="1290.6183847529649"/>
    <n v="8.9772706312445454"/>
    <n v="1.1874884475446379E-2"/>
    <n v="7.5916663313172092E-6"/>
  </r>
  <r>
    <x v="3"/>
    <x v="220"/>
    <n v="377"/>
    <n v="1.4327099999999999"/>
    <n v="79.621471318341889"/>
    <n v="0"/>
    <n v="8.8468301464824322"/>
    <n v="17.693660292964864"/>
    <n v="26.540490439447296"/>
    <n v="35.387320585929729"/>
    <n v="44.234150732412161"/>
    <n v="53.080980878894593"/>
    <n v="61.927811025377025"/>
    <n v="70.774641171859457"/>
    <n v="79.621471318341889"/>
    <n v="0"/>
    <n v="8.8468301464824322"/>
    <n v="17.693660292964864"/>
    <n v="26.540490439447296"/>
    <n v="35.387320585929729"/>
    <n v="44.234150732412161"/>
    <n v="53.080980878894593"/>
    <n v="61.927811025377025"/>
    <n v="70.774641171859457"/>
    <n v="79.621471318341889"/>
    <n v="0"/>
    <n v="47.938172229935105"/>
    <n v="191.75268891974042"/>
    <n v="431.44355006941595"/>
    <n v="767.01075567896169"/>
    <n v="1198.4543057483777"/>
    <n v="1725.7742002776638"/>
    <n v="2348.9704392668204"/>
    <n v="3068.0430227158467"/>
    <n v="3882.9919506247438"/>
    <n v="0"/>
    <n v="2.6692127564663277E-2"/>
    <n v="5.3384255129326555E-2"/>
    <n v="8.0076382693989825E-2"/>
    <n v="0.10676851025865311"/>
    <n v="0.13346063782331638"/>
    <n v="0.16015276538797965"/>
    <n v="0.18684489295264295"/>
    <n v="0.21353702051730622"/>
    <n v="0.24022914808196949"/>
    <n v="9.0399999999999991"/>
    <n v="1.181524"/>
    <n v="1"/>
    <n v="1.0005999999999999"/>
    <n v="1.0066999999999999"/>
    <n v="1"/>
    <n v="0.96831104113875743"/>
    <n v="0.93776452173058833"/>
    <n v="0.90836044177549291"/>
    <n v="0.88009880127347084"/>
    <n v="0.85297960022452224"/>
    <n v="0.8270028386286471"/>
    <n v="0.80216851648584553"/>
    <n v="0.77847663379611753"/>
    <n v="0.75592719055946289"/>
    <n v="350900"/>
    <n v="701800"/>
    <n v="679560.68867117993"/>
    <n v="658123.14135052694"/>
    <n v="637487.35803804093"/>
    <n v="617653.33873372187"/>
    <n v="598621.08343756967"/>
    <n v="580390.59214958455"/>
    <n v="562961.8648697664"/>
    <n v="546334.90159811534"/>
    <n v="530509.702334631"/>
    <n v="701800"/>
    <n v="679560.68867117981"/>
    <n v="658123.14135052694"/>
    <n v="637487.35803804093"/>
    <n v="617653.33873372187"/>
    <n v="598621.08343756967"/>
    <n v="580390.59214958455"/>
    <n v="562961.8648697664"/>
    <n v="546334.90159811534"/>
    <n v="530509.702334631"/>
    <n v="1733328.0387500001"/>
    <n v="60.12"/>
    <n v="9.5873061007957556"/>
    <n v="1.2999999999999999E-2"/>
    <n v="0.78300000000000003"/>
    <n v="4.1710026516728012E-2"/>
    <n v="8.5616417278183407E-2"/>
    <n v="7.3999999999999996E-2"/>
    <n v="0.1596164172781834"/>
    <n v="3.7744466151343703"/>
    <n v="3.6352321822897538"/>
    <n v="3.4737721180744745"/>
    <n v="3.2900664224885312"/>
    <n v="3.0841150955319234"/>
    <n v="2.855918137204652"/>
    <n v="2.6054755475067175"/>
    <n v="2.3327873264381194"/>
    <n v="2.0378534739988576"/>
    <n v="1.7206739901889312"/>
    <n v="3.7744466151343703"/>
    <n v="3.7048393987120622"/>
    <n v="3.5545021501821141"/>
    <n v="3.3819192702815029"/>
    <n v="3.1870907590102275"/>
    <n v="2.9700166163682877"/>
    <n v="2.7306968423556848"/>
    <n v="2.4691314369724182"/>
    <n v="2.1853204002184885"/>
    <n v="1.8792637320938943"/>
    <n v="0"/>
    <n v="4.4234150732412161"/>
    <n v="13.270245219723648"/>
    <n v="22.11707536620608"/>
    <n v="30.963905512688513"/>
    <n v="39.810735659170945"/>
    <n v="48.657565805653377"/>
    <n v="57.504395952135809"/>
    <n v="66.351226098618241"/>
    <n v="75.198056245100673"/>
    <n v="8.8468301464824322"/>
    <n v="0"/>
    <n v="10.562725562128096"/>
    <n v="33.028424375844203"/>
    <n v="57.85649906583641"/>
    <n v="85.950615610192997"/>
    <n v="118.5847966109572"/>
    <n v="157.63932976630187"/>
    <n v="206.03667186239801"/>
    <n v="268.60959484322746"/>
    <n v="354.00269775056739"/>
    <n v="1292.2713554474535"/>
    <n v="69.555528290513578"/>
    <n v="204.27403256069496"/>
    <n v="1566.100916298662"/>
    <n v="1566.1"/>
    <n v="204.27391304347816"/>
    <n v="69.555528290513578"/>
    <n v="1292.2705586660081"/>
    <n v="8.9759563861343779"/>
    <n v="9.1629866210496402E-4"/>
    <n v="5.8508311225653797E-7"/>
  </r>
  <r>
    <x v="3"/>
    <x v="221"/>
    <n v="377"/>
    <n v="1.4333100000000001"/>
    <n v="79.661082048903808"/>
    <n v="0"/>
    <n v="8.8512313387670893"/>
    <n v="17.702462677534179"/>
    <n v="26.553694016301268"/>
    <n v="35.404925355068357"/>
    <n v="44.25615669383545"/>
    <n v="53.107388032602543"/>
    <n v="61.958619371369636"/>
    <n v="70.809850710136729"/>
    <n v="79.661082048903822"/>
    <n v="0"/>
    <n v="8.8512313387670893"/>
    <n v="17.702462677534179"/>
    <n v="26.553694016301268"/>
    <n v="35.404925355068357"/>
    <n v="44.25615669383545"/>
    <n v="53.107388032602543"/>
    <n v="61.958619371369636"/>
    <n v="70.809850710136729"/>
    <n v="79.661082048903822"/>
    <n v="0"/>
    <n v="47.985881430078244"/>
    <n v="191.94352572031298"/>
    <n v="431.87293287070423"/>
    <n v="767.77410288125191"/>
    <n v="1199.6470357519563"/>
    <n v="1727.4917314828172"/>
    <n v="2351.3081900738348"/>
    <n v="3071.096411525009"/>
    <n v="3886.8563958363393"/>
    <n v="0"/>
    <n v="2.6705406579175091E-2"/>
    <n v="5.3410813158350182E-2"/>
    <n v="8.0116219737525265E-2"/>
    <n v="0.10682162631670036"/>
    <n v="0.13352703289587545"/>
    <n v="0.16023243947505056"/>
    <n v="0.18693784605422567"/>
    <n v="0.21364325263340075"/>
    <n v="0.24034865921257587"/>
    <n v="9.0399999999999991"/>
    <n v="1.181524"/>
    <n v="1"/>
    <n v="1.0005999999999999"/>
    <n v="1.0066999999999999"/>
    <n v="1"/>
    <n v="0.96829556057674604"/>
    <n v="0.93773469758926609"/>
    <n v="0.90831741103756014"/>
    <n v="0.88004370092162809"/>
    <n v="0.85291356724147005"/>
    <n v="0.82692700999708602"/>
    <n v="0.80208402918847577"/>
    <n v="0.77838462481563975"/>
    <n v="0.75582879687857751"/>
    <n v="350900"/>
    <n v="701800"/>
    <n v="679549.82441276032"/>
    <n v="658102.21076814691"/>
    <n v="637457.15906615974"/>
    <n v="617614.66930679861"/>
    <n v="598574.74149006372"/>
    <n v="580337.37561595498"/>
    <n v="562902.57168447226"/>
    <n v="546270.32969561592"/>
    <n v="530440.64964938571"/>
    <n v="701800"/>
    <n v="679549.82441276032"/>
    <n v="658102.21076814691"/>
    <n v="637457.15906615974"/>
    <n v="617614.66930679861"/>
    <n v="598574.74149006372"/>
    <n v="580337.37561595498"/>
    <n v="562902.57168447226"/>
    <n v="546270.32969561592"/>
    <n v="530440.64964938571"/>
    <n v="1735779.7050000001"/>
    <n v="60.12"/>
    <n v="9.5873061007957556"/>
    <n v="1.2999999999999999E-2"/>
    <n v="0.78300000000000003"/>
    <n v="4.1710026516728012E-2"/>
    <n v="8.5688142340301907E-2"/>
    <n v="7.3999999999999996E-2"/>
    <n v="0.1596881423403019"/>
    <n v="3.7688384514124293"/>
    <n v="3.629739856693647"/>
    <n v="3.4683927342158611"/>
    <n v="3.2847970839790732"/>
    <n v="3.0789529059832814"/>
    <n v="2.8508602002284866"/>
    <n v="2.6005189667146884"/>
    <n v="2.3279292054418868"/>
    <n v="2.0330909164100825"/>
    <n v="1.7160040996192749"/>
    <n v="3.7688384514124293"/>
    <n v="3.6992891540530382"/>
    <n v="3.5490662954547538"/>
    <n v="3.3765949090974674"/>
    <n v="3.1818749949811771"/>
    <n v="2.9649065531058838"/>
    <n v="2.7256895834715875"/>
    <n v="2.4642240860782874"/>
    <n v="2.1805100609259847"/>
    <n v="1.8745475080146787"/>
    <n v="0"/>
    <n v="4.4256156693835447"/>
    <n v="13.276847008150634"/>
    <n v="22.128078346917725"/>
    <n v="30.979309685684811"/>
    <n v="39.830541024451904"/>
    <n v="48.681772363218997"/>
    <n v="57.53300370198609"/>
    <n v="66.384235040753182"/>
    <n v="75.235466379520275"/>
    <n v="8.8512313387670893"/>
    <n v="0"/>
    <n v="10.58910143946663"/>
    <n v="33.111932698766672"/>
    <n v="58.005400648810252"/>
    <n v="86.177187091200082"/>
    <n v="118.90740117470628"/>
    <n v="158.08609747087922"/>
    <n v="206.65244214492432"/>
    <n v="269.47008047432246"/>
    <n v="355.24654080943839"/>
    <n v="1296.2461839525142"/>
    <n v="69.555528290513578"/>
    <n v="204.87025683645405"/>
    <n v="1570.6719690794819"/>
    <n v="1570.7"/>
    <n v="204.87391304347807"/>
    <n v="69.555528290513578"/>
    <n v="1296.2705586660084"/>
    <n v="8.975682095077282"/>
    <n v="2.8030920518176572E-2"/>
    <n v="1.7846132627603342E-5"/>
  </r>
  <r>
    <x v="3"/>
    <x v="222"/>
    <n v="377"/>
    <n v="1.43618"/>
    <n v="79.637628368816607"/>
    <n v="0"/>
    <n v="8.8486253743129559"/>
    <n v="17.697250748625912"/>
    <n v="26.545876122938868"/>
    <n v="35.394501497251824"/>
    <n v="44.243126871564783"/>
    <n v="53.091752245877743"/>
    <n v="61.940377620190702"/>
    <n v="70.789002994503662"/>
    <n v="79.637628368816621"/>
    <n v="0"/>
    <n v="8.8486253743129559"/>
    <n v="17.697250748625912"/>
    <n v="26.545876122938868"/>
    <n v="35.394501497251824"/>
    <n v="44.243126871564783"/>
    <n v="53.091752245877743"/>
    <n v="61.940377620190702"/>
    <n v="70.789002994503662"/>
    <n v="79.637628368816621"/>
    <n v="0"/>
    <n v="47.957629746647747"/>
    <n v="191.83051898659099"/>
    <n v="431.61866771982977"/>
    <n v="767.32207594636395"/>
    <n v="1198.9407436661941"/>
    <n v="1726.4746708793193"/>
    <n v="2349.9238575857407"/>
    <n v="3069.2883037854576"/>
    <n v="3884.5680094784698"/>
    <n v="0"/>
    <n v="2.6697544018858346E-2"/>
    <n v="5.3395088037716691E-2"/>
    <n v="8.0092632056575033E-2"/>
    <n v="0.10679017607543338"/>
    <n v="0.13348772009429175"/>
    <n v="0.16018526411315009"/>
    <n v="0.18688280813200844"/>
    <n v="0.21358035215086682"/>
    <n v="0.24027789616972517"/>
    <n v="9.0399999999999991"/>
    <n v="1.181524"/>
    <n v="1"/>
    <n v="1.0005999999999999"/>
    <n v="1.0066999999999999"/>
    <n v="1"/>
    <n v="0.96830472664844847"/>
    <n v="0.93775235645214572"/>
    <n v="0.90834288941109209"/>
    <n v="0.88007632552528736"/>
    <n v="0.85295266479473164"/>
    <n v="0.82697190721942482"/>
    <n v="0.802134052799367"/>
    <n v="0.7784391015345582"/>
    <n v="0.75588705342499818"/>
    <n v="350900"/>
    <n v="701800"/>
    <n v="679556.25716188108"/>
    <n v="658114.6037581159"/>
    <n v="637475.03978870448"/>
    <n v="617637.5652536467"/>
    <n v="598602.18015294266"/>
    <n v="580368.88448659237"/>
    <n v="562937.67825459572"/>
    <n v="546308.56145695294"/>
    <n v="530481.53409366368"/>
    <n v="701800"/>
    <n v="679556.25716188108"/>
    <n v="658114.6037581159"/>
    <n v="637475.03978870448"/>
    <n v="617637.5652536467"/>
    <n v="598602.18015294266"/>
    <n v="580368.88448659237"/>
    <n v="562937.67825459572"/>
    <n v="546308.56145695294"/>
    <n v="530481.53409366368"/>
    <n v="1738231.3712500001"/>
    <n v="60.12"/>
    <n v="9.5873061007957556"/>
    <n v="1.2999999999999999E-2"/>
    <n v="0.78300000000000003"/>
    <n v="4.1710026516728012E-2"/>
    <n v="8.603164260675171E-2"/>
    <n v="7.3999999999999996E-2"/>
    <n v="0.16003164260675171"/>
    <n v="3.7632461076163612"/>
    <n v="3.6243586846720257"/>
    <n v="3.4632088283106222"/>
    <n v="3.2797965385321501"/>
    <n v="3.0741218153366088"/>
    <n v="2.8461846587239998"/>
    <n v="2.595985068694322"/>
    <n v="2.3235230452475752"/>
    <n v="2.0287985883837609"/>
    <n v="1.711811698102877"/>
    <n v="3.7632461076163612"/>
    <n v="3.6938023961441937"/>
    <n v="3.5437837564913242"/>
    <n v="3.3715026834213861"/>
    <n v="3.1769591769343792"/>
    <n v="2.9601532370303043"/>
    <n v="2.7210848637091609"/>
    <n v="2.4597540569709486"/>
    <n v="2.1761608168156679"/>
    <n v="1.8703051432433191"/>
    <n v="0"/>
    <n v="4.424312687156478"/>
    <n v="13.272938061469434"/>
    <n v="22.121563435782392"/>
    <n v="30.970188810095344"/>
    <n v="39.818814184408303"/>
    <n v="48.667439558721263"/>
    <n v="57.516064933034222"/>
    <n v="66.364690307347189"/>
    <n v="75.213315681660134"/>
    <n v="8.8486253743129559"/>
    <n v="0"/>
    <n v="10.598586851406465"/>
    <n v="33.141767272697919"/>
    <n v="58.058808168794386"/>
    <n v="86.259716694475259"/>
    <n v="119.02821960686249"/>
    <n v="158.26038589444425"/>
    <n v="206.90609703630591"/>
    <n v="269.84967198853639"/>
    <n v="355.8427115656844"/>
    <n v="1297.9459650792073"/>
    <n v="69.555528290513578"/>
    <n v="205.12522400545802"/>
    <n v="1572.6267173751789"/>
    <n v="1572.6"/>
    <n v="205.12173913043466"/>
    <n v="69.555528290513578"/>
    <n v="1297.9227325790516"/>
    <n v="8.9743501760407973"/>
    <n v="2.6717375179032388E-2"/>
    <n v="1.6989301271163926E-5"/>
  </r>
  <r>
    <x v="3"/>
    <x v="223"/>
    <n v="377"/>
    <n v="1.43669"/>
    <n v="79.679624309948935"/>
    <n v="0"/>
    <n v="8.8532915899943259"/>
    <n v="17.706583179988652"/>
    <n v="26.559874769982976"/>
    <n v="35.413166359977303"/>
    <n v="44.266457949971631"/>
    <n v="53.119749539965959"/>
    <n v="61.973041129960286"/>
    <n v="70.826332719954607"/>
    <n v="79.679624309948935"/>
    <n v="0"/>
    <n v="8.8532915899943259"/>
    <n v="17.706583179988652"/>
    <n v="26.559874769982976"/>
    <n v="35.413166359977303"/>
    <n v="44.266457949971631"/>
    <n v="53.119749539965959"/>
    <n v="61.973041129960286"/>
    <n v="70.826332719954607"/>
    <n v="79.679624309948935"/>
    <n v="0"/>
    <n v="48.008222836196865"/>
    <n v="192.03289134478746"/>
    <n v="432.07400552577172"/>
    <n v="768.13156537914983"/>
    <n v="1200.2055709049216"/>
    <n v="1728.2960221030871"/>
    <n v="2352.4029189736466"/>
    <n v="3072.5262615165993"/>
    <n v="3888.6660497319463"/>
    <n v="0"/>
    <n v="2.6711622646134907E-2"/>
    <n v="5.3423245292269814E-2"/>
    <n v="8.0134867938404714E-2"/>
    <n v="0.10684649058453963"/>
    <n v="0.13355811323067454"/>
    <n v="0.16026973587680945"/>
    <n v="0.18698135852294434"/>
    <n v="0.21369298116907925"/>
    <n v="0.24040460381521414"/>
    <n v="9.0399999999999991"/>
    <n v="1.181524"/>
    <n v="1"/>
    <n v="1.0005999999999999"/>
    <n v="1.0066999999999999"/>
    <n v="1"/>
    <n v="0.96828831403598858"/>
    <n v="0.93772073693739122"/>
    <n v="0.90829726870420791"/>
    <n v="0.88001790933643875"/>
    <n v="0.85288265883408354"/>
    <n v="0.82689151719714249"/>
    <n v="0.80204448442561549"/>
    <n v="0.77834156051950254"/>
    <n v="0.75578274547880364"/>
    <n v="350900"/>
    <n v="701800"/>
    <n v="679544.73879045679"/>
    <n v="658092.41318266117"/>
    <n v="637443.02317661315"/>
    <n v="617596.56877231272"/>
    <n v="598553.04996975989"/>
    <n v="580312.46676895465"/>
    <n v="562874.819169897"/>
    <n v="546240.10717258684"/>
    <n v="530408.33077702438"/>
    <n v="701800"/>
    <n v="679544.73879045679"/>
    <n v="658092.41318266117"/>
    <n v="637443.02317661315"/>
    <n v="617596.56877231272"/>
    <n v="598553.04996975989"/>
    <n v="580312.46676895465"/>
    <n v="562874.819169897"/>
    <n v="546240.10717258684"/>
    <n v="530408.33077702438"/>
    <n v="1740683.0375000001"/>
    <n v="60.12"/>
    <n v="9.5873061007957556"/>
    <n v="1.2999999999999999E-2"/>
    <n v="0.78300000000000003"/>
    <n v="4.1710026516728012E-2"/>
    <n v="8.6092754623530054E-2"/>
    <n v="7.3999999999999996E-2"/>
    <n v="0.16009275462353006"/>
    <n v="3.7576695169014083"/>
    <n v="3.618893516527411"/>
    <n v="3.4578526028467373"/>
    <n v="3.2745467758593878"/>
    <n v="3.0689760355653624"/>
    <n v="2.8411403819646601"/>
    <n v="2.5910398150572824"/>
    <n v="2.3186743348432279"/>
    <n v="2.0240439413224971"/>
    <n v="1.7071486344950906"/>
    <n v="3.7576695169014083"/>
    <n v="3.6882815167144098"/>
    <n v="3.5383730596870739"/>
    <n v="3.3661996893530626"/>
    <n v="3.1717614057123749"/>
    <n v="2.9550582087650112"/>
    <n v="2.7160900985109713"/>
    <n v="2.4548570749502554"/>
    <n v="2.1713591380828623"/>
    <n v="1.8655962879087937"/>
    <n v="0"/>
    <n v="4.4266457949971629"/>
    <n v="13.279937384991488"/>
    <n v="22.133228974985812"/>
    <n v="30.98652056498014"/>
    <n v="39.839812154974467"/>
    <n v="48.693103744968795"/>
    <n v="57.546395334963123"/>
    <n v="66.39968692495745"/>
    <n v="75.252978514951764"/>
    <n v="8.8532915899943259"/>
    <n v="0"/>
    <n v="10.625649319644033"/>
    <n v="33.227462447556086"/>
    <n v="58.211617856016112"/>
    <n v="86.492225243377035"/>
    <n v="119.35923050598602"/>
    <n v="158.7186839318733"/>
    <n v="207.5375479298898"/>
    <n v="270.73171799208302"/>
    <n v="357.11722097992163"/>
    <n v="1302.0213562063473"/>
    <n v="69.555528290513578"/>
    <n v="205.736532674529"/>
    <n v="1577.3134171713898"/>
    <n v="1577.3"/>
    <n v="205.73478260869547"/>
    <n v="69.555528290513578"/>
    <n v="1302.0096891007909"/>
    <n v="8.9741100612484477"/>
    <n v="1.3417171389846771E-2"/>
    <n v="8.5064169085442029E-6"/>
  </r>
  <r>
    <x v="3"/>
    <x v="224"/>
    <n v="377"/>
    <n v="1.4389400000000001"/>
    <n v="79.673353171473948"/>
    <n v="0"/>
    <n v="8.8525947968304379"/>
    <n v="17.705189593660876"/>
    <n v="26.557784390491314"/>
    <n v="35.410379187321752"/>
    <n v="44.26297398415219"/>
    <n v="53.115568780982628"/>
    <n v="61.968163577813066"/>
    <n v="70.820758374643503"/>
    <n v="79.673353171473934"/>
    <n v="0"/>
    <n v="8.8525947968304379"/>
    <n v="17.705189593660876"/>
    <n v="26.557784390491314"/>
    <n v="35.410379187321752"/>
    <n v="44.26297398415219"/>
    <n v="53.115568780982628"/>
    <n v="61.968163577813066"/>
    <n v="70.820758374643503"/>
    <n v="79.673353171473934"/>
    <n v="0"/>
    <n v="48.000666215082475"/>
    <n v="192.0026648603299"/>
    <n v="432.00599593574225"/>
    <n v="768.0106594413196"/>
    <n v="1200.0166553770619"/>
    <n v="1728.023983742969"/>
    <n v="2352.032644539041"/>
    <n v="3072.0426377652784"/>
    <n v="3888.0539634216802"/>
    <n v="0"/>
    <n v="2.6709520323414934E-2"/>
    <n v="5.3419040646829868E-2"/>
    <n v="8.0128560970244803E-2"/>
    <n v="0.10683808129365974"/>
    <n v="0.13354760161707466"/>
    <n v="0.16025712194048961"/>
    <n v="0.18696664226390453"/>
    <n v="0.21367616258731947"/>
    <n v="0.24038568291073437"/>
    <n v="9.0399999999999991"/>
    <n v="1.181524"/>
    <n v="1"/>
    <n v="1.0005999999999999"/>
    <n v="1.0066999999999999"/>
    <n v="1"/>
    <n v="0.96829076486611521"/>
    <n v="0.93772545851188638"/>
    <n v="0.9083040809373133"/>
    <n v="0.88002663214239618"/>
    <n v="0.85289311212713481"/>
    <n v="0.82690352089152941"/>
    <n v="0.80205785843557975"/>
    <n v="0.77835612475928606"/>
    <n v="0.75579831986264812"/>
    <n v="350900"/>
    <n v="701800"/>
    <n v="679546.45878303971"/>
    <n v="658095.72678364185"/>
    <n v="637447.80400180642"/>
    <n v="617602.69043753366"/>
    <n v="598560.38609082322"/>
    <n v="580320.89096167532"/>
    <n v="562884.20505008986"/>
    <n v="546250.32835606695"/>
    <n v="530419.26087960647"/>
    <n v="701800"/>
    <n v="679546.45878303971"/>
    <n v="658095.72678364185"/>
    <n v="637447.80400180642"/>
    <n v="617602.69043753366"/>
    <n v="598560.38609082322"/>
    <n v="580320.89096167532"/>
    <n v="562884.20505008986"/>
    <n v="546250.32835606695"/>
    <n v="530419.26087960647"/>
    <n v="1743134.7037500001"/>
    <n v="60.12"/>
    <n v="9.5873061007957556"/>
    <n v="1.2999999999999999E-2"/>
    <n v="0.78300000000000003"/>
    <n v="4.1710026516728012E-2"/>
    <n v="8.6362625481522737E-2"/>
    <n v="7.3999999999999996E-2"/>
    <n v="0.16036262548152275"/>
    <n v="3.752108612798875"/>
    <n v="3.6135166849683622"/>
    <n v="3.4526488713867143"/>
    <n v="3.2695051720539321"/>
    <n v="3.064085586970017"/>
    <n v="2.8363901161349654"/>
    <n v="2.5864187595487804"/>
    <n v="2.3141715172114599"/>
    <n v="2.0196483891230055"/>
    <n v="1.7028493752834164"/>
    <n v="3.752108612798875"/>
    <n v="3.6828126488836186"/>
    <n v="3.5330827781775382"/>
    <n v="3.3610770217203232"/>
    <n v="3.1667953795119743"/>
    <n v="2.9502378515524912"/>
    <n v="2.7114044378418729"/>
    <n v="2.4502951383801204"/>
    <n v="2.1669099531672327"/>
    <n v="1.8612488822032109"/>
    <n v="0"/>
    <n v="4.426297398415219"/>
    <n v="13.278892195245657"/>
    <n v="22.131486992076095"/>
    <n v="30.984081788906533"/>
    <n v="39.836676585736967"/>
    <n v="48.689271382567412"/>
    <n v="57.541866179397843"/>
    <n v="66.394460976228288"/>
    <n v="75.247055773058719"/>
    <n v="8.8525947968304379"/>
    <n v="0"/>
    <n v="10.639753105635904"/>
    <n v="33.271977854971439"/>
    <n v="58.291162423851191"/>
    <n v="86.614223010301558"/>
    <n v="119.53543192469526"/>
    <n v="158.96794461465677"/>
    <n v="207.89121161804593"/>
    <n v="271.24489364102294"/>
    <n v="357.89501381721243"/>
    <n v="1304.3516120103936"/>
    <n v="69.555528290513578"/>
    <n v="206.08607104513598"/>
    <n v="1579.9932113460432"/>
    <n v="1580"/>
    <n v="206.08695652173901"/>
    <n v="69.555528290513578"/>
    <n v="1304.3575151877474"/>
    <n v="8.9730384226329427"/>
    <n v="6.7886539568462467E-3"/>
    <n v="4.2966164283837004E-6"/>
  </r>
  <r>
    <x v="3"/>
    <x v="225"/>
    <n v="377"/>
    <n v="1.44187"/>
    <n v="79.648313015168995"/>
    <n v="0"/>
    <n v="8.849812557241"/>
    <n v="17.699625114482"/>
    <n v="26.549437671722998"/>
    <n v="35.399250228964"/>
    <n v="44.249062786205002"/>
    <n v="53.098875343446004"/>
    <n v="61.948687900687005"/>
    <n v="70.798500457928"/>
    <n v="79.648313015168995"/>
    <n v="0"/>
    <n v="8.849812557241"/>
    <n v="17.699625114482"/>
    <n v="26.549437671722998"/>
    <n v="35.399250228964"/>
    <n v="44.249062786205002"/>
    <n v="53.098875343446004"/>
    <n v="61.948687900687005"/>
    <n v="70.798500457928"/>
    <n v="79.648313015168995"/>
    <n v="0"/>
    <n v="47.970499157709057"/>
    <n v="191.88199663083623"/>
    <n v="431.73449241938141"/>
    <n v="767.52798652334491"/>
    <n v="1199.2624789427264"/>
    <n v="1726.9379696775261"/>
    <n v="2350.5544587277441"/>
    <n v="3070.1119460933796"/>
    <n v="3885.6104317744325"/>
    <n v="0"/>
    <n v="2.670112591628751E-2"/>
    <n v="5.3402251832575021E-2"/>
    <n v="8.0103377748862531E-2"/>
    <n v="0.10680450366515004"/>
    <n v="0.13350562958143755"/>
    <n v="0.16020675549772506"/>
    <n v="0.1869078814140126"/>
    <n v="0.21360900733030008"/>
    <n v="0.24031013324658757"/>
    <n v="9.0399999999999991"/>
    <n v="1.181524"/>
    <n v="1"/>
    <n v="1.0005999999999999"/>
    <n v="1.0066999999999999"/>
    <n v="1"/>
    <n v="0.96830055090619671"/>
    <n v="0.93774431166525407"/>
    <n v="0.90833128227717219"/>
    <n v="0.88006146274195096"/>
    <n v="0.85293485305959049"/>
    <n v="0.82695145323009078"/>
    <n v="0.80211126325345161"/>
    <n v="0.77841428312967331"/>
    <n v="0.75586051285875577"/>
    <n v="350900"/>
    <n v="701800"/>
    <n v="679553.3266259688"/>
    <n v="658108.95792667533"/>
    <n v="637466.89390211948"/>
    <n v="617627.13455230114"/>
    <n v="598589.67987722065"/>
    <n v="580354.52987687767"/>
    <n v="562921.68455127231"/>
    <n v="546291.14390040468"/>
    <n v="530462.9079242748"/>
    <n v="701800"/>
    <n v="679553.3266259688"/>
    <n v="658108.95792667533"/>
    <n v="637466.89390211948"/>
    <n v="617627.13455230114"/>
    <n v="598589.67987722065"/>
    <n v="580354.52987687767"/>
    <n v="562921.68455127231"/>
    <n v="546291.14390040468"/>
    <n v="530462.9079242748"/>
    <n v="1745586.37"/>
    <n v="60.12"/>
    <n v="9.5873061007957556"/>
    <n v="1.2999999999999999E-2"/>
    <n v="0.78300000000000003"/>
    <n v="4.1710026516728012E-2"/>
    <n v="8.6714690359687416E-2"/>
    <n v="7.3999999999999996E-2"/>
    <n v="0.16071469035968741"/>
    <n v="3.7465633292134837"/>
    <n v="3.6081832274987726"/>
    <n v="3.4475128741681229"/>
    <n v="3.264552269221535"/>
    <n v="3.0593014126590075"/>
    <n v="2.8317603044805422"/>
    <n v="2.5819289446861373"/>
    <n v="2.3098073332757938"/>
    <n v="2.0153954702495125"/>
    <n v="1.6986933556072927"/>
    <n v="3.7465633292134837"/>
    <n v="3.6773732783561282"/>
    <n v="3.5278480508334478"/>
    <n v="3.3560325716948292"/>
    <n v="3.1619268409402714"/>
    <n v="2.945530858569775"/>
    <n v="2.70684462458334"/>
    <n v="2.4458681389809653"/>
    <n v="2.1626014017626529"/>
    <n v="1.8570444129284027"/>
    <n v="0"/>
    <n v="4.4249062786205"/>
    <n v="13.274718835861499"/>
    <n v="22.124531393102501"/>
    <n v="30.974343950343499"/>
    <n v="39.824156507584505"/>
    <n v="48.673969064825499"/>
    <n v="57.523781622066508"/>
    <n v="66.373594179307503"/>
    <n v="75.223406736548498"/>
    <n v="8.849812557241"/>
    <n v="0"/>
    <n v="10.648794175894892"/>
    <n v="33.300406297175009"/>
    <n v="58.342090418649114"/>
    <n v="86.693067813845033"/>
    <n v="119.65120627304526"/>
    <n v="159.13565881416562"/>
    <n v="208.13660263429068"/>
    <n v="271.61448557209457"/>
    <n v="358.47987527976278"/>
    <n v="1306.002187278923"/>
    <n v="69.555528290513578"/>
    <n v="206.33365733541538"/>
    <n v="1581.891372904852"/>
    <n v="1581.9"/>
    <n v="206.3347826086956"/>
    <n v="69.555528290513578"/>
    <n v="1306.0096891007909"/>
    <n v="8.9716129668857505"/>
    <n v="8.6270951480855729E-3"/>
    <n v="5.453628641561143E-6"/>
  </r>
  <r>
    <x v="3"/>
    <x v="226"/>
    <n v="377"/>
    <n v="1.4432199999999999"/>
    <n v="79.666939473805741"/>
    <n v="0"/>
    <n v="8.8518821637561942"/>
    <n v="17.703764327512388"/>
    <n v="26.555646491268583"/>
    <n v="35.407528655024777"/>
    <n v="44.259410818780971"/>
    <n v="53.111292982537165"/>
    <n v="61.963175146293359"/>
    <n v="70.815057310049554"/>
    <n v="79.666939473805741"/>
    <n v="0"/>
    <n v="8.8518821637561942"/>
    <n v="17.703764327512388"/>
    <n v="26.555646491268583"/>
    <n v="35.407528655024777"/>
    <n v="44.259410818780971"/>
    <n v="53.111292982537165"/>
    <n v="61.963175146293359"/>
    <n v="70.815057310049554"/>
    <n v="79.666939473805741"/>
    <n v="0"/>
    <n v="47.992938427627841"/>
    <n v="191.97175371051136"/>
    <n v="431.93644584865052"/>
    <n v="767.88701484204546"/>
    <n v="1199.823460690696"/>
    <n v="1727.7457833946021"/>
    <n v="2351.6539829537642"/>
    <n v="3071.5480593681818"/>
    <n v="3887.4280126378544"/>
    <n v="0"/>
    <n v="2.6707370209463434E-2"/>
    <n v="5.3414740418926868E-2"/>
    <n v="8.0122110628390295E-2"/>
    <n v="0.10682948083785374"/>
    <n v="0.13353685104731716"/>
    <n v="0.16024422125678059"/>
    <n v="0.18695159146624402"/>
    <n v="0.21365896167570747"/>
    <n v="0.24036633188517087"/>
    <n v="9.0399999999999991"/>
    <n v="1.181524"/>
    <n v="1"/>
    <n v="1.0005999999999999"/>
    <n v="1.0066999999999999"/>
    <n v="1"/>
    <n v="0.9682932714172785"/>
    <n v="0.93773028744930087"/>
    <n v="0.90831104809606689"/>
    <n v="0.88003555335757688"/>
    <n v="0.85290380323383042"/>
    <n v="0.82691579772482804"/>
    <n v="0.8020715368305692"/>
    <n v="0.77837102055105423"/>
    <n v="0.75581424888628312"/>
    <n v="350900"/>
    <n v="701800"/>
    <n v="679548.217880646"/>
    <n v="658099.1157319193"/>
    <n v="637452.69355381979"/>
    <n v="617608.95134634746"/>
    <n v="598567.8891095022"/>
    <n v="580329.50684328435"/>
    <n v="562893.80454769346"/>
    <n v="546260.78222272987"/>
    <n v="530430.43986839347"/>
    <n v="701800"/>
    <n v="679548.217880646"/>
    <n v="658099.1157319193"/>
    <n v="637452.69355381979"/>
    <n v="617608.95134634746"/>
    <n v="598567.8891095022"/>
    <n v="580329.50684328435"/>
    <n v="562893.80454769346"/>
    <n v="546260.78222272987"/>
    <n v="530430.43986839347"/>
    <n v="1748038.0362500001"/>
    <n v="60.12"/>
    <n v="9.5873061007957556"/>
    <n v="1.2999999999999999E-2"/>
    <n v="0.78300000000000003"/>
    <n v="4.1710026516728012E-2"/>
    <n v="8.6877145553231672E-2"/>
    <n v="7.3999999999999996E-2"/>
    <n v="0.16087714555323168"/>
    <n v="3.7410336004207578"/>
    <n v="3.6027989114060794"/>
    <n v="3.4422673223947813"/>
    <n v="3.2594388333868638"/>
    <n v="3.0543134443823243"/>
    <n v="2.8268911553811651"/>
    <n v="2.577171966383387"/>
    <n v="2.3051558773889869"/>
    <n v="2.0108428883979674"/>
    <n v="1.6942329994103278"/>
    <n v="3.7410336004207578"/>
    <n v="3.6719162559134189"/>
    <n v="3.5225331169004304"/>
    <n v="3.3508530778908225"/>
    <n v="3.1568761388845941"/>
    <n v="2.9406022998817445"/>
    <n v="2.702031560882276"/>
    <n v="2.4411639218861869"/>
    <n v="2.1579993828934771"/>
    <n v="1.8525379439041476"/>
    <n v="0"/>
    <n v="4.4259410818780971"/>
    <n v="13.277823245634291"/>
    <n v="22.129705409390485"/>
    <n v="30.98158757314668"/>
    <n v="39.83346973690287"/>
    <n v="48.685351900659072"/>
    <n v="57.537234064415259"/>
    <n v="66.38911622817146"/>
    <n v="75.240998391927647"/>
    <n v="8.8518821637561942"/>
    <n v="0"/>
    <n v="10.669608506843984"/>
    <n v="33.366251745834141"/>
    <n v="58.459604181113271"/>
    <n v="86.872385984863371"/>
    <n v="119.90780946433743"/>
    <n v="159.49369517538881"/>
    <n v="208.63523805199353"/>
    <n v="272.32103885948897"/>
    <n v="359.52000542838738"/>
    <n v="1309.2456373982509"/>
    <n v="69.555528290513578"/>
    <n v="206.82017485331454"/>
    <n v="1585.621340542079"/>
    <n v="1585.6"/>
    <n v="206.81739130434767"/>
    <n v="69.555528290513578"/>
    <n v="1309.2270804051386"/>
    <n v="8.9709448476164155"/>
    <n v="2.1340542079087754E-2"/>
    <n v="1.3458969525156253E-5"/>
  </r>
  <r>
    <x v="3"/>
    <x v="227"/>
    <n v="377"/>
    <n v="1.4430400000000001"/>
    <n v="79.727759340004766"/>
    <n v="0"/>
    <n v="8.8586399266671965"/>
    <n v="17.717279853334393"/>
    <n v="26.575919780001591"/>
    <n v="35.434559706668786"/>
    <n v="44.293199633335981"/>
    <n v="53.151839560003175"/>
    <n v="62.01047948667037"/>
    <n v="70.869119413337572"/>
    <n v="79.727759340004766"/>
    <n v="0"/>
    <n v="8.8586399266671965"/>
    <n v="17.717279853334393"/>
    <n v="26.575919780001591"/>
    <n v="35.434559706668786"/>
    <n v="44.293199633335981"/>
    <n v="53.151839560003175"/>
    <n v="62.01047948667037"/>
    <n v="70.869119413337572"/>
    <n v="79.727759340004766"/>
    <n v="0"/>
    <n v="48.066244577084589"/>
    <n v="192.26497830833836"/>
    <n v="432.59620119376143"/>
    <n v="769.05991323335343"/>
    <n v="1201.6561144271147"/>
    <n v="1730.3848047750453"/>
    <n v="2355.245984277145"/>
    <n v="3076.2396529334137"/>
    <n v="3893.3658107438519"/>
    <n v="0"/>
    <n v="2.6727759328129166E-2"/>
    <n v="5.3455518656258333E-2"/>
    <n v="8.0183277984387499E-2"/>
    <n v="0.10691103731251667"/>
    <n v="0.13363879664064582"/>
    <n v="0.160366555968775"/>
    <n v="0.18709431529690415"/>
    <n v="0.21382207462503333"/>
    <n v="0.24054983395316248"/>
    <n v="9.0399999999999991"/>
    <n v="1.181524"/>
    <n v="1"/>
    <n v="1.0005999999999999"/>
    <n v="1.0066999999999999"/>
    <n v="1"/>
    <n v="0.96826950257097399"/>
    <n v="0.93768449675357135"/>
    <n v="0.90824498254779185"/>
    <n v="0.8799509599536357"/>
    <n v="0.8528024289711027"/>
    <n v="0.82679938960019295"/>
    <n v="0.80194184184090656"/>
    <n v="0.7782297856932433"/>
    <n v="0.75566322115720341"/>
    <n v="350900"/>
    <n v="701800"/>
    <n v="679531.53690430953"/>
    <n v="658066.97982165636"/>
    <n v="637406.32875204028"/>
    <n v="617549.58369546151"/>
    <n v="598496.74465191993"/>
    <n v="580247.81162141543"/>
    <n v="562802.78460394824"/>
    <n v="546161.66359951813"/>
    <n v="530324.44860812533"/>
    <n v="701800"/>
    <n v="679531.53690430953"/>
    <n v="658066.97982165636"/>
    <n v="637406.32875204028"/>
    <n v="617549.58369546151"/>
    <n v="598496.74465191993"/>
    <n v="580247.81162141543"/>
    <n v="562802.78460394824"/>
    <n v="546161.66359951813"/>
    <n v="530324.44860812533"/>
    <n v="1750489.7025000001"/>
    <n v="60.12"/>
    <n v="9.5873061007957556"/>
    <n v="1.2999999999999999E-2"/>
    <n v="0.78300000000000003"/>
    <n v="4.1710026516728012E-2"/>
    <n v="8.6855476076627525E-2"/>
    <n v="7.3999999999999996E-2"/>
    <n v="0.16085547607662753"/>
    <n v="3.7355193610644259"/>
    <n v="3.5973662225986196"/>
    <n v="3.4369170716517234"/>
    <n v="3.2541719082237361"/>
    <n v="3.0491307323146586"/>
    <n v="2.8217935439244908"/>
    <n v="2.5721603430532318"/>
    <n v="2.3002311297008822"/>
    <n v="2.0060059038674418"/>
    <n v="1.6894846655529117"/>
    <n v="3.7355193610644259"/>
    <n v="3.666442791831523"/>
    <n v="3.5171416471251717"/>
    <n v="3.3455444899377298"/>
    <n v="3.1516513202691971"/>
    <n v="2.9354621381195747"/>
    <n v="2.6969769434888615"/>
    <n v="2.4361957363770568"/>
    <n v="2.1531185167841622"/>
    <n v="1.8477452847101767"/>
    <n v="0"/>
    <n v="4.4293199633335982"/>
    <n v="13.287959890000796"/>
    <n v="22.146599816667994"/>
    <n v="31.005239743335189"/>
    <n v="39.863879670002383"/>
    <n v="48.722519596669578"/>
    <n v="57.581159523336773"/>
    <n v="66.439799450003974"/>
    <n v="75.298439376671169"/>
    <n v="8.8586399266671965"/>
    <n v="0"/>
    <n v="10.701858150518255"/>
    <n v="33.468442228287657"/>
    <n v="58.641800749003679"/>
    <n v="87.149315331855092"/>
    <n v="120.30124711564407"/>
    <n v="160.0366879178938"/>
    <n v="209.38003919824448"/>
    <n v="273.35525450156484"/>
    <n v="361.0030922538848"/>
    <n v="1314.0377374468967"/>
    <n v="69.555528290513578"/>
    <n v="207.53898986061142"/>
    <n v="1591.1322555980219"/>
    <n v="1591.1"/>
    <n v="207.53478260869542"/>
    <n v="69.555528290513578"/>
    <n v="1314.0096891007909"/>
    <n v="8.9710343421107517"/>
    <n v="3.2255598021947662E-2"/>
    <n v="2.0272514626326229E-5"/>
  </r>
  <r>
    <x v="3"/>
    <x v="228"/>
    <n v="377"/>
    <n v="1.4476599999999999"/>
    <n v="79.656160901261401"/>
    <n v="0"/>
    <n v="8.8506845445846007"/>
    <n v="17.701369089169201"/>
    <n v="26.5520536337538"/>
    <n v="35.402738178338403"/>
    <n v="44.253422722923005"/>
    <n v="53.104107267507608"/>
    <n v="61.954791812092211"/>
    <n v="70.805476356676806"/>
    <n v="79.656160901261401"/>
    <n v="0"/>
    <n v="8.8506845445846007"/>
    <n v="17.701369089169201"/>
    <n v="26.5520536337538"/>
    <n v="35.402738178338403"/>
    <n v="44.253422722923005"/>
    <n v="53.104107267507608"/>
    <n v="61.954791812092211"/>
    <n v="70.805476356676806"/>
    <n v="79.656160901261401"/>
    <n v="0"/>
    <n v="47.979952855996096"/>
    <n v="191.91981142398438"/>
    <n v="431.8195757039648"/>
    <n v="767.67924569593754"/>
    <n v="1199.4988213999025"/>
    <n v="1727.2783028158597"/>
    <n v="2351.0176899438093"/>
    <n v="3070.7169827837502"/>
    <n v="3886.3761813356832"/>
    <n v="0"/>
    <n v="2.6703756824423507E-2"/>
    <n v="5.3407513648847015E-2"/>
    <n v="8.0111270473270518E-2"/>
    <n v="0.10681502729769403"/>
    <n v="0.13351878412211754"/>
    <n v="0.16022254094654106"/>
    <n v="0.18692629777096456"/>
    <n v="0.21363005459538806"/>
    <n v="0.24033381141981155"/>
    <n v="9.0399999999999991"/>
    <n v="1.181524"/>
    <n v="1"/>
    <n v="1.0005999999999999"/>
    <n v="1.0066999999999999"/>
    <n v="1"/>
    <n v="0.96829748383140157"/>
    <n v="0.93773840281165233"/>
    <n v="0.90832275694075237"/>
    <n v="0.8800505462187016"/>
    <n v="0.85292177064550001"/>
    <n v="0.82693643022114771"/>
    <n v="0.8020945249456447"/>
    <n v="0.77839605481899088"/>
    <n v="0.75584101984118623"/>
    <n v="350900"/>
    <n v="701800"/>
    <n v="679551.17415287765"/>
    <n v="658104.81109321758"/>
    <n v="637460.91082102002"/>
    <n v="617619.47333628475"/>
    <n v="598580.49863901187"/>
    <n v="580343.98672920151"/>
    <n v="562909.93760685343"/>
    <n v="546278.35127196775"/>
    <n v="530449.22772454447"/>
    <n v="701800"/>
    <n v="679551.17415287765"/>
    <n v="658104.81109321758"/>
    <n v="637460.91082102002"/>
    <n v="617619.47333628475"/>
    <n v="598580.49863901187"/>
    <n v="580343.98672920151"/>
    <n v="562909.93760685343"/>
    <n v="546278.35127196775"/>
    <n v="530449.22772454447"/>
    <n v="1752941.3687500001"/>
    <n v="60.12"/>
    <n v="9.5873061007957556"/>
    <n v="1.2999999999999999E-2"/>
    <n v="0.78300000000000003"/>
    <n v="4.1710026516728012E-2"/>
    <n v="8.7412514898899313E-2"/>
    <n v="7.3999999999999996E-2"/>
    <n v="0.1614125148988993"/>
    <n v="3.7300205461538458"/>
    <n v="3.5921474915409184"/>
    <n v="3.4319555415858121"/>
    <n v="3.2494446962885282"/>
    <n v="3.0446149556490649"/>
    <n v="2.8174663196674232"/>
    <n v="2.567998788343604"/>
    <n v="2.2962123616776053"/>
    <n v="2.0021070396694287"/>
    <n v="1.6856828223190732"/>
    <n v="3.7300205461538458"/>
    <n v="3.6610840188473821"/>
    <n v="3.512051516563365"/>
    <n v="3.3407001189371703"/>
    <n v="3.1470298259687963"/>
    <n v="2.9310406376582439"/>
    <n v="2.6927325540055138"/>
    <n v="2.4321055750106044"/>
    <n v="2.149159700673517"/>
    <n v="1.8438949309942509"/>
    <n v="0"/>
    <n v="4.4253422722923004"/>
    <n v="13.2760268168769"/>
    <n v="22.126711361461503"/>
    <n v="30.977395906046102"/>
    <n v="39.828080450630708"/>
    <n v="48.678764995215303"/>
    <n v="57.529449539799913"/>
    <n v="66.380134084384508"/>
    <n v="75.230818628969104"/>
    <n v="8.8506845445846007"/>
    <n v="0"/>
    <n v="10.698281779997334"/>
    <n v="33.456777273188123"/>
    <n v="58.621407279045563"/>
    <n v="87.120610333814795"/>
    <n v="120.26642399830523"/>
    <n v="160.00118257259936"/>
    <n v="209.35563617469472"/>
    <n v="273.36713350059466"/>
    <n v="361.10747555275975"/>
    <n v="1313.9949284649995"/>
    <n v="69.555528290513578"/>
    <n v="207.53256851332685"/>
    <n v="1591.0830252688399"/>
    <n v="1591.1"/>
    <n v="207.53478260869542"/>
    <n v="69.555528290513578"/>
    <n v="1314.0096891007909"/>
    <n v="8.968697383265118"/>
    <n v="1.6974731159962175E-2"/>
    <n v="1.066855078873872E-5"/>
  </r>
  <r>
    <x v="3"/>
    <x v="229"/>
    <n v="377"/>
    <n v="1.4474899999999999"/>
    <n v="79.716525775748423"/>
    <n v="0"/>
    <n v="8.8573917528609361"/>
    <n v="17.714783505721872"/>
    <n v="26.57217525858281"/>
    <n v="35.429567011443744"/>
    <n v="44.286958764304678"/>
    <n v="53.144350517165613"/>
    <n v="62.001742270026547"/>
    <n v="70.859134022887488"/>
    <n v="79.716525775748423"/>
    <n v="0"/>
    <n v="8.8573917528609361"/>
    <n v="17.714783505721872"/>
    <n v="26.57217525858281"/>
    <n v="35.429567011443744"/>
    <n v="44.286958764304678"/>
    <n v="53.144350517165613"/>
    <n v="62.001742270026547"/>
    <n v="70.859134022887488"/>
    <n v="79.716525775748423"/>
    <n v="0"/>
    <n v="48.052700556484972"/>
    <n v="192.21080222593989"/>
    <n v="432.47430500836481"/>
    <n v="768.84320890375955"/>
    <n v="1201.3175139121242"/>
    <n v="1729.8972200334588"/>
    <n v="2354.582327267763"/>
    <n v="3075.3728356150382"/>
    <n v="3892.2687450752824"/>
    <n v="0"/>
    <n v="2.6723993412664765E-2"/>
    <n v="5.344798682532953E-2"/>
    <n v="8.0171980237994295E-2"/>
    <n v="0.10689597365065906"/>
    <n v="0.13361996706332382"/>
    <n v="0.16034396047598859"/>
    <n v="0.18706795388865333"/>
    <n v="0.21379194730131812"/>
    <n v="0.24051594071398288"/>
    <n v="9.0399999999999991"/>
    <n v="1.181524"/>
    <n v="1"/>
    <n v="1.0005999999999999"/>
    <n v="1.0066999999999999"/>
    <n v="1"/>
    <n v="0.96827389267944297"/>
    <n v="0.93769295419592746"/>
    <n v="0.90825718454945359"/>
    <n v="0.87996658374002146"/>
    <n v="0.85282115176763074"/>
    <n v="0.82682088863228165"/>
    <n v="0.80196579433397419"/>
    <n v="0.77825586887270837"/>
    <n v="0.75569111224848418"/>
    <n v="350900"/>
    <n v="701800"/>
    <n v="679534.61788243311"/>
    <n v="658072.91525470186"/>
    <n v="637414.89211680659"/>
    <n v="617560.54846874706"/>
    <n v="598509.88431052328"/>
    <n v="580262.89964213525"/>
    <n v="562819.59446358308"/>
    <n v="546179.96877486678"/>
    <n v="530344.02257598622"/>
    <n v="701800"/>
    <n v="679534.61788243311"/>
    <n v="658072.91525470186"/>
    <n v="637414.89211680659"/>
    <n v="617560.54846874706"/>
    <n v="598509.88431052328"/>
    <n v="580262.89964213525"/>
    <n v="562819.59446358308"/>
    <n v="546179.96877486678"/>
    <n v="530344.02257598622"/>
    <n v="1755393.0350000001"/>
    <n v="60.12"/>
    <n v="9.5873061007957556"/>
    <n v="1.2999999999999999E-2"/>
    <n v="0.78300000000000003"/>
    <n v="4.1710026516728012E-2"/>
    <n v="8.739198624574343E-2"/>
    <n v="7.3999999999999996E-2"/>
    <n v="0.16139198624574341"/>
    <n v="3.7245370910614524"/>
    <n v="3.5867455419230851"/>
    <n v="3.4266359432508313"/>
    <n v="3.2442082950446904"/>
    <n v="3.0394625973046634"/>
    <n v="2.8123988500307489"/>
    <n v="2.5630170532229468"/>
    <n v="2.2913172068812591"/>
    <n v="1.9972993110056836"/>
    <n v="1.6809633655962222"/>
    <n v="3.7245370910614524"/>
    <n v="3.655641316492269"/>
    <n v="3.506690742586958"/>
    <n v="3.3354221191477609"/>
    <n v="3.1418354461746771"/>
    <n v="2.9259307236677063"/>
    <n v="2.6877079516268481"/>
    <n v="2.4271671300521032"/>
    <n v="2.1443082589434712"/>
    <n v="1.8391313383009529"/>
    <n v="0"/>
    <n v="4.428695876430468"/>
    <n v="13.286087629291405"/>
    <n v="22.143479382152343"/>
    <n v="31.000871135013277"/>
    <n v="39.858262887874211"/>
    <n v="48.715654640735146"/>
    <n v="57.57304639359608"/>
    <n v="66.430438146457021"/>
    <n v="75.287829899317956"/>
    <n v="8.8573917528609361"/>
    <n v="0"/>
    <n v="10.730454914943355"/>
    <n v="33.558728623060261"/>
    <n v="58.803193314924926"/>
    <n v="87.396957933329332"/>
    <n v="120.65912775401529"/>
    <n v="160.54334972997697"/>
    <n v="210.0996754610677"/>
    <n v="274.40103936701689"/>
    <n v="362.59172455680965"/>
    <n v="1318.7842516551443"/>
    <n v="69.555528290513578"/>
    <n v="208.25096699184857"/>
    <n v="1596.5907469375065"/>
    <n v="1596.6"/>
    <n v="208.25217391304341"/>
    <n v="69.555528290513578"/>
    <n v="1318.7922977964429"/>
    <n v="8.9687848428606625"/>
    <n v="9.2530624933715444E-3"/>
    <n v="5.7954794521931263E-6"/>
  </r>
  <r>
    <x v="3"/>
    <x v="230"/>
    <n v="377"/>
    <n v="1.4520599999999999"/>
    <n v="79.646543789224893"/>
    <n v="0"/>
    <n v="8.8496159765805444"/>
    <n v="17.699231953161089"/>
    <n v="26.548847929741633"/>
    <n v="35.398463906322178"/>
    <n v="44.248079882902722"/>
    <n v="53.097695859483267"/>
    <n v="61.947311836063811"/>
    <n v="70.796927812644356"/>
    <n v="79.646543789224893"/>
    <n v="0"/>
    <n v="8.8496159765805444"/>
    <n v="17.699231953161089"/>
    <n v="26.548847929741633"/>
    <n v="35.398463906322178"/>
    <n v="44.248079882902722"/>
    <n v="53.097695859483267"/>
    <n v="61.947311836063811"/>
    <n v="70.796927812644356"/>
    <n v="79.646543789224893"/>
    <n v="0"/>
    <n v="47.968368046431642"/>
    <n v="191.87347218572657"/>
    <n v="431.71531241788483"/>
    <n v="767.49388874290628"/>
    <n v="1199.2092011607913"/>
    <n v="1726.8612496715393"/>
    <n v="2350.4500342751508"/>
    <n v="3069.9755549716251"/>
    <n v="3885.4378117609631"/>
    <n v="0"/>
    <n v="2.670053280485904E-2"/>
    <n v="5.3401065609718079E-2"/>
    <n v="8.0101598414577119E-2"/>
    <n v="0.10680213121943616"/>
    <n v="0.1335026640242952"/>
    <n v="0.16020319682915424"/>
    <n v="0.18690372963401328"/>
    <n v="0.21360426243887232"/>
    <n v="0.24030479524373133"/>
    <n v="9.0399999999999991"/>
    <n v="1.181524"/>
    <n v="1"/>
    <n v="1.0005999999999999"/>
    <n v="1.0066999999999999"/>
    <n v="1"/>
    <n v="0.96830124234848669"/>
    <n v="0.93774564376221559"/>
    <n v="0.90833320424118691"/>
    <n v="0.88006392378540022"/>
    <n v="0.85293780239485584"/>
    <n v="0.82695484006955366"/>
    <n v="0.8021150368094937"/>
    <n v="0.77841839261467594"/>
    <n v="0.75586490748510049"/>
    <n v="350900"/>
    <n v="701800"/>
    <n v="679553.81188016792"/>
    <n v="658109.89279232291"/>
    <n v="637468.24273646495"/>
    <n v="617628.86171259382"/>
    <n v="598591.74972070986"/>
    <n v="580356.90676081274"/>
    <n v="562924.33283290267"/>
    <n v="546294.02793697955"/>
    <n v="530465.99207304348"/>
    <n v="701800"/>
    <n v="679553.81188016792"/>
    <n v="658109.89279232291"/>
    <n v="637468.24273646495"/>
    <n v="617628.86171259382"/>
    <n v="598591.74972070986"/>
    <n v="580356.90676081274"/>
    <n v="562924.33283290267"/>
    <n v="546294.02793697955"/>
    <n v="530465.99207304348"/>
    <n v="1757844.7012500002"/>
    <n v="60.12"/>
    <n v="9.5873061007957556"/>
    <n v="1.2999999999999999E-2"/>
    <n v="0.78300000000000003"/>
    <n v="4.1710026516728012E-2"/>
    <n v="8.7944683450500091E-2"/>
    <n v="7.3999999999999996E-2"/>
    <n v="0.16194468345050009"/>
    <n v="3.7190689315202228"/>
    <n v="3.5815535917737678"/>
    <n v="3.4216973648448685"/>
    <n v="3.2395002507335269"/>
    <n v="3.0349622494397401"/>
    <n v="2.8080833609635101"/>
    <n v="2.5588635853048358"/>
    <n v="2.2873029224637182"/>
    <n v="1.9934013724401567"/>
    <n v="1.6771589352341516"/>
    <n v="3.7190689315202228"/>
    <n v="3.650311261646995"/>
    <n v="3.5016254783093181"/>
    <n v="3.3305988077891975"/>
    <n v="3.1372312500866335"/>
    <n v="2.9215228052016249"/>
    <n v="2.6834734731341729"/>
    <n v="2.4230832538842773"/>
    <n v="2.1403521474519374"/>
    <n v="1.8352801538371541"/>
    <n v="0"/>
    <n v="4.4248079882902722"/>
    <n v="13.274423964870817"/>
    <n v="22.124039941451361"/>
    <n v="30.973655918031906"/>
    <n v="39.823271894612446"/>
    <n v="48.672887871192998"/>
    <n v="57.522503847773535"/>
    <n v="66.372119824354087"/>
    <n v="75.221735800934624"/>
    <n v="8.8496159765805444"/>
    <n v="0"/>
    <n v="10.72726369334517"/>
    <n v="33.548292108082308"/>
    <n v="58.78500192652627"/>
    <n v="87.371614782223773"/>
    <n v="120.6290988284623"/>
    <n v="160.51448633406568"/>
    <n v="210.08443199305941"/>
    <n v="274.42576339429763"/>
    <n v="362.71490951301286"/>
    <n v="1318.8008625730754"/>
    <n v="69.555528290513578"/>
    <n v="208.25345862953822"/>
    <n v="1596.6098494931273"/>
    <n v="1596.6"/>
    <n v="208.25217391304341"/>
    <n v="69.555528290513578"/>
    <n v="1318.7922977964429"/>
    <n v="8.9663950002028674"/>
    <n v="9.8494931273762631E-3"/>
    <n v="6.1690424197521377E-6"/>
  </r>
  <r>
    <x v="3"/>
    <x v="231"/>
    <n v="377"/>
    <n v="1.4519"/>
    <n v="79.706457439510544"/>
    <n v="0"/>
    <n v="8.8562730488345043"/>
    <n v="17.712546097669009"/>
    <n v="26.568819146503515"/>
    <n v="35.425092195338017"/>
    <n v="44.28136524417252"/>
    <n v="53.137638293007022"/>
    <n v="61.993911341841525"/>
    <n v="70.850184390676034"/>
    <n v="79.706457439510544"/>
    <n v="0"/>
    <n v="8.8562730488345043"/>
    <n v="17.712546097669009"/>
    <n v="26.568819146503515"/>
    <n v="35.425092195338017"/>
    <n v="44.28136524417252"/>
    <n v="53.137638293007022"/>
    <n v="61.993911341841525"/>
    <n v="70.850184390676034"/>
    <n v="79.706457439510544"/>
    <n v="0"/>
    <n v="48.040563043251353"/>
    <n v="192.16225217300541"/>
    <n v="432.36506738926221"/>
    <n v="768.64900869202165"/>
    <n v="1201.0140760812837"/>
    <n v="1729.4602695570484"/>
    <n v="2353.987589119316"/>
    <n v="3074.5960347680866"/>
    <n v="3891.2856065033602"/>
    <n v="0"/>
    <n v="2.6720618125687826E-2"/>
    <n v="5.3441236251375653E-2"/>
    <n v="8.0161854377063482E-2"/>
    <n v="0.10688247250275131"/>
    <n v="0.13360309062843911"/>
    <n v="0.16032370875412694"/>
    <n v="0.18704432687981476"/>
    <n v="0.21376494500550261"/>
    <n v="0.24048556313119043"/>
    <n v="9.0399999999999991"/>
    <n v="1.181524"/>
    <n v="1"/>
    <n v="1.0005999999999999"/>
    <n v="1.0066999999999999"/>
    <n v="1"/>
    <n v="0.96827782743285373"/>
    <n v="0.93770053444737433"/>
    <n v="0.90826812104356147"/>
    <n v="0.87998058722141548"/>
    <n v="0.85283793298093602"/>
    <n v="0.82684015832212332"/>
    <n v="0.80198726324497749"/>
    <n v="0.77827924774949819"/>
    <n v="0.75571611183568554"/>
    <n v="350900"/>
    <n v="701800"/>
    <n v="679537.37929237681"/>
    <n v="658078.23507516726"/>
    <n v="637422.56734837149"/>
    <n v="617570.37611198938"/>
    <n v="598521.66136602091"/>
    <n v="580276.4231104661"/>
    <n v="562834.66134532518"/>
    <n v="546196.37607059779"/>
    <n v="530361.56728628406"/>
    <n v="701800"/>
    <n v="679537.37929237681"/>
    <n v="658078.23507516726"/>
    <n v="637422.56734837149"/>
    <n v="617570.37611198938"/>
    <n v="598521.66136602091"/>
    <n v="580276.4231104661"/>
    <n v="562834.66134532518"/>
    <n v="546196.37607059779"/>
    <n v="530361.56728628406"/>
    <n v="1760296.3675000002"/>
    <n v="60.12"/>
    <n v="9.5873061007957556"/>
    <n v="1.2999999999999999E-2"/>
    <n v="0.78300000000000003"/>
    <n v="4.1710026516728012E-2"/>
    <n v="8.7925303570723534E-2"/>
    <n v="7.3999999999999996E-2"/>
    <n v="0.16192530357072354"/>
    <n v="3.7136160036211696"/>
    <n v="3.5761821233916051"/>
    <n v="3.4164081590575655"/>
    <n v="3.2342941106190497"/>
    <n v="3.0298399780760583"/>
    <n v="2.80304576142859"/>
    <n v="2.553911460676646"/>
    <n v="2.2824370758202273"/>
    <n v="1.9886226068593316"/>
    <n v="1.67246805379396"/>
    <n v="3.7136160036211696"/>
    <n v="3.6448990635063874"/>
    <n v="3.4962951412245853"/>
    <n v="3.3253511348383076"/>
    <n v="3.1320670443475542"/>
    <n v="2.9164428697523244"/>
    <n v="2.678478611052618"/>
    <n v="2.4181742682484364"/>
    <n v="2.1355298413397792"/>
    <n v="1.8305453303266459"/>
    <n v="0"/>
    <n v="4.4281365244172521"/>
    <n v="13.284409573251757"/>
    <n v="22.14068262208626"/>
    <n v="30.996955670920766"/>
    <n v="39.853228719755265"/>
    <n v="48.709501768589774"/>
    <n v="57.56577481742427"/>
    <n v="66.422047866258779"/>
    <n v="75.278320915093289"/>
    <n v="8.8562730488345043"/>
    <n v="0"/>
    <n v="10.759361363502263"/>
    <n v="33.650007714183225"/>
    <n v="58.966383650283426"/>
    <n v="87.647390434925569"/>
    <n v="121.02108327936482"/>
    <n v="161.0558493748016"/>
    <n v="210.82774171611246"/>
    <n v="275.45941104587337"/>
    <n v="364.20041265128953"/>
    <n v="1323.5876412303362"/>
    <n v="69.555528290513578"/>
    <n v="208.97147542812735"/>
    <n v="1602.1146449489772"/>
    <n v="1602.1"/>
    <n v="208.96956521739116"/>
    <n v="69.555528290513578"/>
    <n v="1323.5749064920951"/>
    <n v="8.966480024944703"/>
    <n v="1.4644948977320382E-2"/>
    <n v="9.141095423082443E-6"/>
  </r>
  <r>
    <x v="3"/>
    <x v="232"/>
    <n v="377"/>
    <n v="1.45408"/>
    <n v="79.702130849313676"/>
    <n v="0"/>
    <n v="8.8557923165904082"/>
    <n v="17.711584633180816"/>
    <n v="26.567376949771223"/>
    <n v="35.423169266361633"/>
    <n v="44.278961582952043"/>
    <n v="53.134753899542453"/>
    <n v="61.990546216132863"/>
    <n v="70.846338532723266"/>
    <n v="79.702130849313676"/>
    <n v="0"/>
    <n v="8.8557923165904082"/>
    <n v="17.711584633180816"/>
    <n v="26.567376949771223"/>
    <n v="35.423169266361633"/>
    <n v="44.278961582952043"/>
    <n v="53.134753899542453"/>
    <n v="61.990546216132863"/>
    <n v="70.846338532723266"/>
    <n v="79.702130849313676"/>
    <n v="0"/>
    <n v="48.035347752181302"/>
    <n v="192.14139100872521"/>
    <n v="432.31812976963164"/>
    <n v="768.56556403490083"/>
    <n v="1200.8836938045326"/>
    <n v="1729.2725190785272"/>
    <n v="2353.7320398568841"/>
    <n v="3074.2622561396033"/>
    <n v="3890.8631679266855"/>
    <n v="0"/>
    <n v="2.6719167689071389E-2"/>
    <n v="5.3438335378142778E-2"/>
    <n v="8.0157503067214156E-2"/>
    <n v="0.10687667075628556"/>
    <n v="0.13359583844535694"/>
    <n v="0.16031500613442834"/>
    <n v="0.18703417382349974"/>
    <n v="0.21375334151257111"/>
    <n v="0.24047250920164248"/>
    <n v="9.0399999999999991"/>
    <n v="1.181524"/>
    <n v="1"/>
    <n v="1.0005999999999999"/>
    <n v="1.0066999999999999"/>
    <n v="1"/>
    <n v="0.96827951829037318"/>
    <n v="0.93770379187410591"/>
    <n v="0.90827282075119808"/>
    <n v="0.87998660492164971"/>
    <n v="0.85284514438546077"/>
    <n v="0.82684843914263129"/>
    <n v="0.80199648919316147"/>
    <n v="0.77828929453705098"/>
    <n v="0.75572685517430005"/>
    <n v="350900"/>
    <n v="701800"/>
    <n v="679538.56593618391"/>
    <n v="658080.52113724756"/>
    <n v="637425.86560319085"/>
    <n v="617574.59933401376"/>
    <n v="598526.72232971631"/>
    <n v="580282.23459029861"/>
    <n v="562841.13611576066"/>
    <n v="546203.42690610234"/>
    <n v="530369.10696132376"/>
    <n v="701800"/>
    <n v="679538.56593618391"/>
    <n v="658080.52113724756"/>
    <n v="637425.86560319085"/>
    <n v="617574.59933401376"/>
    <n v="598526.72232971631"/>
    <n v="580282.23459029861"/>
    <n v="562841.13611576066"/>
    <n v="546203.42690610234"/>
    <n v="530369.10696132376"/>
    <n v="1762748.0337500002"/>
    <n v="60.12"/>
    <n v="9.5873061007957556"/>
    <n v="1.2999999999999999E-2"/>
    <n v="0.78300000000000003"/>
    <n v="4.1710026516728012E-2"/>
    <n v="8.8189538106951987E-2"/>
    <n v="7.3999999999999996E-2"/>
    <n v="0.16218953810695197"/>
    <n v="3.7081782438108482"/>
    <n v="3.5709213363180203"/>
    <n v="3.4113133809745104"/>
    <n v="3.2293543777803202"/>
    <n v="3.0250443267354479"/>
    <n v="2.7983832278398943"/>
    <n v="2.5493710810936605"/>
    <n v="2.278007886496745"/>
    <n v="1.9842936440491488"/>
    <n v="1.6682283537508715"/>
    <n v="3.7081782438108482"/>
    <n v="3.639549790064434"/>
    <n v="3.4911173586462656"/>
    <n v="3.3203338793774151"/>
    <n v="3.1271993522578843"/>
    <n v="2.9117137772876713"/>
    <n v="2.6738771544667772"/>
    <n v="2.4136894837952028"/>
    <n v="2.1311507652729471"/>
    <n v="1.8262609989000103"/>
    <n v="0"/>
    <n v="4.4278961582952041"/>
    <n v="13.283688474885611"/>
    <n v="22.139480791476018"/>
    <n v="30.995273108066428"/>
    <n v="39.851065424656838"/>
    <n v="48.706857741247248"/>
    <n v="57.562650057837658"/>
    <n v="66.418442374428068"/>
    <n v="75.274234691018478"/>
    <n v="8.8557923165904082"/>
    <n v="0"/>
    <n v="10.774005313606835"/>
    <n v="33.696256598342579"/>
    <n v="59.049074884968292"/>
    <n v="87.774289554918141"/>
    <n v="121.20448161782031"/>
    <n v="161.31549492826889"/>
    <n v="211.19654269000975"/>
    <n v="275.9954580613778"/>
    <n v="365.01518108061089"/>
    <n v="1326.0207847299234"/>
    <n v="69.555528290513578"/>
    <n v="209.33644695306543"/>
    <n v="1604.9127599735025"/>
    <n v="1604.9"/>
    <n v="209.3347826086956"/>
    <n v="69.555528290513578"/>
    <n v="1326.0096891007909"/>
    <n v="8.9653131575055234"/>
    <n v="1.275997350239777E-2"/>
    <n v="7.9506346204734054E-6"/>
  </r>
  <r>
    <x v="3"/>
    <x v="233"/>
    <n v="377"/>
    <n v="1.45627"/>
    <n v="79.697543341691073"/>
    <n v="0"/>
    <n v="8.8552825935212311"/>
    <n v="17.710565187042462"/>
    <n v="26.565847780563693"/>
    <n v="35.421130374084925"/>
    <n v="44.276412967606156"/>
    <n v="53.131695561127387"/>
    <n v="61.986978154648618"/>
    <n v="70.842260748169849"/>
    <n v="79.697543341691073"/>
    <n v="0"/>
    <n v="8.8552825935212311"/>
    <n v="17.710565187042462"/>
    <n v="26.565847780563693"/>
    <n v="35.421130374084925"/>
    <n v="44.276412967606156"/>
    <n v="53.131695561127387"/>
    <n v="61.986978154648618"/>
    <n v="70.842260748169849"/>
    <n v="79.697543341691073"/>
    <n v="0"/>
    <n v="48.029818259311064"/>
    <n v="192.11927303724426"/>
    <n v="432.26836433379958"/>
    <n v="768.47709214897702"/>
    <n v="1200.7454564827767"/>
    <n v="1729.0734573351983"/>
    <n v="2353.461094706242"/>
    <n v="3073.9083685959081"/>
    <n v="3890.4152790041953"/>
    <n v="0"/>
    <n v="2.6717629783068915E-2"/>
    <n v="5.343525956613783E-2"/>
    <n v="8.0152889349206752E-2"/>
    <n v="0.10687051913227566"/>
    <n v="0.13358814891534457"/>
    <n v="0.1603057786984135"/>
    <n v="0.18702340848148241"/>
    <n v="0.21374103826455132"/>
    <n v="0.24045866804762023"/>
    <n v="9.0399999999999991"/>
    <n v="1.181524"/>
    <n v="1"/>
    <n v="1.0005999999999999"/>
    <n v="1.0066999999999999"/>
    <n v="1"/>
    <n v="0.96828131111967941"/>
    <n v="0.93770724575650499"/>
    <n v="0.90827780391047663"/>
    <n v="0.87999298558159456"/>
    <n v="0.85285279076985854"/>
    <n v="0.82685721947526858"/>
    <n v="0.8020062716978249"/>
    <n v="0.7782999474375274"/>
    <n v="0.75573824669437606"/>
    <n v="350900"/>
    <n v="701800"/>
    <n v="679539.82414379099"/>
    <n v="658082.94507191516"/>
    <n v="637429.36278437253"/>
    <n v="617579.07728116307"/>
    <n v="598532.08856228669"/>
    <n v="580288.3966277435"/>
    <n v="562848.00147753349"/>
    <n v="546210.90311165678"/>
    <n v="530377.10153011314"/>
    <n v="701800"/>
    <n v="679539.82414379111"/>
    <n v="658082.94507191516"/>
    <n v="637429.36278437253"/>
    <n v="617579.07728116307"/>
    <n v="598532.08856228669"/>
    <n v="580288.3966277435"/>
    <n v="562848.00147753349"/>
    <n v="546210.90311165678"/>
    <n v="530377.10153011314"/>
    <n v="1765199.7000000002"/>
    <n v="60.12"/>
    <n v="9.5873061007957556"/>
    <n v="1.2999999999999999E-2"/>
    <n v="0.78300000000000003"/>
    <n v="4.1710026516728012E-2"/>
    <n v="8.8455383905675755E-2"/>
    <n v="7.3999999999999996E-2"/>
    <n v="0.16245538390567577"/>
    <n v="3.702755588888889"/>
    <n v="3.5656755107121394"/>
    <n v="3.4062333233860635"/>
    <n v="3.224429026910661"/>
    <n v="3.0202626212859336"/>
    <n v="2.7937341065118786"/>
    <n v="2.5448434825884978"/>
    <n v="2.2735907495157908"/>
    <n v="1.9799759072937579"/>
    <n v="1.6639989559223993"/>
    <n v="3.702755588888889"/>
    <n v="3.6342155498005142"/>
    <n v="3.4859544170491015"/>
    <n v="3.3153311751483621"/>
    <n v="3.1223458240982973"/>
    <n v="2.9069983638989063"/>
    <n v="2.6692887945501882"/>
    <n v="2.4092171160521443"/>
    <n v="2.1267833284047741"/>
    <n v="1.8219874316080786"/>
    <n v="0"/>
    <n v="4.4276412967606156"/>
    <n v="13.282923890281847"/>
    <n v="22.138206483803078"/>
    <n v="30.993489077324309"/>
    <n v="39.848771670845537"/>
    <n v="48.704054264366775"/>
    <n v="57.559336857887999"/>
    <n v="66.414619451409237"/>
    <n v="75.269902044930461"/>
    <n v="8.8552825935212311"/>
    <n v="0"/>
    <n v="10.788577168382931"/>
    <n v="33.742278482301607"/>
    <n v="59.131370041494392"/>
    <n v="87.900610566794143"/>
    <n v="121.38711136966842"/>
    <n v="161.57418591862728"/>
    <n v="211.56424233259048"/>
    <n v="276.53039015710607"/>
    <n v="365.82922682745328"/>
    <n v="1328.4479928644187"/>
    <n v="69.555528290513578"/>
    <n v="209.70052817323972"/>
    <n v="1607.704049328172"/>
    <n v="1607.7"/>
    <n v="209.69999999999982"/>
    <n v="69.555528290513578"/>
    <n v="1328.4444717094866"/>
    <n v="8.9641227332024531"/>
    <n v="4.0493281719591323E-3"/>
    <n v="2.5187088212720859E-6"/>
  </r>
  <r>
    <x v="3"/>
    <x v="234"/>
    <n v="377"/>
    <n v="1.45614"/>
    <n v="79.756429628240696"/>
    <n v="0"/>
    <n v="8.8618255142489666"/>
    <n v="17.723651028497933"/>
    <n v="26.5854765427469"/>
    <n v="35.447302056995866"/>
    <n v="44.309127571244829"/>
    <n v="53.170953085493792"/>
    <n v="62.032778599742755"/>
    <n v="70.894604113991718"/>
    <n v="79.756429628240681"/>
    <n v="0"/>
    <n v="8.8618255142489666"/>
    <n v="17.723651028497933"/>
    <n v="26.5854765427469"/>
    <n v="35.447302056995866"/>
    <n v="44.309127571244829"/>
    <n v="53.170953085493792"/>
    <n v="62.032778599742755"/>
    <n v="70.894604113991718"/>
    <n v="79.756429628240681"/>
    <n v="0"/>
    <n v="48.100820260058804"/>
    <n v="192.40328104023521"/>
    <n v="432.9073823405293"/>
    <n v="769.61312416094086"/>
    <n v="1202.52050650147"/>
    <n v="1731.6295293621165"/>
    <n v="2356.9401927428803"/>
    <n v="3078.4524966437625"/>
    <n v="3896.1664410647613"/>
    <n v="0"/>
    <n v="2.6737370692730172E-2"/>
    <n v="5.3474741385460343E-2"/>
    <n v="8.0212112078190512E-2"/>
    <n v="0.10694948277092069"/>
    <n v="0.13368685346365086"/>
    <n v="0.16042422415638102"/>
    <n v="0.18716159484911118"/>
    <n v="0.21389896554184135"/>
    <n v="0.24063633623457151"/>
    <n v="9.0399999999999991"/>
    <n v="1.181524"/>
    <n v="1"/>
    <n v="1.0005999999999999"/>
    <n v="1.0066999999999999"/>
    <n v="1"/>
    <n v="0.96825829824487408"/>
    <n v="0.93766291209241048"/>
    <n v="0.90821384154260909"/>
    <n v="0.87991108659547013"/>
    <n v="0.85275464725099337"/>
    <n v="0.82674452350917904"/>
    <n v="0.80188071537002703"/>
    <n v="0.77816322283353712"/>
    <n v="0.75559204589970974"/>
    <n v="350900"/>
    <n v="701800"/>
    <n v="679523.67370825261"/>
    <n v="658051.8317064537"/>
    <n v="637384.47399460303"/>
    <n v="617521.60057270096"/>
    <n v="598463.21144074714"/>
    <n v="580209.30659874179"/>
    <n v="562759.88604668493"/>
    <n v="546114.94978457631"/>
    <n v="530274.49781241629"/>
    <n v="701800"/>
    <n v="679523.67370825261"/>
    <n v="658051.8317064537"/>
    <n v="637384.47399460303"/>
    <n v="617521.60057270096"/>
    <n v="598463.21144074714"/>
    <n v="580209.30659874179"/>
    <n v="562759.88604668493"/>
    <n v="546114.94978457631"/>
    <n v="530274.49781241629"/>
    <n v="1767651.3662500002"/>
    <n v="60.12"/>
    <n v="9.5873061007957556"/>
    <n v="1.2999999999999999E-2"/>
    <n v="0.78300000000000003"/>
    <n v="4.1710026516728012E-2"/>
    <n v="8.8439591934893161E-2"/>
    <n v="7.3999999999999996E-2"/>
    <n v="0.16243959193489316"/>
    <n v="3.6973479760055477"/>
    <n v="3.5603499497737534"/>
    <n v="3.4009904723180004"/>
    <n v="3.2192695436382888"/>
    <n v="3.0151871637346184"/>
    <n v="2.7887433326069879"/>
    <n v="2.5399380502553996"/>
    <n v="2.2687713166798531"/>
    <n v="1.9752431318803463"/>
    <n v="1.6593534958568819"/>
    <n v="3.6973479760055477"/>
    <n v="3.6288489628896503"/>
    <n v="3.4806702110458767"/>
    <n v="3.3101300079781444"/>
    <n v="3.1172283536864533"/>
    <n v="2.9019652481708031"/>
    <n v="2.6643406914311938"/>
    <n v="2.4043546834676262"/>
    <n v="2.1220072242800998"/>
    <n v="1.8172983138686141"/>
    <n v="0"/>
    <n v="4.4309127571244833"/>
    <n v="13.29273827137345"/>
    <n v="22.154563785622415"/>
    <n v="31.016389299871385"/>
    <n v="39.878214814120348"/>
    <n v="48.740040328369311"/>
    <n v="57.601865842618274"/>
    <n v="66.46369135686723"/>
    <n v="75.325516871116207"/>
    <n v="8.8618255142489666"/>
    <n v="0"/>
    <n v="10.820504276714098"/>
    <n v="33.843461179878588"/>
    <n v="59.311833112079142"/>
    <n v="88.175070566269412"/>
    <n v="121.77739954853961"/>
    <n v="162.11355189544128"/>
    <n v="212.30548383829321"/>
    <n v="277.56250266172958"/>
    <n v="367.31536159379755"/>
    <n v="1333.2251686727425"/>
    <n v="69.555528290513578"/>
    <n v="210.4171045444883"/>
    <n v="1613.1978015077443"/>
    <n v="1613.2"/>
    <n v="210.4173913043478"/>
    <n v="69.555528290513578"/>
    <n v="1333.2270804051386"/>
    <n v="8.9641939052865283"/>
    <n v="2.198492255729434E-3"/>
    <n v="1.3628144406951612E-6"/>
  </r>
  <r>
    <x v="3"/>
    <x v="235"/>
    <n v="377"/>
    <n v="1.45841"/>
    <n v="79.749582809446125"/>
    <n v="0"/>
    <n v="8.8610647566051242"/>
    <n v="17.722129513210248"/>
    <n v="26.583194269815372"/>
    <n v="35.444259026420497"/>
    <n v="44.305323783025621"/>
    <n v="53.166388539630745"/>
    <n v="62.027453296235869"/>
    <n v="70.888518052840993"/>
    <n v="79.74958280944611"/>
    <n v="0"/>
    <n v="8.8610647566051242"/>
    <n v="17.722129513210248"/>
    <n v="26.583194269815372"/>
    <n v="35.444259026420497"/>
    <n v="44.305323783025621"/>
    <n v="53.166388539630745"/>
    <n v="62.027453296235869"/>
    <n v="70.888518052840993"/>
    <n v="79.74958280944611"/>
    <n v="0"/>
    <n v="48.092562030209031"/>
    <n v="192.37024812083612"/>
    <n v="432.83305827188127"/>
    <n v="769.48099248334449"/>
    <n v="1202.3140507552257"/>
    <n v="1731.3322330875251"/>
    <n v="2356.5355394802423"/>
    <n v="3077.923969933378"/>
    <n v="3895.4975244469306"/>
    <n v="0"/>
    <n v="2.6735075380201388E-2"/>
    <n v="5.3470150760402776E-2"/>
    <n v="8.0205226140604172E-2"/>
    <n v="0.10694030152080555"/>
    <n v="0.13367537690100695"/>
    <n v="0.16041045228120834"/>
    <n v="0.18714552766140974"/>
    <n v="0.21388060304161111"/>
    <n v="0.24061567842181247"/>
    <n v="9.0399999999999991"/>
    <n v="1.181524"/>
    <n v="1"/>
    <n v="1.0005999999999999"/>
    <n v="1.0066999999999999"/>
    <n v="1"/>
    <n v="0.96826097396281208"/>
    <n v="0.93766806672212655"/>
    <n v="0.9082212782779433"/>
    <n v="0.87992060863026245"/>
    <n v="0.85276605777908387"/>
    <n v="0.82675762572440759"/>
    <n v="0.80189531246623369"/>
    <n v="0.77817911800456219"/>
    <n v="0.75560904233939297"/>
    <n v="350900"/>
    <n v="701800"/>
    <n v="679525.55152710155"/>
    <n v="658055.44922558847"/>
    <n v="637389.69309546065"/>
    <n v="617528.28313671821"/>
    <n v="598471.21934936102"/>
    <n v="580218.50173338922"/>
    <n v="562770.13028880279"/>
    <n v="546126.10501560173"/>
    <n v="530286.42591378593"/>
    <n v="701800"/>
    <n v="679525.55152710155"/>
    <n v="658055.44922558847"/>
    <n v="637389.69309546065"/>
    <n v="617528.28313671821"/>
    <n v="598471.21934936102"/>
    <n v="580218.50173338922"/>
    <n v="562770.13028880279"/>
    <n v="546126.10501560173"/>
    <n v="530286.42591378593"/>
    <n v="1770103.0325000002"/>
    <n v="60.12"/>
    <n v="9.5873061007957556"/>
    <n v="1.2999999999999999E-2"/>
    <n v="0.78300000000000003"/>
    <n v="4.1710026516728012E-2"/>
    <n v="8.8715546659063602E-2"/>
    <n v="7.3999999999999996E-2"/>
    <n v="0.1627155466590636"/>
    <n v="3.6919553426592797"/>
    <n v="3.5551366085266265"/>
    <n v="3.3959449109330015"/>
    <n v="3.2143802498784044"/>
    <n v="3.0104426253628347"/>
    <n v="2.7841320373862928"/>
    <n v="2.5354484859487783"/>
    <n v="2.2643919710502924"/>
    <n v="1.9709624926908342"/>
    <n v="1.6551600508704036"/>
    <n v="3.6919553426592797"/>
    <n v="3.6235459755929531"/>
    <n v="3.4755407597298138"/>
    <n v="3.3051625804057032"/>
    <n v="3.1124114376206196"/>
    <n v="2.8972873313745637"/>
    <n v="2.6597902616675357"/>
    <n v="2.3999202284995356"/>
    <n v="2.1176772318705632"/>
    <n v="1.8130612717806189"/>
    <n v="0"/>
    <n v="4.4305323783025621"/>
    <n v="13.291597134907686"/>
    <n v="22.15266189151281"/>
    <n v="31.013726648117935"/>
    <n v="39.874791404723055"/>
    <n v="48.735856161328186"/>
    <n v="57.596920917933303"/>
    <n v="66.457985674538435"/>
    <n v="75.319050431143552"/>
    <n v="8.8610647566051242"/>
    <n v="0"/>
    <n v="10.834479422867092"/>
    <n v="33.88759075876299"/>
    <n v="59.390776331425897"/>
    <n v="88.296372661679229"/>
    <n v="121.9530783043669"/>
    <n v="162.36301923422178"/>
    <n v="212.66125430925757"/>
    <n v="278.08228080888898"/>
    <n v="368.11055073770643"/>
    <n v="1335.5794025691769"/>
    <n v="69.555528290513578"/>
    <n v="210.77023962895345"/>
    <n v="1615.905170488644"/>
    <n v="1615.9"/>
    <n v="210.76956521739112"/>
    <n v="69.555528290513578"/>
    <n v="1335.5749064920954"/>
    <n v="8.9629419557296099"/>
    <n v="5.1704886438983522E-3"/>
    <n v="3.1997578092074706E-6"/>
  </r>
  <r>
    <x v="3"/>
    <x v="236"/>
    <n v="377"/>
    <n v="1.4605999999999999"/>
    <n v="79.744940492084396"/>
    <n v="0"/>
    <n v="8.8605489435649325"/>
    <n v="17.721097887129865"/>
    <n v="26.581646830694798"/>
    <n v="35.44219577425973"/>
    <n v="44.302744717824666"/>
    <n v="53.163293661389602"/>
    <n v="62.023842604954538"/>
    <n v="70.884391548519474"/>
    <n v="79.74494049208441"/>
    <n v="0"/>
    <n v="8.8605489435649325"/>
    <n v="17.721097887129865"/>
    <n v="26.581646830694798"/>
    <n v="35.44219577425973"/>
    <n v="44.302744717824666"/>
    <n v="53.163293661389602"/>
    <n v="62.023842604954538"/>
    <n v="70.884391548519474"/>
    <n v="79.74494049208441"/>
    <n v="0"/>
    <n v="48.086963143552161"/>
    <n v="192.34785257420864"/>
    <n v="432.7826682919694"/>
    <n v="769.39141029683458"/>
    <n v="1202.1740785888042"/>
    <n v="1731.1306731678783"/>
    <n v="2356.2611940340566"/>
    <n v="3077.5656411873397"/>
    <n v="3895.0440146277265"/>
    <n v="0"/>
    <n v="2.673351909990208E-2"/>
    <n v="5.3467038199804161E-2"/>
    <n v="8.0200557299706238E-2"/>
    <n v="0.10693407639960832"/>
    <n v="0.13366759549951041"/>
    <n v="0.1604011145994125"/>
    <n v="0.1871346336993146"/>
    <n v="0.21386815279921667"/>
    <n v="0.24060167189911877"/>
    <n v="9.0399999999999991"/>
    <n v="1.181524"/>
    <n v="1"/>
    <n v="1.0005999999999999"/>
    <n v="1.0066999999999999"/>
    <n v="1"/>
    <n v="0.96826278817246425"/>
    <n v="0.93767156171145805"/>
    <n v="0.90822632061698161"/>
    <n v="0.87992706488903483"/>
    <n v="0.8527737945276177"/>
    <n v="0.82676650953273023"/>
    <n v="0.80190520990437253"/>
    <n v="0.77818989564254448"/>
    <n v="0.75562056674724598"/>
    <n v="350900"/>
    <n v="701800"/>
    <n v="679526.82473943545"/>
    <n v="658057.90200910124"/>
    <n v="637393.23180899769"/>
    <n v="617532.81413912459"/>
    <n v="598476.64899948216"/>
    <n v="580224.73639007006"/>
    <n v="562777.07631088863"/>
    <n v="546133.66876193776"/>
    <n v="530294.51374321722"/>
    <n v="701800"/>
    <n v="679526.82473943545"/>
    <n v="658057.90200910124"/>
    <n v="637393.23180899769"/>
    <n v="617532.81413912459"/>
    <n v="598476.64899948216"/>
    <n v="580224.73639007006"/>
    <n v="562777.07631088863"/>
    <n v="546133.66876193776"/>
    <n v="530294.51374321722"/>
    <n v="1772554.6987500002"/>
    <n v="60.12"/>
    <n v="9.5873061007957556"/>
    <n v="1.2999999999999999E-2"/>
    <n v="0.78300000000000003"/>
    <n v="4.1710026516728012E-2"/>
    <n v="8.8982183505124268E-2"/>
    <n v="7.3999999999999996E-2"/>
    <n v="0.16298218350512428"/>
    <n v="3.6865776266943295"/>
    <n v="3.5499343837023445"/>
    <n v="3.3909070229220153"/>
    <n v="3.2094955443533442"/>
    <n v="3.0056999479963298"/>
    <n v="2.779520233850973"/>
    <n v="2.5309564019172721"/>
    <n v="2.2600084521952293"/>
    <n v="1.966676384684843"/>
    <n v="1.6509601993861134"/>
    <n v="3.6865776266943295"/>
    <n v="3.618256005198337"/>
    <n v="3.4704207033121799"/>
    <n v="3.3002012836376799"/>
    <n v="3.1075977461748368"/>
    <n v="2.8926100909236512"/>
    <n v="2.6552383178841223"/>
    <n v="2.3954824270562507"/>
    <n v="2.1133424184400362"/>
    <n v="1.8088182920354781"/>
    <n v="0"/>
    <n v="4.4302744717824663"/>
    <n v="13.290823415347399"/>
    <n v="22.151372358912333"/>
    <n v="31.011921302477262"/>
    <n v="39.872470246042198"/>
    <n v="48.733019189607134"/>
    <n v="57.59356813317207"/>
    <n v="66.454117076737006"/>
    <n v="75.314666020301942"/>
    <n v="8.8605489435649325"/>
    <n v="0"/>
    <n v="10.849056488611577"/>
    <n v="33.933635555934231"/>
    <n v="59.473135752777445"/>
    <n v="88.422849087471349"/>
    <n v="122.13605118243999"/>
    <n v="162.62242782082637"/>
    <n v="213.03042072640912"/>
    <n v="278.62023291732345"/>
    <n v="368.93107913574948"/>
    <n v="1338.018888667543"/>
    <n v="69.555528290513578"/>
    <n v="211.13616254370837"/>
    <n v="1618.7105795017651"/>
    <n v="1618.7"/>
    <n v="211.13478260869556"/>
    <n v="69.555528290513578"/>
    <n v="1338.0096891007909"/>
    <n v="8.9617157445560771"/>
    <n v="1.0579501765050736E-2"/>
    <n v="6.5358014240135519E-6"/>
  </r>
  <r>
    <x v="3"/>
    <x v="237"/>
    <n v="377"/>
    <n v="1.4604900000000001"/>
    <n v="79.803075182618471"/>
    <n v="0"/>
    <n v="8.867008353624275"/>
    <n v="17.73401670724855"/>
    <n v="26.601025060872825"/>
    <n v="35.4680334144971"/>
    <n v="44.335041768121371"/>
    <n v="53.202050121745643"/>
    <n v="62.069058475369914"/>
    <n v="70.936066828994186"/>
    <n v="79.803075182618457"/>
    <n v="0"/>
    <n v="8.867008353624275"/>
    <n v="17.73401670724855"/>
    <n v="26.601025060872825"/>
    <n v="35.4680334144971"/>
    <n v="44.335041768121371"/>
    <n v="53.202050121745643"/>
    <n v="62.069058475369914"/>
    <n v="70.936066828994186"/>
    <n v="79.803075182618457"/>
    <n v="0"/>
    <n v="48.157100250236148"/>
    <n v="192.62840100094459"/>
    <n v="433.4139022521253"/>
    <n v="770.51360400377837"/>
    <n v="1203.9275062559034"/>
    <n v="1733.6556090085007"/>
    <n v="2359.6979122615703"/>
    <n v="3082.0544160151117"/>
    <n v="3900.7251202691255"/>
    <n v="0"/>
    <n v="2.6753008046162114E-2"/>
    <n v="5.3506016092324228E-2"/>
    <n v="8.0259024138486346E-2"/>
    <n v="0.10701203218464846"/>
    <n v="0.13376504023081057"/>
    <n v="0.16051804827697266"/>
    <n v="0.18727105632313476"/>
    <n v="0.21402406436929686"/>
    <n v="0.24077707241545895"/>
    <n v="9.0399999999999991"/>
    <n v="1.181524"/>
    <n v="1"/>
    <n v="1.0005999999999999"/>
    <n v="1.0066999999999999"/>
    <n v="1"/>
    <n v="0.96824006951544705"/>
    <n v="0.93762779587120093"/>
    <n v="0.90816317906726141"/>
    <n v="0.87984621910362859"/>
    <n v="0.85267691598030249"/>
    <n v="0.82665526969728298"/>
    <n v="0.80178128025457018"/>
    <n v="0.7780549476521641"/>
    <n v="0.75547627189006483"/>
    <n v="350900"/>
    <n v="701800"/>
    <n v="679510.8807859408"/>
    <n v="658027.1871424088"/>
    <n v="637348.91906940402"/>
    <n v="617476.07656692655"/>
    <n v="598408.6596349763"/>
    <n v="580146.66827355325"/>
    <n v="562690.1024826573"/>
    <n v="546038.96226228878"/>
    <n v="530193.24761244748"/>
    <n v="701800"/>
    <n v="679510.88078594068"/>
    <n v="658027.1871424088"/>
    <n v="637348.91906940402"/>
    <n v="617476.07656692655"/>
    <n v="598408.6596349763"/>
    <n v="580146.66827355325"/>
    <n v="562690.1024826573"/>
    <n v="546038.96226228878"/>
    <n v="530193.24761244748"/>
    <n v="1775006.3650000002"/>
    <n v="60.12"/>
    <n v="9.5873061007957556"/>
    <n v="1.2999999999999999E-2"/>
    <n v="0.78300000000000003"/>
    <n v="4.1710026516728012E-2"/>
    <n v="8.8968781243574935E-2"/>
    <n v="7.3999999999999996E-2"/>
    <n v="0.16296878124357494"/>
    <n v="3.6812147662983419"/>
    <n v="3.54465375052864"/>
    <n v="3.3857091783501732"/>
    <n v="3.204381049762941"/>
    <n v="3.0006693647669445"/>
    <n v="2.7745741233621835"/>
    <n v="2.5260953255486567"/>
    <n v="2.2552329713263641"/>
    <n v="1.9619870606953089"/>
    <n v="1.6463575936554877"/>
    <n v="3.6812147662983419"/>
    <n v="3.6129342584134907"/>
    <n v="3.4651814644394063"/>
    <n v="3.2950451140565571"/>
    <n v="3.102525207264943"/>
    <n v="2.887621744064564"/>
    <n v="2.6503347244554201"/>
    <n v="2.3906641484375104"/>
    <n v="2.1086100160108368"/>
    <n v="1.8041723271753982"/>
    <n v="0"/>
    <n v="4.4335041768121375"/>
    <n v="13.300512530436412"/>
    <n v="22.167520884060686"/>
    <n v="31.034529237684964"/>
    <n v="39.901537591309236"/>
    <n v="48.768545944933507"/>
    <n v="57.635554298557778"/>
    <n v="66.50256265218205"/>
    <n v="75.369571005806321"/>
    <n v="8.867008353624275"/>
    <n v="0"/>
    <n v="10.880884001715538"/>
    <n v="34.034510724806601"/>
    <n v="59.653080930391432"/>
    <n v="88.69659764793326"/>
    <n v="122.52548931376978"/>
    <n v="163.16093974759693"/>
    <n v="213.77111534679284"/>
    <n v="279.65283959425591"/>
    <n v="370.42061096450436"/>
    <n v="1342.7960682717667"/>
    <n v="69.555528290513578"/>
    <n v="211.85273948434192"/>
    <n v="1624.2043360466223"/>
    <n v="1624.2"/>
    <n v="211.85217391304332"/>
    <n v="69.555528290513578"/>
    <n v="1342.7922977964431"/>
    <n v="8.9617777641543235"/>
    <n v="4.3360466222566174E-3"/>
    <n v="2.6696506724889898E-6"/>
  </r>
  <r>
    <x v="3"/>
    <x v="238"/>
    <n v="377"/>
    <n v="1.4650700000000001"/>
    <n v="79.733247551449224"/>
    <n v="0"/>
    <n v="8.8592497279388027"/>
    <n v="17.718499455877605"/>
    <n v="26.577749183816408"/>
    <n v="35.436998911755211"/>
    <n v="44.296248639694014"/>
    <n v="53.155498367632816"/>
    <n v="62.014748095571619"/>
    <n v="70.873997823510422"/>
    <n v="79.733247551449224"/>
    <n v="0"/>
    <n v="8.8592497279388027"/>
    <n v="17.718499455877605"/>
    <n v="26.577749183816408"/>
    <n v="35.436998911755211"/>
    <n v="44.296248639694014"/>
    <n v="53.155498367632816"/>
    <n v="62.014748095571619"/>
    <n v="70.873997823510422"/>
    <n v="79.733247551449224"/>
    <n v="0"/>
    <n v="48.072862266965053"/>
    <n v="192.29144906786021"/>
    <n v="432.65576040268547"/>
    <n v="769.16579627144085"/>
    <n v="1201.8215566741262"/>
    <n v="1730.6230416107419"/>
    <n v="2355.5702510812876"/>
    <n v="3076.6631850857634"/>
    <n v="3893.901843624169"/>
    <n v="0"/>
    <n v="2.6729599184107104E-2"/>
    <n v="5.3459198368214209E-2"/>
    <n v="8.018879755232132E-2"/>
    <n v="0.10691839673642842"/>
    <n v="0.13364799592053553"/>
    <n v="0.16037759510464264"/>
    <n v="0.18710719428874972"/>
    <n v="0.21383679347285683"/>
    <n v="0.24056639265696395"/>
    <n v="9.0399999999999991"/>
    <n v="1.181524"/>
    <n v="1"/>
    <n v="1.0005999999999999"/>
    <n v="1.0066999999999999"/>
    <n v="1"/>
    <n v="0.96826735777079309"/>
    <n v="0.93768036486281015"/>
    <n v="0.90823902127605149"/>
    <n v="0.8799433270105167"/>
    <n v="0.85279328206620619"/>
    <n v="0.82678888644311965"/>
    <n v="0.8019301401412573"/>
    <n v="0.7782170431606189"/>
    <n v="0.7556495955012047"/>
    <n v="350900"/>
    <n v="701800"/>
    <n v="679530.03168354265"/>
    <n v="658064.08006072021"/>
    <n v="637402.14513153292"/>
    <n v="617544.22689598065"/>
    <n v="598490.32535406353"/>
    <n v="580240.44050578133"/>
    <n v="562794.57235113438"/>
    <n v="546152.72089012235"/>
    <n v="530314.88612274546"/>
    <n v="701800"/>
    <n v="679530.03168354253"/>
    <n v="658064.08006072021"/>
    <n v="637402.14513153292"/>
    <n v="617544.22689598065"/>
    <n v="598490.32535406353"/>
    <n v="580240.44050578133"/>
    <n v="562794.57235113438"/>
    <n v="546152.72089012235"/>
    <n v="530314.88612274546"/>
    <n v="1777458.03125"/>
    <n v="60.12"/>
    <n v="9.5873061007957556"/>
    <n v="1.2999999999999999E-2"/>
    <n v="0.78300000000000003"/>
    <n v="4.1710026516728012E-2"/>
    <n v="8.9527656591682298E-2"/>
    <n v="7.3999999999999996E-2"/>
    <n v="0.16352765659168228"/>
    <n v="3.6758666999999998"/>
    <n v="3.5395764173693669"/>
    <n v="3.3808791050722258"/>
    <n v="3.199774763108576"/>
    <n v="2.9962633914784189"/>
    <n v="2.7703449901817536"/>
    <n v="2.5220195592185792"/>
    <n v="2.251287098588898"/>
    <n v="1.9581476082927078"/>
    <n v="1.64260108833001"/>
    <n v="3.6758666999999998"/>
    <n v="3.6077215586846831"/>
    <n v="3.4602277612207963"/>
    <n v="3.2903269340904009"/>
    <n v="3.0980190772934977"/>
    <n v="2.8833041908300863"/>
    <n v="2.6461822747001662"/>
    <n v="2.3866533289037388"/>
    <n v="2.1047173534408028"/>
    <n v="1.800374348311359"/>
    <n v="0"/>
    <n v="4.4296248639694014"/>
    <n v="13.288874591908204"/>
    <n v="22.148124319847007"/>
    <n v="31.00737404778581"/>
    <n v="39.866623775724612"/>
    <n v="48.725873503663415"/>
    <n v="57.585123231602218"/>
    <n v="66.444372959541028"/>
    <n v="75.303622687479816"/>
    <n v="8.8592497279388027"/>
    <n v="0"/>
    <n v="10.877544797359388"/>
    <n v="34.023615419881992"/>
    <n v="59.634123989931872"/>
    <n v="88.67023192669599"/>
    <n v="122.49431640344756"/>
    <n v="163.13112127917296"/>
    <n v="213.75579819010687"/>
    <n v="279.67997322897281"/>
    <n v="370.55271279142158"/>
    <n v="1342.8194380269911"/>
    <n v="69.555528290513578"/>
    <n v="211.85624494762558"/>
    <n v="1624.2312112651302"/>
    <n v="1624.2"/>
    <n v="211.85217391304332"/>
    <n v="69.555528290513578"/>
    <n v="1342.7922977964431"/>
    <n v="8.9591573103636097"/>
    <n v="3.1211265130195898E-2"/>
    <n v="1.9216392765789863E-5"/>
  </r>
  <r>
    <x v="3"/>
    <x v="239"/>
    <n v="377"/>
    <n v="1.4674100000000001"/>
    <n v="79.72457467314193"/>
    <n v="0"/>
    <n v="8.858286074793547"/>
    <n v="17.716572149587094"/>
    <n v="26.574858224380641"/>
    <n v="35.433144299174188"/>
    <n v="44.291430373967735"/>
    <n v="53.149716448761282"/>
    <n v="62.008002523554829"/>
    <n v="70.866288598348376"/>
    <n v="79.724574673141916"/>
    <n v="0"/>
    <n v="8.858286074793547"/>
    <n v="17.716572149587094"/>
    <n v="26.574858224380641"/>
    <n v="35.433144299174188"/>
    <n v="44.291430373967735"/>
    <n v="53.149716448761282"/>
    <n v="62.008002523554829"/>
    <n v="70.866288598348376"/>
    <n v="79.724574673141916"/>
    <n v="0"/>
    <n v="48.062404712014782"/>
    <n v="192.24961884805913"/>
    <n v="432.56164240813303"/>
    <n v="768.99847539223651"/>
    <n v="1201.5601178003694"/>
    <n v="1730.2465696325321"/>
    <n v="2355.0578308887239"/>
    <n v="3075.9939015689461"/>
    <n v="3893.0547816731964"/>
    <n v="0"/>
    <n v="2.6726691707388849E-2"/>
    <n v="5.3453383414777698E-2"/>
    <n v="8.0180075122166544E-2"/>
    <n v="0.1069067668295554"/>
    <n v="0.13363345853694425"/>
    <n v="0.16036015024433309"/>
    <n v="0.18708684195172195"/>
    <n v="0.21381353365911079"/>
    <n v="0.24054022536649963"/>
    <n v="9.0399999999999991"/>
    <n v="1.181524"/>
    <n v="1"/>
    <n v="1.0005999999999999"/>
    <n v="1.0066999999999999"/>
    <n v="1"/>
    <n v="0.96827074714542083"/>
    <n v="0.9376868943926483"/>
    <n v="0.9082484417416824"/>
    <n v="0.87995538919252314"/>
    <n v="0.8528077367451703"/>
    <n v="0.82680548439962431"/>
    <n v="0.80194863215588486"/>
    <n v="0.77823718001395203"/>
    <n v="0.75567112797382574"/>
    <n v="350900"/>
    <n v="701800"/>
    <n v="679532.41034665634"/>
    <n v="658068.66248476063"/>
    <n v="637408.75641431275"/>
    <n v="617552.69213531271"/>
    <n v="598500.4696477605"/>
    <n v="580252.08895165636"/>
    <n v="562807.55004699994"/>
    <n v="546166.85293379158"/>
    <n v="530329.99761203094"/>
    <n v="701800"/>
    <n v="679532.41034665634"/>
    <n v="658068.66248476063"/>
    <n v="637408.75641431275"/>
    <n v="617552.69213531271"/>
    <n v="598500.4696477605"/>
    <n v="580252.08895165636"/>
    <n v="562807.55004699994"/>
    <n v="546166.85293379158"/>
    <n v="530329.99761203094"/>
    <n v="1779909.6975"/>
    <n v="60.12"/>
    <n v="9.5873061007957556"/>
    <n v="1.2999999999999999E-2"/>
    <n v="0.78300000000000003"/>
    <n v="4.1710026516728012E-2"/>
    <n v="8.9813870927112183E-2"/>
    <n v="7.3999999999999996E-2"/>
    <n v="0.16381387092711219"/>
    <n v="3.6705333666666671"/>
    <n v="3.5344229316731415"/>
    <n v="3.3758933958282955"/>
    <n v="3.1949447591321301"/>
    <n v="2.9915770215846442"/>
    <n v="2.7657901831858371"/>
    <n v="2.5175842439357115"/>
    <n v="2.246959203834265"/>
    <n v="1.953915062881499"/>
    <n v="1.6384518210774124"/>
    <n v="3.6705333666666671"/>
    <n v="3.6024781491699045"/>
    <n v="3.4551581637507187"/>
    <n v="3.2854190774802126"/>
    <n v="3.0932608903583869"/>
    <n v="2.8786836023852409"/>
    <n v="2.6416872135607745"/>
    <n v="2.3822717238849882"/>
    <n v="2.100437133357882"/>
    <n v="1.7961834419794558"/>
    <n v="0"/>
    <n v="4.4291430373967735"/>
    <n v="13.287429112190321"/>
    <n v="22.145715186983868"/>
    <n v="31.004001261777415"/>
    <n v="39.862287336570958"/>
    <n v="48.720573411364512"/>
    <n v="57.578859486158052"/>
    <n v="66.437145560951606"/>
    <n v="75.295431635745146"/>
    <n v="8.858286074793547"/>
    <n v="0"/>
    <n v="10.89100737515402"/>
    <n v="34.066124529173344"/>
    <n v="59.710215296996509"/>
    <n v="88.787309695130247"/>
    <n v="122.66424296521572"/>
    <n v="163.37315590974603"/>
    <n v="214.1023645938017"/>
    <n v="280.18893402001902"/>
    <n v="371.33650047427591"/>
    <n v="1345.1198548595125"/>
    <n v="69.555528290513578"/>
    <n v="212.2013074725038"/>
    <n v="1626.8766906225301"/>
    <n v="1626.9"/>
    <n v="212.20434782608686"/>
    <n v="69.555528290513578"/>
    <n v="1345.1401238833996"/>
    <n v="8.9577884442576519"/>
    <n v="2.3309377470013715E-2"/>
    <n v="1.4327480158592239E-5"/>
  </r>
  <r>
    <x v="3"/>
    <x v="240"/>
    <n v="377"/>
    <n v="1.46959"/>
    <n v="79.720267846108371"/>
    <n v="0"/>
    <n v="8.8578075384564858"/>
    <n v="17.715615076912972"/>
    <n v="26.573422615369459"/>
    <n v="35.431230153825943"/>
    <n v="44.289037692282427"/>
    <n v="53.146845230738911"/>
    <n v="62.004652769195395"/>
    <n v="70.862460307651887"/>
    <n v="79.720267846108371"/>
    <n v="0"/>
    <n v="8.8578075384564858"/>
    <n v="17.715615076912972"/>
    <n v="26.573422615369459"/>
    <n v="35.431230153825943"/>
    <n v="44.289037692282427"/>
    <n v="53.146845230738911"/>
    <n v="62.004652769195395"/>
    <n v="70.862460307651887"/>
    <n v="79.720267846108371"/>
    <n v="0"/>
    <n v="48.057212062856145"/>
    <n v="192.22884825142458"/>
    <n v="432.5149085657053"/>
    <n v="768.91539300569832"/>
    <n v="1201.4303015714033"/>
    <n v="1730.059634262821"/>
    <n v="2354.8033910799504"/>
    <n v="3075.6615720227933"/>
    <n v="3892.6341770913473"/>
    <n v="0"/>
    <n v="2.6725247896131975E-2"/>
    <n v="5.345049579226395E-2"/>
    <n v="8.0175743688395931E-2"/>
    <n v="0.1069009915845279"/>
    <n v="0.13362623948065985"/>
    <n v="0.16035148737679183"/>
    <n v="0.18707673527292379"/>
    <n v="0.2138019831690558"/>
    <n v="0.24052723106518775"/>
    <n v="9.0399999999999991"/>
    <n v="1.181524"/>
    <n v="1"/>
    <n v="1.0005999999999999"/>
    <n v="1.0066999999999999"/>
    <n v="1"/>
    <n v="0.96827243026530807"/>
    <n v="0.93769013688370662"/>
    <n v="0.90825311985519575"/>
    <n v="0.87996137917977535"/>
    <n v="0.85281491485744554"/>
    <n v="0.82681372688820631"/>
    <n v="0.80195781527205767"/>
    <n v="0.7782471800089994"/>
    <n v="0.75568182109903181"/>
    <n v="350900"/>
    <n v="701800"/>
    <n v="679533.59156019322"/>
    <n v="658070.93806498533"/>
    <n v="637412.03951437632"/>
    <n v="617556.89590836631"/>
    <n v="598505.5072469553"/>
    <n v="580257.87353014317"/>
    <n v="562813.99475793005"/>
    <n v="546173.87093031581"/>
    <n v="530337.50204730057"/>
    <n v="701800"/>
    <n v="679533.5915601931"/>
    <n v="658070.93806498533"/>
    <n v="637412.03951437632"/>
    <n v="617556.89590836631"/>
    <n v="598505.5072469553"/>
    <n v="580257.87353014317"/>
    <n v="562813.99475793005"/>
    <n v="546173.87093031581"/>
    <n v="530337.50204730057"/>
    <n v="1782361.36375"/>
    <n v="60.12"/>
    <n v="9.5873061007957556"/>
    <n v="1.2999999999999999E-2"/>
    <n v="0.78300000000000003"/>
    <n v="4.1710026516728012E-2"/>
    <n v="9.0080926045489756E-2"/>
    <n v="7.3999999999999996E-2"/>
    <n v="0.16408092604548974"/>
    <n v="3.6652147055020636"/>
    <n v="3.5292771651034882"/>
    <n v="3.37090923069848"/>
    <n v="3.190110902287036"/>
    <n v="2.9868821798691583"/>
    <n v="2.7612230634448465"/>
    <n v="2.5131335530141006"/>
    <n v="2.2426136485769206"/>
    <n v="1.9496633501333056"/>
    <n v="1.634282657683257"/>
    <n v="3.6652147055020636"/>
    <n v="3.5972459353027757"/>
    <n v="3.4500931979009843"/>
    <n v="3.280510066492758"/>
    <n v="3.0884965410780971"/>
    <n v="2.8740526216570021"/>
    <n v="2.6371783082294735"/>
    <n v="2.3778736007955104"/>
    <n v="2.0961384993551131"/>
    <n v="1.7919730039082813"/>
    <n v="0"/>
    <n v="4.4289037692282429"/>
    <n v="13.28671130768473"/>
    <n v="22.144518846141217"/>
    <n v="31.002326384597701"/>
    <n v="39.860133923054185"/>
    <n v="48.717941461510669"/>
    <n v="57.575748999967153"/>
    <n v="66.433556538423645"/>
    <n v="75.291364076880129"/>
    <n v="8.8578075384564858"/>
    <n v="0"/>
    <n v="10.905670031945231"/>
    <n v="34.112449963411834"/>
    <n v="59.79310594847535"/>
    <n v="88.914666636900066"/>
    <n v="122.84861873682536"/>
    <n v="163.63480155635389"/>
    <n v="214.47519470907548"/>
    <n v="280.73319491701778"/>
    <n v="372.16878314925526"/>
    <n v="1347.5864856492601"/>
    <n v="69.555528290513578"/>
    <n v="212.57130209096593"/>
    <n v="1629.7133160307396"/>
    <n v="1629.7"/>
    <n v="212.5695652173913"/>
    <n v="69.555528290513578"/>
    <n v="1347.5749064920951"/>
    <n v="8.956495038262835"/>
    <n v="1.3316030739588314E-2"/>
    <n v="8.1708478490448013E-6"/>
  </r>
  <r>
    <x v="3"/>
    <x v="241"/>
    <n v="377"/>
    <n v="1.4719199999999999"/>
    <n v="79.711911606309783"/>
    <n v="0"/>
    <n v="8.8568790673677533"/>
    <n v="17.713758134735507"/>
    <n v="26.57063720210326"/>
    <n v="35.427516269471013"/>
    <n v="44.28439533683877"/>
    <n v="53.141274404206527"/>
    <n v="61.998153471574284"/>
    <n v="70.855032538942041"/>
    <n v="79.711911606309798"/>
    <n v="0"/>
    <n v="8.8568790673677533"/>
    <n v="17.713758134735507"/>
    <n v="26.57063720210326"/>
    <n v="35.427516269471013"/>
    <n v="44.28439533683877"/>
    <n v="53.141274404206527"/>
    <n v="61.998153471574284"/>
    <n v="70.855032538942041"/>
    <n v="79.711911606309798"/>
    <n v="0"/>
    <n v="48.047137923560967"/>
    <n v="192.18855169424387"/>
    <n v="432.42424131204871"/>
    <n v="768.75420677697548"/>
    <n v="1201.1784480890244"/>
    <n v="1729.6969652481953"/>
    <n v="2354.3097582544883"/>
    <n v="3075.0168271079033"/>
    <n v="3891.8181718084402"/>
    <n v="0"/>
    <n v="2.6722446568613504E-2"/>
    <n v="5.3444893137227008E-2"/>
    <n v="8.0167339705840515E-2"/>
    <n v="0.10688978627445402"/>
    <n v="0.13361223284306753"/>
    <n v="0.16033467941168106"/>
    <n v="0.18705712598029456"/>
    <n v="0.21377957254890809"/>
    <n v="0.24050201911752161"/>
    <n v="9.0399999999999991"/>
    <n v="1.181524"/>
    <n v="1"/>
    <n v="1.0005999999999999"/>
    <n v="1.0066999999999999"/>
    <n v="1"/>
    <n v="0.96827569591641061"/>
    <n v="0.93769642810387144"/>
    <n v="0.90826219656238294"/>
    <n v="0.87997300129194489"/>
    <n v="0.85282884229255718"/>
    <n v="0.82682971956422002"/>
    <n v="0.80197563310693321"/>
    <n v="0.77826658292069684"/>
    <n v="0.75570256900551103"/>
    <n v="350900"/>
    <n v="701800"/>
    <n v="679535.88339413691"/>
    <n v="658075.35324329697"/>
    <n v="637418.40954748029"/>
    <n v="617565.05230668688"/>
    <n v="598515.28152091661"/>
    <n v="580269.09719016962"/>
    <n v="562826.49931444577"/>
    <n v="546187.48789374507"/>
    <n v="530352.06292806764"/>
    <n v="701800"/>
    <n v="679535.88339413691"/>
    <n v="658075.35324329697"/>
    <n v="637418.40954748029"/>
    <n v="617565.05230668688"/>
    <n v="598515.28152091661"/>
    <n v="580269.09719016962"/>
    <n v="562826.49931444577"/>
    <n v="546187.48789374507"/>
    <n v="530352.06292806764"/>
    <n v="1784813.03"/>
    <n v="60.12"/>
    <n v="9.5873061007957556"/>
    <n v="1.2999999999999999E-2"/>
    <n v="0.78300000000000003"/>
    <n v="4.1710026516728012E-2"/>
    <n v="9.0366794817520912E-2"/>
    <n v="7.3999999999999996E-2"/>
    <n v="0.16436679481752092"/>
    <n v="3.6599106560439565"/>
    <n v="3.5241514326889831"/>
    <n v="3.3659496948589509"/>
    <n v="3.1853054425538589"/>
    <n v="2.9822186757737081"/>
    <n v="2.7566893945184985"/>
    <n v="2.5087175987882291"/>
    <n v="2.2383032885829"/>
    <n v="1.9454464639025122"/>
    <n v="1.6301471247470647"/>
    <n v="3.6599106560439565"/>
    <n v="3.59203104436647"/>
    <n v="3.4450505637739672"/>
    <n v="3.2756275687064047"/>
    <n v="3.0837620591637833"/>
    <n v="2.8694540351461031"/>
    <n v="2.632703496653364"/>
    <n v="2.3735104436855643"/>
    <n v="2.0918748762427062"/>
    <n v="1.7877967943247883"/>
    <n v="0"/>
    <n v="4.4284395336838767"/>
    <n v="13.28531860105163"/>
    <n v="22.142197668419385"/>
    <n v="30.999076735787135"/>
    <n v="39.855955803154892"/>
    <n v="48.712834870522649"/>
    <n v="57.569713937890405"/>
    <n v="66.426593005258155"/>
    <n v="75.283472072625926"/>
    <n v="8.8568790673677533"/>
    <n v="0"/>
    <n v="10.919213370525362"/>
    <n v="34.155220088283684"/>
    <n v="59.869677770598891"/>
    <n v="89.032509182427077"/>
    <n v="123.01970212424864"/>
    <n v="163.8785712197807"/>
    <n v="214.82441572875572"/>
    <n v="281.24641095243402"/>
    <n v="372.95995273927781"/>
    <n v="1349.9056731763321"/>
    <n v="69.555528290513578"/>
    <n v="212.91918022002673"/>
    <n v="1632.3803816868724"/>
    <n v="1632.4"/>
    <n v="212.92173913043462"/>
    <n v="69.555528290513578"/>
    <n v="1349.9227325790519"/>
    <n v="8.9550934033489984"/>
    <n v="1.9618313127693909E-2"/>
    <n v="1.2018079593049441E-5"/>
  </r>
  <r>
    <x v="3"/>
    <x v="242"/>
    <n v="377"/>
    <n v="1.47411"/>
    <n v="79.707365644752599"/>
    <n v="0"/>
    <n v="8.8563739605280674"/>
    <n v="17.712747921056135"/>
    <n v="26.569121881584202"/>
    <n v="35.425495842112269"/>
    <n v="44.281869802640337"/>
    <n v="53.138243763168404"/>
    <n v="61.994617723696472"/>
    <n v="70.850991684224539"/>
    <n v="79.707365644752599"/>
    <n v="0"/>
    <n v="8.8563739605280674"/>
    <n v="17.712747921056135"/>
    <n v="26.569121881584202"/>
    <n v="35.425495842112269"/>
    <n v="44.281869802640337"/>
    <n v="53.138243763168404"/>
    <n v="61.994617723696472"/>
    <n v="70.850991684224539"/>
    <n v="79.707365644752599"/>
    <n v="0"/>
    <n v="48.041657833840759"/>
    <n v="192.16663133536304"/>
    <n v="432.37492050456683"/>
    <n v="768.66652534145214"/>
    <n v="1201.0414458460191"/>
    <n v="1729.4996820182673"/>
    <n v="2354.0412338581973"/>
    <n v="3074.6661013658086"/>
    <n v="3891.3742845411007"/>
    <n v="0"/>
    <n v="2.6720922590422962E-2"/>
    <n v="5.3441845180845923E-2"/>
    <n v="8.0162767771268892E-2"/>
    <n v="0.10688369036169185"/>
    <n v="0.13360461295211482"/>
    <n v="0.16032553554253778"/>
    <n v="0.18704645813296072"/>
    <n v="0.21376738072338369"/>
    <n v="0.24048830331380663"/>
    <n v="9.0399999999999991"/>
    <n v="1.181524"/>
    <n v="1"/>
    <n v="1.0005999999999999"/>
    <n v="1.0066999999999999"/>
    <n v="1"/>
    <n v="0.96827747250120111"/>
    <n v="0.93769985067459138"/>
    <n v="0.90826713452017094"/>
    <n v="0.87997932403793966"/>
    <n v="0.85283641922789766"/>
    <n v="0.82683842009004482"/>
    <n v="0.80198532662438116"/>
    <n v="0.77827713883090688"/>
    <n v="0.75571385670962188"/>
    <n v="350900"/>
    <n v="701800"/>
    <n v="679537.13020134298"/>
    <n v="658077.75520342821"/>
    <n v="637421.87500625593"/>
    <n v="617569.48960982601"/>
    <n v="598520.59901413857"/>
    <n v="580275.2032191935"/>
    <n v="562833.30222499068"/>
    <n v="546194.89603153046"/>
    <n v="530359.9846388126"/>
    <n v="701800"/>
    <n v="679537.13020134298"/>
    <n v="658077.75520342821"/>
    <n v="637421.87500625593"/>
    <n v="617569.48960982601"/>
    <n v="598520.59901413857"/>
    <n v="580275.2032191935"/>
    <n v="562833.30222499068"/>
    <n v="546194.89603153046"/>
    <n v="530359.9846388126"/>
    <n v="1787264.69625"/>
    <n v="60.12"/>
    <n v="9.5873061007957556"/>
    <n v="1.2999999999999999E-2"/>
    <n v="0.78300000000000003"/>
    <n v="4.1710026516728012E-2"/>
    <n v="9.0635899804348719E-2"/>
    <n v="7.3999999999999996E-2"/>
    <n v="0.16463589980434873"/>
    <n v="3.6546211581618655"/>
    <n v="3.5190341417578832"/>
    <n v="3.3609931715476171"/>
    <n v="3.1804982475310677"/>
    <n v="2.9775493697082349"/>
    <n v="2.7521465380791192"/>
    <n v="2.5042897526437202"/>
    <n v="2.2339790134020374"/>
    <n v="1.9412143203540719"/>
    <n v="1.6259956734998233"/>
    <n v="3.6546211581618655"/>
    <n v="3.5868276499598744"/>
    <n v="3.4400136566527504"/>
    <n v="3.2707457095393426"/>
    <n v="3.0790238086196515"/>
    <n v="2.8648479538936771"/>
    <n v="2.6282181453614197"/>
    <n v="2.369134383022879"/>
    <n v="2.0875966668780546"/>
    <n v="1.7836049969269476"/>
    <n v="0"/>
    <n v="4.4281869802640337"/>
    <n v="13.284560940792101"/>
    <n v="22.140934901320168"/>
    <n v="30.997308861848236"/>
    <n v="39.8536828223763"/>
    <n v="48.710056782904374"/>
    <n v="57.566430743432434"/>
    <n v="66.422804703960509"/>
    <n v="75.279178664488569"/>
    <n v="8.8563739605280674"/>
    <n v="0"/>
    <n v="10.933806608967824"/>
    <n v="34.20132922017519"/>
    <n v="59.952199509088842"/>
    <n v="89.1593492333499"/>
    <n v="123.20343852787153"/>
    <n v="164.13952520240079"/>
    <n v="215.19667347285039"/>
    <n v="281.79063863190203"/>
    <n v="373.79383823369221"/>
    <n v="1352.3707986402987"/>
    <n v="69.555528290513578"/>
    <n v="213.28894903962174"/>
    <n v="1635.215275970434"/>
    <n v="1635.2"/>
    <n v="213.28695652173906"/>
    <n v="69.555528290513578"/>
    <n v="1352.3575151877474"/>
    <n v="8.9537579698705692"/>
    <n v="1.5275970434004194E-2"/>
    <n v="9.3419584356679267E-6"/>
  </r>
  <r>
    <x v="3"/>
    <x v="243"/>
    <n v="377"/>
    <n v="1.4740200000000001"/>
    <n v="79.764450882850952"/>
    <n v="0"/>
    <n v="8.8627167647612168"/>
    <n v="17.725433529522434"/>
    <n v="26.588150294283651"/>
    <n v="35.450867059044867"/>
    <n v="44.313583823806084"/>
    <n v="53.176300588567301"/>
    <n v="62.039017353328518"/>
    <n v="70.901734118089735"/>
    <n v="79.764450882850952"/>
    <n v="0"/>
    <n v="8.8627167647612168"/>
    <n v="17.725433529522434"/>
    <n v="26.588150294283651"/>
    <n v="35.450867059044867"/>
    <n v="44.313583823806084"/>
    <n v="53.176300588567301"/>
    <n v="62.039017353328518"/>
    <n v="70.901734118089735"/>
    <n v="79.764450882850952"/>
    <n v="0"/>
    <n v="48.110495927082468"/>
    <n v="192.44198370832987"/>
    <n v="432.99446334374215"/>
    <n v="769.76793483331949"/>
    <n v="1202.7623981770616"/>
    <n v="1731.9778533749686"/>
    <n v="2357.4143004270409"/>
    <n v="3079.0717393332779"/>
    <n v="3896.9501700936798"/>
    <n v="0"/>
    <n v="2.6740059720548177E-2"/>
    <n v="5.3480119441096353E-2"/>
    <n v="8.0220179161644534E-2"/>
    <n v="0.10696023888219271"/>
    <n v="0.13370029860274088"/>
    <n v="0.16044035832328907"/>
    <n v="0.18718041804383725"/>
    <n v="0.21392047776438541"/>
    <n v="0.2406605374849336"/>
    <n v="9.0399999999999991"/>
    <n v="1.181524"/>
    <n v="1"/>
    <n v="1.0005999999999999"/>
    <n v="1.0066999999999999"/>
    <n v="1"/>
    <n v="0.96825516357139785"/>
    <n v="0.93765687333129866"/>
    <n v="0.90820512927970254"/>
    <n v="0.87989993141660927"/>
    <n v="0.85274127974201885"/>
    <n v="0.82672917425593162"/>
    <n v="0.80186361495834724"/>
    <n v="0.77814460184926582"/>
    <n v="0.75557213492868736"/>
    <n v="350900"/>
    <n v="701800"/>
    <n v="679521.47379440698"/>
    <n v="658047.59370390535"/>
    <n v="637378.35972849524"/>
    <n v="617513.77186817641"/>
    <n v="598453.83012294886"/>
    <n v="580198.53449281282"/>
    <n v="562747.88497776806"/>
    <n v="546101.8815778147"/>
    <n v="530260.52429295273"/>
    <n v="701800"/>
    <n v="679521.47379440698"/>
    <n v="658047.59370390535"/>
    <n v="637378.35972849524"/>
    <n v="617513.77186817641"/>
    <n v="598453.83012294886"/>
    <n v="580198.53449281282"/>
    <n v="562747.88497776806"/>
    <n v="546101.8815778147"/>
    <n v="530260.52429295273"/>
    <n v="1789716.3625"/>
    <n v="60.12"/>
    <n v="9.5873061007957556"/>
    <n v="1.2999999999999999E-2"/>
    <n v="0.78300000000000003"/>
    <n v="4.1710026516728012E-2"/>
    <n v="9.0624832812105996E-2"/>
    <n v="7.3999999999999996E-2"/>
    <n v="0.16462483281210599"/>
    <n v="3.649346152054795"/>
    <n v="3.5138407845556041"/>
    <n v="3.3558819342568129"/>
    <n v="3.1754696011584214"/>
    <n v="2.972603785260429"/>
    <n v="2.747284486562835"/>
    <n v="2.499511705065641"/>
    <n v="2.2292854407688458"/>
    <n v="1.9366056936724503"/>
    <n v="1.6214724637764533"/>
    <n v="3.649346152054795"/>
    <n v="3.5815934683051998"/>
    <n v="3.4348613594062085"/>
    <n v="3.2656757677076174"/>
    <n v="3.0740366932094254"/>
    <n v="2.8599441359116318"/>
    <n v="2.6233980958142382"/>
    <n v="2.3643985729172434"/>
    <n v="2.0829455672206478"/>
    <n v="1.7790390787244519"/>
    <n v="0"/>
    <n v="4.4313583823806084"/>
    <n v="13.294075147141825"/>
    <n v="22.156791911903042"/>
    <n v="31.019508676664259"/>
    <n v="39.882225441425476"/>
    <n v="48.744942206186693"/>
    <n v="57.607658970947909"/>
    <n v="66.470375735709126"/>
    <n v="75.333092500470343"/>
    <n v="8.8627167647612168"/>
    <n v="0"/>
    <n v="10.965475164542909"/>
    <n v="34.301711292049752"/>
    <n v="60.131312812108348"/>
    <n v="89.431957722112671"/>
    <n v="123.59152879852945"/>
    <n v="164.67672869679404"/>
    <n v="215.93667446285383"/>
    <n v="282.8245359185816"/>
    <n v="375.29016075573037"/>
    <n v="1357.1500856233029"/>
    <n v="69.555528290513578"/>
    <n v="214.00584208707235"/>
    <n v="1640.7114560008888"/>
    <n v="1640.7"/>
    <n v="214.00434782608681"/>
    <n v="69.555528290513578"/>
    <n v="1357.1401238833996"/>
    <n v="8.9538131934346019"/>
    <n v="1.1456000888756535E-2"/>
    <n v="6.9823861088294835E-6"/>
  </r>
  <r>
    <x v="3"/>
    <x v="244"/>
    <n v="377"/>
    <n v="1.47868"/>
    <n v="79.693192850084088"/>
    <n v="0"/>
    <n v="8.8547992055648983"/>
    <n v="17.709598411129797"/>
    <n v="26.564397616694695"/>
    <n v="35.419196822259593"/>
    <n v="44.273996027824495"/>
    <n v="53.128795233389397"/>
    <n v="61.983594438954299"/>
    <n v="70.838393644519201"/>
    <n v="79.693192850084102"/>
    <n v="0"/>
    <n v="8.8547992055648983"/>
    <n v="17.709598411129797"/>
    <n v="26.564397616694695"/>
    <n v="35.419196822259593"/>
    <n v="44.273996027824495"/>
    <n v="53.128795233389397"/>
    <n v="61.983594438954299"/>
    <n v="70.838393644519201"/>
    <n v="79.693192850084102"/>
    <n v="0"/>
    <n v="48.024574744659567"/>
    <n v="192.09829897863827"/>
    <n v="432.2211727019361"/>
    <n v="768.39319591455308"/>
    <n v="1200.6143686164894"/>
    <n v="1728.8846908077448"/>
    <n v="2353.2041624883195"/>
    <n v="3073.5727836582132"/>
    <n v="3889.9905543174268"/>
    <n v="0"/>
    <n v="2.6716171333796123E-2"/>
    <n v="5.3432342667592246E-2"/>
    <n v="8.0148514001388366E-2"/>
    <n v="0.10686468533518449"/>
    <n v="0.13358085666898062"/>
    <n v="0.16029702800277676"/>
    <n v="0.1870131993365729"/>
    <n v="0.21372937067036901"/>
    <n v="0.24044554200416515"/>
    <n v="9.0399999999999991"/>
    <n v="1.181524"/>
    <n v="1"/>
    <n v="1.0005999999999999"/>
    <n v="1.0066999999999999"/>
    <n v="1"/>
    <n v="0.96828301132501182"/>
    <n v="0.93771052120625176"/>
    <n v="0.9082825296437198"/>
    <n v="0.87999903663741608"/>
    <n v="0.85286004218734024"/>
    <n v="0.82686554629349263"/>
    <n v="0.80201554895587324"/>
    <n v="0.77831005017448185"/>
    <n v="0.75574904994931869"/>
    <n v="350900"/>
    <n v="701800"/>
    <n v="679541.01734789333"/>
    <n v="658085.24378254754"/>
    <n v="637432.6793039625"/>
    <n v="617583.32391213859"/>
    <n v="598537.17760707543"/>
    <n v="580294.24038877315"/>
    <n v="562854.51225723187"/>
    <n v="546217.99321245134"/>
    <n v="530384.68325443182"/>
    <n v="701800"/>
    <n v="679541.01734789321"/>
    <n v="658085.24378254754"/>
    <n v="637432.6793039625"/>
    <n v="617583.32391213859"/>
    <n v="598537.17760707543"/>
    <n v="580294.24038877315"/>
    <n v="562854.51225723187"/>
    <n v="546217.99321245134"/>
    <n v="530384.68325443182"/>
    <n v="1792168.0287500001"/>
    <n v="60.12"/>
    <n v="9.5873061007957556"/>
    <n v="1.2999999999999999E-2"/>
    <n v="0.78300000000000003"/>
    <n v="4.1710026516728012E-2"/>
    <n v="9.1198745342185084E-2"/>
    <n v="7.3999999999999996E-2"/>
    <n v="0.16519874534218509"/>
    <n v="3.6440855782489741"/>
    <n v="3.5088488515424392"/>
    <n v="3.3511341537263912"/>
    <n v="3.1709414848008262"/>
    <n v="2.9682708447657475"/>
    <n v="2.7431222336211531"/>
    <n v="2.495495651367043"/>
    <n v="2.2253910980034188"/>
    <n v="1.9328085735302787"/>
    <n v="1.6177480779476237"/>
    <n v="3.6440855782489741"/>
    <n v="3.5764672148957066"/>
    <n v="3.4299915026344152"/>
    <n v="3.2610378192636089"/>
    <n v="3.0696061647832869"/>
    <n v="2.8556965391934503"/>
    <n v="2.6193089424940981"/>
    <n v="2.3604433746852309"/>
    <n v="2.0790998357668489"/>
    <n v="1.7752783257389511"/>
    <n v="0"/>
    <n v="4.4273996027824492"/>
    <n v="13.282198808347347"/>
    <n v="22.136998013912248"/>
    <n v="30.991797219477142"/>
    <n v="39.846596425042044"/>
    <n v="48.701395630606946"/>
    <n v="57.556194836171848"/>
    <n v="66.410994041736757"/>
    <n v="75.265793247301644"/>
    <n v="8.8547992055648983"/>
    <n v="0"/>
    <n v="10.961580836574116"/>
    <n v="34.289065546074234"/>
    <n v="60.109291364013025"/>
    <n v="89.401091432010787"/>
    <n v="123.5543082139183"/>
    <n v="164.63925745588978"/>
    <n v="215.91221114492336"/>
    <n v="282.84164481435255"/>
    <n v="375.41352056726447"/>
    <n v="1357.1219713750206"/>
    <n v="69.555528290513578"/>
    <n v="214.00162494983002"/>
    <n v="1640.6791246153643"/>
    <n v="1640.7"/>
    <n v="214.00434782608681"/>
    <n v="69.555528290513578"/>
    <n v="1357.1401238833996"/>
    <n v="8.950915437869277"/>
    <n v="2.0875384635701266E-2"/>
    <n v="1.2723462324435464E-5"/>
  </r>
  <r>
    <x v="3"/>
    <x v="245"/>
    <n v="377"/>
    <n v="1.4785699999999999"/>
    <n v="79.750650335920341"/>
    <n v="0"/>
    <n v="8.861183370657816"/>
    <n v="17.722366741315632"/>
    <n v="26.583550111973448"/>
    <n v="35.444733482631264"/>
    <n v="44.305916853289077"/>
    <n v="53.167100223946889"/>
    <n v="62.028283594604702"/>
    <n v="70.889466965262514"/>
    <n v="79.750650335920326"/>
    <n v="0"/>
    <n v="8.861183370657816"/>
    <n v="17.722366741315632"/>
    <n v="26.583550111973448"/>
    <n v="35.444733482631264"/>
    <n v="44.305916853289077"/>
    <n v="53.167100223946889"/>
    <n v="62.028283594604702"/>
    <n v="70.889466965262514"/>
    <n v="79.750650335920326"/>
    <n v="0"/>
    <n v="48.093849571158856"/>
    <n v="192.37539828463542"/>
    <n v="432.84464614042969"/>
    <n v="769.50159313854169"/>
    <n v="1202.3462392789711"/>
    <n v="1731.3785845617183"/>
    <n v="2356.5986289867833"/>
    <n v="3078.0063725541654"/>
    <n v="3895.6018152638653"/>
    <n v="0"/>
    <n v="2.6735433255437265E-2"/>
    <n v="5.3470866510874529E-2"/>
    <n v="8.0206299766311787E-2"/>
    <n v="0.10694173302174906"/>
    <n v="0.13367716627718632"/>
    <n v="0.16041259953262357"/>
    <n v="0.1871480327880608"/>
    <n v="0.21388346604349806"/>
    <n v="0.24061889929893532"/>
    <n v="9.0399999999999991"/>
    <n v="1.181524"/>
    <n v="1"/>
    <n v="1.0005999999999999"/>
    <n v="1.0066999999999999"/>
    <n v="1"/>
    <n v="0.96826055677584855"/>
    <n v="0.93766726303225589"/>
    <n v="0.90822011876922193"/>
    <n v="0.87991912398674654"/>
    <n v="0.85276427868482996"/>
    <n v="0.82675558286347206"/>
    <n v="0.80189303652267285"/>
    <n v="0.77817663966243222"/>
    <n v="0.75560639228275051"/>
    <n v="350900"/>
    <n v="701800"/>
    <n v="679525.25874529046"/>
    <n v="658054.88519603724"/>
    <n v="637388.87935223989"/>
    <n v="617527.24121389876"/>
    <n v="598469.97078101372"/>
    <n v="580217.06805358466"/>
    <n v="562768.53303161182"/>
    <n v="546124.36571509496"/>
    <n v="530284.56610403431"/>
    <n v="701800"/>
    <n v="679525.25874529046"/>
    <n v="658054.88519603724"/>
    <n v="637388.87935223989"/>
    <n v="617527.24121389876"/>
    <n v="598469.97078101372"/>
    <n v="580217.06805358466"/>
    <n v="562768.53303161182"/>
    <n v="546124.36571509496"/>
    <n v="530284.56610403431"/>
    <n v="1794619.6950000001"/>
    <n v="60.12"/>
    <n v="9.5873061007957556"/>
    <n v="1.2999999999999999E-2"/>
    <n v="0.78300000000000003"/>
    <n v="4.1710026516728012E-2"/>
    <n v="9.118517717483425E-2"/>
    <n v="7.3999999999999996E-2"/>
    <n v="0.16518517717483425"/>
    <n v="3.6388393775956285"/>
    <n v="3.5036830587070122"/>
    <n v="3.346049349116988"/>
    <n v="3.165938248825551"/>
    <n v="2.9633497578327042"/>
    <n v="2.7382838761384463"/>
    <n v="2.4907406037427777"/>
    <n v="2.2207199406456986"/>
    <n v="1.928221886847209"/>
    <n v="1.613246442347309"/>
    <n v="3.6388393775956285"/>
    <n v="3.5712612181513204"/>
    <n v="3.4248662039119999"/>
    <n v="3.2559937989712697"/>
    <n v="3.0646440033291276"/>
    <n v="2.8508168169855752"/>
    <n v="2.6145122399406118"/>
    <n v="2.3557302721942381"/>
    <n v="2.0744709137464539"/>
    <n v="1.770734164597259"/>
    <n v="0"/>
    <n v="4.430591685328908"/>
    <n v="13.291775055986724"/>
    <n v="22.152958426644538"/>
    <n v="31.014141797302358"/>
    <n v="39.87532516796017"/>
    <n v="48.736508538617983"/>
    <n v="57.597691909275795"/>
    <n v="66.458875279933608"/>
    <n v="75.32005865059142"/>
    <n v="8.861183370657816"/>
    <n v="0"/>
    <n v="10.993395040571849"/>
    <n v="34.389914548515961"/>
    <n v="60.289250822000305"/>
    <n v="89.675015189672791"/>
    <n v="123.94432577099872"/>
    <n v="165.1792377977676"/>
    <n v="216.65625974205929"/>
    <n v="283.88167631602022"/>
    <n v="376.91984744835662"/>
    <n v="1361.9289226759633"/>
    <n v="69.555528290513578"/>
    <n v="214.72266764497141"/>
    <n v="1646.2071186114483"/>
    <n v="1646.2"/>
    <n v="214.72173913043457"/>
    <n v="69.555528290513578"/>
    <n v="1361.9227325790519"/>
    <n v="8.950984738994233"/>
    <n v="7.118611448277079E-3"/>
    <n v="4.3242688909470775E-6"/>
  </r>
  <r>
    <x v="3"/>
    <x v="246"/>
    <n v="377"/>
    <n v="1.48081"/>
    <n v="79.744723369673466"/>
    <n v="0"/>
    <n v="8.8605248188526069"/>
    <n v="17.721049637705214"/>
    <n v="26.581574456557821"/>
    <n v="35.442099275410428"/>
    <n v="44.302624094263038"/>
    <n v="53.163148913115648"/>
    <n v="62.023673731968259"/>
    <n v="70.884198550820869"/>
    <n v="79.74472336967348"/>
    <n v="0"/>
    <n v="8.8605248188526069"/>
    <n v="17.721049637705214"/>
    <n v="26.581574456557821"/>
    <n v="35.442099275410428"/>
    <n v="44.302624094263038"/>
    <n v="53.163148913115648"/>
    <n v="62.023673731968259"/>
    <n v="70.884198550820869"/>
    <n v="79.74472336967348"/>
    <n v="0"/>
    <n v="48.086701290120608"/>
    <n v="192.34680516048243"/>
    <n v="432.78031161108544"/>
    <n v="769.38722064192973"/>
    <n v="1202.1675322530152"/>
    <n v="1731.1212464443424"/>
    <n v="2356.2483632159106"/>
    <n v="3077.5488825677198"/>
    <n v="3895.0228044997707"/>
    <n v="0"/>
    <n v="2.6733446312260836E-2"/>
    <n v="5.3466892624521672E-2"/>
    <n v="8.0200338936782509E-2"/>
    <n v="0.10693378524904334"/>
    <n v="0.1336672315613042"/>
    <n v="0.16040067787356502"/>
    <n v="0.18713412418582587"/>
    <n v="0.21386757049808672"/>
    <n v="0.24060101681034757"/>
    <n v="9.0399999999999991"/>
    <n v="1.181524"/>
    <n v="1"/>
    <n v="1.0005999999999999"/>
    <n v="1.0066999999999999"/>
    <n v="1"/>
    <n v="0.96826287302362457"/>
    <n v="0.93767172517341379"/>
    <n v="0.90822655644936778"/>
    <n v="0.87992736685148643"/>
    <n v="0.85277415637976972"/>
    <n v="0.82676692503421789"/>
    <n v="0.80190567281483049"/>
    <n v="0.77819039972160797"/>
    <n v="0.75562110575454999"/>
    <n v="350900"/>
    <n v="701800"/>
    <n v="679526.88428797969"/>
    <n v="658058.01672670175"/>
    <n v="637393.39731616632"/>
    <n v="617533.02605637314"/>
    <n v="598476.90294732235"/>
    <n v="580225.02798901417"/>
    <n v="562777.40118144802"/>
    <n v="546134.02252462448"/>
    <n v="530294.89201854321"/>
    <n v="701800"/>
    <n v="679526.8842879798"/>
    <n v="658058.01672670175"/>
    <n v="637393.39731616632"/>
    <n v="617533.02605637314"/>
    <n v="598476.90294732235"/>
    <n v="580225.02798901417"/>
    <n v="562777.40118144802"/>
    <n v="546134.02252462448"/>
    <n v="530294.89201854321"/>
    <n v="1797071.3612500001"/>
    <n v="60.12"/>
    <n v="9.5873061007957556"/>
    <n v="1.2999999999999999E-2"/>
    <n v="0.78300000000000003"/>
    <n v="4.1710026516728012E-2"/>
    <n v="9.1461673407765925E-2"/>
    <n v="7.3999999999999996E-2"/>
    <n v="0.16546167340776591"/>
    <n v="3.633607491268759"/>
    <n v="3.4986235038393545"/>
    <n v="3.3411502841147582"/>
    <n v="3.1611878320949711"/>
    <n v="2.9587361477799927"/>
    <n v="2.7337952311698226"/>
    <n v="2.4863650822644621"/>
    <n v="2.2164457010639089"/>
    <n v="1.9240370875681654"/>
    <n v="1.6091392417772297"/>
    <n v="3.633607491268759"/>
    <n v="3.5661154975540565"/>
    <n v="3.4198868939770564"/>
    <n v="3.2511690581048649"/>
    <n v="3.0599619899374817"/>
    <n v="2.8462656894749077"/>
    <n v="2.6100801567171423"/>
    <n v="2.3514053916641853"/>
    <n v="2.0702413943160369"/>
    <n v="1.7665881646726975"/>
    <n v="0"/>
    <n v="4.4302624094263034"/>
    <n v="13.29078722827891"/>
    <n v="22.151312047131519"/>
    <n v="31.011836865984122"/>
    <n v="39.872361684836733"/>
    <n v="48.732886503689343"/>
    <n v="57.593411322541954"/>
    <n v="66.453936141394564"/>
    <n v="75.314460960247175"/>
    <n v="8.8605248188526069"/>
    <n v="0"/>
    <n v="11.007621615081041"/>
    <n v="34.434866926638364"/>
    <n v="60.369745976287803"/>
    <n v="89.798876957577704"/>
    <n v="124.12405897354586"/>
    <n v="165.43513012388348"/>
    <n v="217.02248886339592"/>
    <n v="284.41936873057506"/>
    <n v="377.74828559457364"/>
    <n v="1364.3604437615588"/>
    <n v="69.555528290513578"/>
    <n v="215.08739580781074"/>
    <n v="1649.0033678598832"/>
    <n v="1649"/>
    <n v="215.08695652173901"/>
    <n v="69.555528290513578"/>
    <n v="1364.3575151877474"/>
    <n v="8.9495649929193721"/>
    <n v="3.3678598831556883E-3"/>
    <n v="2.0423649988815576E-6"/>
  </r>
  <r>
    <x v="3"/>
    <x v="247"/>
    <n v="377"/>
    <n v="1.4831399999999999"/>
    <n v="79.736394474356686"/>
    <n v="0"/>
    <n v="8.8595993860396316"/>
    <n v="17.719198772079263"/>
    <n v="26.578798158118893"/>
    <n v="35.438397544158526"/>
    <n v="44.29799693019816"/>
    <n v="53.157596316237793"/>
    <n v="62.017195702277427"/>
    <n v="70.876795088317053"/>
    <n v="79.736394474356686"/>
    <n v="0"/>
    <n v="8.8595993860396316"/>
    <n v="17.719198772079263"/>
    <n v="26.578798158118893"/>
    <n v="35.438397544158526"/>
    <n v="44.29799693019816"/>
    <n v="53.157596316237793"/>
    <n v="62.017195702277427"/>
    <n v="70.876795088317053"/>
    <n v="79.736394474356686"/>
    <n v="0"/>
    <n v="48.076657034682214"/>
    <n v="192.30662813872885"/>
    <n v="432.68991331213988"/>
    <n v="769.22651255491542"/>
    <n v="1201.9164258670555"/>
    <n v="1730.7596532485602"/>
    <n v="2355.7561946994292"/>
    <n v="3076.9060502196617"/>
    <n v="3894.2092198092596"/>
    <n v="0"/>
    <n v="2.6730654151646528E-2"/>
    <n v="5.3461308303293056E-2"/>
    <n v="8.0191962454939578E-2"/>
    <n v="0.10692261660658611"/>
    <n v="0.13365327075823266"/>
    <n v="0.16038392490987918"/>
    <n v="0.18711457906152573"/>
    <n v="0.21384523321317223"/>
    <n v="0.24057588736481877"/>
    <n v="9.0399999999999991"/>
    <n v="1.181524"/>
    <n v="1"/>
    <n v="1.0005999999999999"/>
    <n v="1.0066999999999999"/>
    <n v="1"/>
    <n v="0.96826612795167044"/>
    <n v="0.93767799565964305"/>
    <n v="0.90823560312391804"/>
    <n v="0.87993895034449532"/>
    <n v="0.85278803732137487"/>
    <n v="0.82678286405455681"/>
    <n v="0.80192343054404103"/>
    <n v="0.77820973678982774"/>
    <n v="0.75564178279191652"/>
    <n v="350900"/>
    <n v="701800"/>
    <n v="679529.16859648237"/>
    <n v="658062.41735393752"/>
    <n v="637399.74627236568"/>
    <n v="617541.15535176685"/>
    <n v="598486.64459214092"/>
    <n v="580236.213993488"/>
    <n v="562789.86355580797"/>
    <n v="546147.59327910107"/>
    <n v="530309.40316336707"/>
    <n v="701800"/>
    <n v="679529.16859648237"/>
    <n v="658062.41735393752"/>
    <n v="637399.74627236568"/>
    <n v="617541.15535176685"/>
    <n v="598486.64459214092"/>
    <n v="580236.213993488"/>
    <n v="562789.86355580797"/>
    <n v="546147.59327910107"/>
    <n v="530309.40316336707"/>
    <n v="1799523.0275000001"/>
    <n v="60.12"/>
    <n v="9.5873061007957556"/>
    <n v="1.2999999999999999E-2"/>
    <n v="0.78300000000000003"/>
    <n v="4.1710026516728012E-2"/>
    <n v="9.1749722996875546E-2"/>
    <n v="7.3999999999999996E-2"/>
    <n v="0.16574972299687554"/>
    <n v="3.628389860762943"/>
    <n v="3.493581178291008"/>
    <n v="3.3362708963684353"/>
    <n v="3.1564590149952267"/>
    <n v="2.9541455341713814"/>
    <n v="2.7293304538968988"/>
    <n v="2.4820137741717798"/>
    <n v="2.2121954949960241"/>
    <n v="1.919875616369632"/>
    <n v="1.6050541382926029"/>
    <n v="3.628389860762943"/>
    <n v="3.5609855195269757"/>
    <n v="3.4149260373297219"/>
    <n v="3.2463649556818313"/>
    <n v="3.0553022745833038"/>
    <n v="2.8417379940341401"/>
    <n v="2.6056721140343395"/>
    <n v="2.3471046345839017"/>
    <n v="2.066035555682828"/>
    <n v="1.7624648773311176"/>
    <n v="0"/>
    <n v="4.4297996930198158"/>
    <n v="13.289399079059447"/>
    <n v="22.148998465099076"/>
    <n v="31.00859785113871"/>
    <n v="39.868197237178343"/>
    <n v="48.727796623217976"/>
    <n v="57.58739600925761"/>
    <n v="66.446995395297236"/>
    <n v="75.306594781336869"/>
    <n v="8.8595993860396316"/>
    <n v="0"/>
    <n v="11.021176701041512"/>
    <n v="34.477687257243126"/>
    <n v="60.446454998640242"/>
    <n v="89.91704577622076"/>
    <n v="124.29585574269825"/>
    <n v="165.68038423595635"/>
    <n v="217.37473941705588"/>
    <n v="284.93883272681114"/>
    <n v="378.55293995973454"/>
    <n v="1366.7051168154017"/>
    <n v="69.555528290513578"/>
    <n v="215.43909676588717"/>
    <n v="1651.6997418718024"/>
    <n v="1651.7"/>
    <n v="215.43913043478256"/>
    <n v="69.555528290513578"/>
    <n v="1366.7053412747039"/>
    <n v="8.9480692527489634"/>
    <n v="2.5812819762904837E-4"/>
    <n v="1.5628031581343366E-7"/>
  </r>
  <r>
    <x v="3"/>
    <x v="248"/>
    <n v="377"/>
    <n v="1.4830700000000001"/>
    <n v="79.792575345642433"/>
    <n v="0"/>
    <n v="8.8658417050713823"/>
    <n v="17.731683410142765"/>
    <n v="26.597525115214147"/>
    <n v="35.463366820285529"/>
    <n v="44.329208525356911"/>
    <n v="53.195050230428294"/>
    <n v="62.060891935499676"/>
    <n v="70.926733640571058"/>
    <n v="79.792575345642433"/>
    <n v="0"/>
    <n v="8.8658417050713823"/>
    <n v="17.731683410142765"/>
    <n v="26.597525115214147"/>
    <n v="35.463366820285529"/>
    <n v="44.329208525356911"/>
    <n v="53.195050230428294"/>
    <n v="62.060891935499676"/>
    <n v="70.926733640571058"/>
    <n v="79.792575345642433"/>
    <n v="0"/>
    <n v="48.144428847872113"/>
    <n v="192.57771539148845"/>
    <n v="433.29985963084903"/>
    <n v="770.31086156595381"/>
    <n v="1203.6107211968028"/>
    <n v="1733.1994385233961"/>
    <n v="2359.0770135457337"/>
    <n v="3081.2434462638153"/>
    <n v="3899.6987366776402"/>
    <n v="0"/>
    <n v="2.6749488103823296E-2"/>
    <n v="5.3498976207646591E-2"/>
    <n v="8.0248464311469883E-2"/>
    <n v="0.10699795241529318"/>
    <n v="0.13374744051911647"/>
    <n v="0.16049692862293977"/>
    <n v="0.18724641672676307"/>
    <n v="0.21399590483058636"/>
    <n v="0.24074539293440964"/>
    <n v="9.0399999999999991"/>
    <n v="1.181524"/>
    <n v="1"/>
    <n v="1.0005999999999999"/>
    <n v="1.0066999999999999"/>
    <n v="1"/>
    <n v="0.96824417273803065"/>
    <n v="0.93763570033760435"/>
    <n v="0.90817458279872088"/>
    <n v="0.87986082012138045"/>
    <n v="0.85269441230558285"/>
    <n v="0.82667535935132819"/>
    <n v="0.80180366125861646"/>
    <n v="0.77807931802744768"/>
    <n v="0.75550232965782194"/>
    <n v="350900"/>
    <n v="701800"/>
    <n v="679513.76042754995"/>
    <n v="658032.73449693073"/>
    <n v="637356.92220814235"/>
    <n v="617486.32356118481"/>
    <n v="598420.9385560581"/>
    <n v="580160.76719276211"/>
    <n v="562705.80947129708"/>
    <n v="546056.06539166276"/>
    <n v="530211.5349538594"/>
    <n v="701800"/>
    <n v="679513.76042754995"/>
    <n v="658032.73449693073"/>
    <n v="637356.92220814235"/>
    <n v="617486.32356118481"/>
    <n v="598420.9385560581"/>
    <n v="580160.76719276211"/>
    <n v="562705.80947129708"/>
    <n v="546056.06539166276"/>
    <n v="530211.5349538594"/>
    <n v="1801974.6937500001"/>
    <n v="60.12"/>
    <n v="9.5873061007957556"/>
    <n v="1.2999999999999999E-2"/>
    <n v="0.78300000000000003"/>
    <n v="4.1710026516728012E-2"/>
    <n v="9.1741062548032784E-2"/>
    <n v="7.3999999999999996E-2"/>
    <n v="0.16574106254803278"/>
    <n v="3.6231864278911563"/>
    <n v="3.4884590992413211"/>
    <n v="3.331230543423684"/>
    <n v="3.1515007604382452"/>
    <n v="2.9492697502850045"/>
    <n v="2.7245375129639622"/>
    <n v="2.4773040484751174"/>
    <n v="2.2075693568184716"/>
    <n v="1.9153334379940239"/>
    <n v="1.6005962920017751"/>
    <n v="3.6231864278911563"/>
    <n v="3.5558227635662387"/>
    <n v="3.4098448213325026"/>
    <n v="3.2413656519309644"/>
    <n v="3.0503852553616246"/>
    <n v="2.8369036316244833"/>
    <n v="2.60092078071954"/>
    <n v="2.3424367026467943"/>
    <n v="2.0614513974062478"/>
    <n v="1.7579648649978994"/>
    <n v="0"/>
    <n v="4.4329208525356911"/>
    <n v="13.298762557607073"/>
    <n v="22.164604262678456"/>
    <n v="31.030445967749838"/>
    <n v="39.896287672821217"/>
    <n v="48.762129377892606"/>
    <n v="57.627971082963981"/>
    <n v="66.49381278803537"/>
    <n v="75.359654493106746"/>
    <n v="8.8658417050713823"/>
    <n v="0"/>
    <n v="11.052737209622569"/>
    <n v="34.577738837686937"/>
    <n v="60.625024742701534"/>
    <n v="90.188943020977874"/>
    <n v="124.68318175639891"/>
    <n v="166.21702724333147"/>
    <n v="218.11495219003541"/>
    <n v="285.97502676372631"/>
    <n v="380.05695164195112"/>
    <n v="1371.491583406432"/>
    <n v="69.555528290513578"/>
    <n v="216.15706675454172"/>
    <n v="1657.2041784514875"/>
    <n v="1657.2"/>
    <n v="216.15652173913031"/>
    <n v="69.555528290513578"/>
    <n v="1371.4879499703561"/>
    <n v="8.9481144696426522"/>
    <n v="4.1784514874052547E-3"/>
    <n v="2.5213924012824372E-6"/>
  </r>
  <r>
    <x v="3"/>
    <x v="249"/>
    <n v="377"/>
    <n v="1.4877100000000001"/>
    <n v="79.722223670331815"/>
    <n v="0"/>
    <n v="8.8580248522590903"/>
    <n v="17.716049704518181"/>
    <n v="26.574074556777269"/>
    <n v="35.432099409036361"/>
    <n v="44.290124261295453"/>
    <n v="53.148149113554545"/>
    <n v="62.006173965813637"/>
    <n v="70.864198818072722"/>
    <n v="79.722223670331815"/>
    <n v="0"/>
    <n v="8.8580248522590903"/>
    <n v="17.716049704518181"/>
    <n v="26.574074556777269"/>
    <n v="35.432099409036361"/>
    <n v="44.290124261295453"/>
    <n v="53.148149113554545"/>
    <n v="62.006173965813637"/>
    <n v="70.864198818072722"/>
    <n v="79.722223670331815"/>
    <n v="0"/>
    <n v="48.059570123484306"/>
    <n v="192.23828049393722"/>
    <n v="432.53613111135871"/>
    <n v="768.9531219757489"/>
    <n v="1201.4892530871077"/>
    <n v="1730.1445244454353"/>
    <n v="2354.9189360507312"/>
    <n v="3075.8124879029956"/>
    <n v="3892.825180002229"/>
    <n v="0"/>
    <n v="2.6725903562358704E-2"/>
    <n v="5.3451807124717407E-2"/>
    <n v="8.0177710687076104E-2"/>
    <n v="0.10690361424943481"/>
    <n v="0.13362951781179352"/>
    <n v="0.16035542137415223"/>
    <n v="0.18708132493651095"/>
    <n v="0.21380722849886963"/>
    <n v="0.24053313206122834"/>
    <n v="9.0399999999999991"/>
    <n v="1.181524"/>
    <n v="1"/>
    <n v="1.0005999999999999"/>
    <n v="1.0066999999999999"/>
    <n v="1"/>
    <n v="0.96827166592339109"/>
    <n v="0.93768866439603893"/>
    <n v="0.90825099541794363"/>
    <n v="0.87995865898910486"/>
    <n v="0.85281165510952295"/>
    <n v="0.8268099837791979"/>
    <n v="0.80195364499812949"/>
    <n v="0.77824263876631772"/>
    <n v="0.75567696508376292"/>
    <n v="350900"/>
    <n v="701800"/>
    <n v="679533.05514503585"/>
    <n v="658069.90467314015"/>
    <n v="637410.54858431278"/>
    <n v="617554.98687855375"/>
    <n v="598503.21955586318"/>
    <n v="580255.24661624106"/>
    <n v="562811.06805968727"/>
    <n v="546170.68388620182"/>
    <n v="530334.09409578482"/>
    <n v="701800"/>
    <n v="679533.05514503585"/>
    <n v="658069.90467314015"/>
    <n v="637410.54858431278"/>
    <n v="617554.98687855375"/>
    <n v="598503.21955586318"/>
    <n v="580255.24661624106"/>
    <n v="562811.06805968727"/>
    <n v="546170.68388620182"/>
    <n v="530334.09409578482"/>
    <n v="1804426.36"/>
    <n v="60.12"/>
    <n v="9.5873061007957556"/>
    <n v="1.2999999999999999E-2"/>
    <n v="0.78300000000000003"/>
    <n v="4.1710026516728012E-2"/>
    <n v="9.2316011038382481E-2"/>
    <n v="7.3999999999999996E-2"/>
    <n v="0.16631601103838248"/>
    <n v="3.617997134782609"/>
    <n v="3.4835339049782466"/>
    <n v="3.3265446725923162"/>
    <n v="3.1470294376248162"/>
    <n v="2.9449882000757479"/>
    <n v="2.7204209599451108"/>
    <n v="2.4733277172329058"/>
    <n v="2.2037084719391316"/>
    <n v="1.9115632240637883"/>
    <n v="1.5968919736068772"/>
    <n v="3.617997134782609"/>
    <n v="3.5507655198804278"/>
    <n v="3.4050392887852814"/>
    <n v="3.2367870551085662"/>
    <n v="3.0460088188502823"/>
    <n v="2.8327045800104296"/>
    <n v="2.5968743385890081"/>
    <n v="2.3385180945860187"/>
    <n v="2.05763584800146"/>
    <n v="1.7542275988353326"/>
    <n v="0"/>
    <n v="4.4290124261295452"/>
    <n v="13.287037278388635"/>
    <n v="22.145062130647723"/>
    <n v="31.003086982906815"/>
    <n v="39.861111835165907"/>
    <n v="48.719136687424999"/>
    <n v="57.577161539684091"/>
    <n v="66.435186391943176"/>
    <n v="75.293211244202269"/>
    <n v="8.8580248522590903"/>
    <n v="0"/>
    <n v="11.048970122628933"/>
    <n v="34.565506134540627"/>
    <n v="60.603773856083855"/>
    <n v="90.159330232995401"/>
    <n v="124.64791484655225"/>
    <n v="166.18259772719713"/>
    <n v="218.09535236089133"/>
    <n v="286.00033027995732"/>
    <n v="380.19532747651351"/>
    <n v="1371.4991030373603"/>
    <n v="69.555528290513578"/>
    <n v="216.15819469918097"/>
    <n v="1657.2128260270549"/>
    <n v="1657.2"/>
    <n v="216.15652173913031"/>
    <n v="69.555528290513578"/>
    <n v="1371.4879499703561"/>
    <n v="8.9450798555808664"/>
    <n v="1.2826027054870792E-2"/>
    <n v="7.7395770304554626E-6"/>
  </r>
  <r>
    <x v="3"/>
    <x v="250"/>
    <n v="377"/>
    <n v="1.4876499999999999"/>
    <n v="79.777973162350349"/>
    <n v="0"/>
    <n v="8.8642192402611499"/>
    <n v="17.7284384805223"/>
    <n v="26.59265772078345"/>
    <n v="35.4568769610446"/>
    <n v="44.32109620130575"/>
    <n v="53.1853154415669"/>
    <n v="62.04953468182805"/>
    <n v="70.913753922089199"/>
    <n v="79.777973162350349"/>
    <n v="0"/>
    <n v="8.8642192402611499"/>
    <n v="17.7284384805223"/>
    <n v="26.59265772078345"/>
    <n v="35.4568769610446"/>
    <n v="44.32109620130575"/>
    <n v="53.1853154415669"/>
    <n v="62.04953468182805"/>
    <n v="70.913753922089199"/>
    <n v="79.777973162350349"/>
    <n v="0"/>
    <n v="48.126809427892276"/>
    <n v="192.5072377115691"/>
    <n v="433.14128485103049"/>
    <n v="770.02895084627642"/>
    <n v="1203.1702356973069"/>
    <n v="1732.565139404122"/>
    <n v="2358.2136619667217"/>
    <n v="3080.1158033851057"/>
    <n v="3898.2715636592748"/>
    <n v="0"/>
    <n v="2.6744592899895239E-2"/>
    <n v="5.3489185799790478E-2"/>
    <n v="8.0233778699685718E-2"/>
    <n v="0.10697837159958096"/>
    <n v="0.13372296449947618"/>
    <n v="0.16046755739937144"/>
    <n v="0.18721215029926666"/>
    <n v="0.21395674319916191"/>
    <n v="0.24070133609905714"/>
    <n v="9.0399999999999991"/>
    <n v="1.181524"/>
    <n v="1"/>
    <n v="1.0005999999999999"/>
    <n v="1.0066999999999999"/>
    <n v="1"/>
    <n v="0.96824987914615579"/>
    <n v="0.93764669325631578"/>
    <n v="0.90819044233048019"/>
    <n v="0.8798811263686489"/>
    <n v="0.85271874537082193"/>
    <n v="0.82670329933699926"/>
    <n v="0.80183478826718091"/>
    <n v="0.77811321216136697"/>
    <n v="0.75553857101955724"/>
    <n v="350900"/>
    <n v="701800"/>
    <n v="679517.76518477208"/>
    <n v="658040.44932728237"/>
    <n v="637368.05242753099"/>
    <n v="617500.57448551781"/>
    <n v="598438.01550124283"/>
    <n v="580180.37547470606"/>
    <n v="562727.65440590761"/>
    <n v="546079.85229484737"/>
    <n v="530236.96914152522"/>
    <n v="701800"/>
    <n v="679517.76518477197"/>
    <n v="658040.44932728237"/>
    <n v="637368.05242753099"/>
    <n v="617500.57448551781"/>
    <n v="598438.01550124283"/>
    <n v="580180.37547470606"/>
    <n v="562727.65440590761"/>
    <n v="546079.85229484737"/>
    <n v="530236.96914152522"/>
    <n v="1806878.0262500001"/>
    <n v="60.12"/>
    <n v="9.5873061007957556"/>
    <n v="1.2999999999999999E-2"/>
    <n v="0.78300000000000003"/>
    <n v="4.1710026516728012E-2"/>
    <n v="9.230856489771265E-2"/>
    <n v="7.3999999999999996E-2"/>
    <n v="0.16630856489771265"/>
    <n v="3.6128219238805972"/>
    <n v="3.4784399827648267"/>
    <n v="3.3215323607102936"/>
    <n v="3.1420990577169974"/>
    <n v="2.9401400737849372"/>
    <n v="2.7156554089141136"/>
    <n v="2.4686450631045265"/>
    <n v="2.1991090363561758"/>
    <n v="1.9070473286690623"/>
    <n v="1.5924599400431843"/>
    <n v="3.6128219238805972"/>
    <n v="3.5456309533227119"/>
    <n v="3.3999861717375603"/>
    <n v="3.2318157092136452"/>
    <n v="3.0411195657509671"/>
    <n v="2.8278977413495254"/>
    <n v="2.5921502360093198"/>
    <n v="2.3338770497303511"/>
    <n v="2.053078182512619"/>
    <n v="1.7497536343561233"/>
    <n v="0"/>
    <n v="4.432109620130575"/>
    <n v="13.296328860391725"/>
    <n v="22.160548100652875"/>
    <n v="31.024767340914025"/>
    <n v="39.888986581175175"/>
    <n v="48.753205821436325"/>
    <n v="57.617425061697475"/>
    <n v="66.481644301958625"/>
    <n v="75.345863542219774"/>
    <n v="8.8642192402611499"/>
    <n v="0"/>
    <n v="11.080451374357173"/>
    <n v="34.665309844154713"/>
    <n v="60.781917820535639"/>
    <n v="90.430623867971931"/>
    <n v="125.03447955605164"/>
    <n v="166.71838655930205"/>
    <n v="218.83478731890025"/>
    <n v="287.03625393574004"/>
    <n v="381.70073784747638"/>
    <n v="1376.2829481244898"/>
    <n v="69.555528290513578"/>
    <n v="216.87577146225038"/>
    <n v="1662.7142478772539"/>
    <n v="1662.7"/>
    <n v="216.87391304347807"/>
    <n v="69.555528290513578"/>
    <n v="1376.2705586660084"/>
    <n v="8.9451195788681872"/>
    <n v="1.4247877253865227E-2"/>
    <n v="8.5691208599658549E-6"/>
  </r>
  <r>
    <x v="3"/>
    <x v="251"/>
    <n v="377"/>
    <n v="1.4923299999999999"/>
    <n v="79.706801856246159"/>
    <n v="0"/>
    <n v="8.8563113173606851"/>
    <n v="17.71262263472137"/>
    <n v="26.568933952082055"/>
    <n v="35.42524526944274"/>
    <n v="44.281556586803426"/>
    <n v="53.137867904164111"/>
    <n v="61.994179221524796"/>
    <n v="70.850490538885481"/>
    <n v="79.706801856246159"/>
    <n v="0"/>
    <n v="8.8563113173606851"/>
    <n v="17.71262263472137"/>
    <n v="26.568933952082055"/>
    <n v="35.42524526944274"/>
    <n v="44.281556586803426"/>
    <n v="53.137867904164111"/>
    <n v="61.994179221524796"/>
    <n v="70.850490538885481"/>
    <n v="79.706801856246159"/>
    <n v="0"/>
    <n v="48.040978216881712"/>
    <n v="192.16391286752685"/>
    <n v="432.36880395193538"/>
    <n v="768.65565147010739"/>
    <n v="1201.0244554220428"/>
    <n v="1729.4752158077415"/>
    <n v="2354.0079326272039"/>
    <n v="3074.6226058804295"/>
    <n v="3891.3192355674182"/>
    <n v="0"/>
    <n v="2.6720733587199532E-2"/>
    <n v="5.3441467174399064E-2"/>
    <n v="8.0162200761598593E-2"/>
    <n v="0.10688293434879813"/>
    <n v="0.13360366793599765"/>
    <n v="0.16032440152319719"/>
    <n v="0.18704513511039672"/>
    <n v="0.21376586869759626"/>
    <n v="0.24048660228479576"/>
    <n v="9.0399999999999991"/>
    <n v="1.181524"/>
    <n v="1"/>
    <n v="1.0005999999999999"/>
    <n v="1.0066999999999999"/>
    <n v="1"/>
    <n v="0.96827769283286325"/>
    <n v="0.93770027514161114"/>
    <n v="0.90826774692624412"/>
    <n v="0.87998010818676187"/>
    <n v="0.85283735892316459"/>
    <n v="0.82683949913545218"/>
    <n v="0.80198652882362464"/>
    <n v="0.77827844798768187"/>
    <n v="0.75571525662762429"/>
    <n v="350900"/>
    <n v="701800"/>
    <n v="679537.2848301034"/>
    <n v="658078.05309438275"/>
    <n v="637422.30479283817"/>
    <n v="617570.03992546943"/>
    <n v="598521.25849227689"/>
    <n v="580275.9604932603"/>
    <n v="562834.14592841978"/>
    <n v="546195.8147977551"/>
    <n v="530360.96710126672"/>
    <n v="701800"/>
    <n v="679537.2848301034"/>
    <n v="658078.05309438275"/>
    <n v="637422.30479283817"/>
    <n v="617570.03992546943"/>
    <n v="598521.25849227689"/>
    <n v="580275.9604932603"/>
    <n v="562834.14592841978"/>
    <n v="546195.8147977551"/>
    <n v="530360.96710126672"/>
    <n v="1809329.6925000001"/>
    <n v="60.12"/>
    <n v="9.5873061007957556"/>
    <n v="1.2999999999999999E-2"/>
    <n v="0.78300000000000003"/>
    <n v="4.1710026516728012E-2"/>
    <n v="9.2890265707467057E-2"/>
    <n v="7.3999999999999996E-2"/>
    <n v="0.16689026570746707"/>
    <n v="3.6076607379403791"/>
    <n v="3.4735427189536856"/>
    <n v="3.3168738315002146"/>
    <n v="3.1376540755799645"/>
    <n v="2.9358834511929364"/>
    <n v="2.7115619583391304"/>
    <n v="2.4646895970185452"/>
    <n v="2.1952663672311834"/>
    <n v="1.9032922689770417"/>
    <n v="1.5887673022561239"/>
    <n v="3.6076607379403791"/>
    <n v="3.5406017284470321"/>
    <n v="3.3952082752269499"/>
    <n v="3.2272639535400893"/>
    <n v="3.0367687633864504"/>
    <n v="2.8237227047660332"/>
    <n v="2.5881257776788376"/>
    <n v="2.3299779821248645"/>
    <n v="2.0492793181041127"/>
    <n v="1.746029785616583"/>
    <n v="0"/>
    <n v="4.4281556586803426"/>
    <n v="13.284466976041028"/>
    <n v="22.140778293401713"/>
    <n v="30.997089610762398"/>
    <n v="39.853400928123079"/>
    <n v="48.709712245483772"/>
    <n v="57.56602356284445"/>
    <n v="66.422334880205142"/>
    <n v="75.27864619756582"/>
    <n v="8.8563113173606851"/>
    <n v="0"/>
    <n v="11.076401155180696"/>
    <n v="34.652182042396831"/>
    <n v="60.759091353508524"/>
    <n v="90.398675998928454"/>
    <n v="124.99602920616606"/>
    <n v="166.6798343208618"/>
    <n v="218.81006167711914"/>
    <n v="287.05548869214522"/>
    <n v="381.83261921826931"/>
    <n v="1376.260383664576"/>
    <n v="69.555528290513578"/>
    <n v="216.8723867932633"/>
    <n v="1662.688298748353"/>
    <n v="1662.7"/>
    <n v="216.87391304347807"/>
    <n v="69.555528290513578"/>
    <n v="1376.2705586660084"/>
    <n v="8.9419834864175041"/>
    <n v="1.1701251647082245E-2"/>
    <n v="7.0375002388177326E-6"/>
  </r>
  <r>
    <x v="3"/>
    <x v="252"/>
    <n v="377"/>
    <n v="1.4922800000000001"/>
    <n v="79.762121685909136"/>
    <n v="0"/>
    <n v="8.8624579651010151"/>
    <n v="17.72491593020203"/>
    <n v="26.587373895303045"/>
    <n v="35.449831860404061"/>
    <n v="44.312289825505076"/>
    <n v="53.174747790606091"/>
    <n v="62.037205755707106"/>
    <n v="70.899663720808121"/>
    <n v="79.762121685909136"/>
    <n v="0"/>
    <n v="8.8624579651010151"/>
    <n v="17.72491593020203"/>
    <n v="26.587373895303045"/>
    <n v="35.449831860404061"/>
    <n v="44.312289825505076"/>
    <n v="53.174747790606091"/>
    <n v="62.037205755707106"/>
    <n v="70.899663720808121"/>
    <n v="79.762121685909136"/>
    <n v="0"/>
    <n v="48.107686224699236"/>
    <n v="192.43074489879695"/>
    <n v="432.9691760222932"/>
    <n v="769.72297959518778"/>
    <n v="1202.6921556174809"/>
    <n v="1731.8767040891728"/>
    <n v="2357.2766250102627"/>
    <n v="3078.8919183807511"/>
    <n v="3896.7225842006383"/>
    <n v="0"/>
    <n v="2.6739278885669536E-2"/>
    <n v="5.3478557771339072E-2"/>
    <n v="8.0217836657008601E-2"/>
    <n v="0.10695711554267814"/>
    <n v="0.13369639442834769"/>
    <n v="0.1604356733140172"/>
    <n v="0.18717495219968674"/>
    <n v="0.21391423108535629"/>
    <n v="0.24065350997102583"/>
    <n v="9.0399999999999991"/>
    <n v="1.181524"/>
    <n v="1"/>
    <n v="1.0005999999999999"/>
    <n v="1.0066999999999999"/>
    <n v="1"/>
    <n v="0.96825607381083634"/>
    <n v="0.93765862685070045"/>
    <n v="0.90820765911959234"/>
    <n v="0.879903170617512"/>
    <n v="0.85274516134445932"/>
    <n v="0.82673363130043453"/>
    <n v="0.80186858048543752"/>
    <n v="0.77815000889946817"/>
    <n v="0.7555779165425266"/>
    <n v="350900"/>
    <n v="701800"/>
    <n v="679522.11260044493"/>
    <n v="658048.82432382158"/>
    <n v="637380.13517012994"/>
    <n v="617516.0451393699"/>
    <n v="598456.55423154158"/>
    <n v="580201.66244664497"/>
    <n v="562751.36978468008"/>
    <n v="546105.67624564678"/>
    <n v="530264.5818295452"/>
    <n v="701800"/>
    <n v="679522.11260044505"/>
    <n v="658048.82432382158"/>
    <n v="637380.13517012994"/>
    <n v="617516.0451393699"/>
    <n v="598456.55423154158"/>
    <n v="580201.66244664497"/>
    <n v="562751.36978468008"/>
    <n v="546105.67624564678"/>
    <n v="530264.5818295452"/>
    <n v="1811781.3587500001"/>
    <n v="60.12"/>
    <n v="9.5873061007957556"/>
    <n v="1.2999999999999999E-2"/>
    <n v="0.78300000000000003"/>
    <n v="4.1710026516728012E-2"/>
    <n v="9.2884041299354972E-2"/>
    <n v="7.3999999999999996E-2"/>
    <n v="0.16688404129935497"/>
    <n v="3.6025135200270633"/>
    <n v="3.4684767217604531"/>
    <n v="3.3118893251854757"/>
    <n v="3.1327513303021322"/>
    <n v="2.9310627371104214"/>
    <n v="2.7068235456103444"/>
    <n v="2.4600337558019008"/>
    <n v="2.1906933676850904"/>
    <n v="1.8988023812599133"/>
    <n v="1.5843607965263691"/>
    <n v="3.6025135200270633"/>
    <n v="3.5354951208937582"/>
    <n v="3.3901830234729644"/>
    <n v="3.2223203277438039"/>
    <n v="3.0319070337062768"/>
    <n v="2.8189431413603829"/>
    <n v="2.5834286507061224"/>
    <n v="2.3253635617434956"/>
    <n v="2.0447478744725016"/>
    <n v="1.7415815888931412"/>
    <n v="0"/>
    <n v="4.4312289825505076"/>
    <n v="13.293686947651523"/>
    <n v="22.156144912752538"/>
    <n v="31.018602877853553"/>
    <n v="39.881060842954568"/>
    <n v="48.743518808055583"/>
    <n v="57.605976773156598"/>
    <n v="66.468434738257614"/>
    <n v="75.330892703358629"/>
    <n v="8.8624579651010151"/>
    <n v="0"/>
    <n v="11.107802231010723"/>
    <n v="34.751734923762939"/>
    <n v="60.936804223756816"/>
    <n v="90.669357960192045"/>
    <n v="125.38182134236082"/>
    <n v="167.21475407862698"/>
    <n v="219.54870029351608"/>
    <n v="288.09112176034699"/>
    <n v="383.3394164905896"/>
    <n v="1381.0415133041631"/>
    <n v="69.555528290513578"/>
    <n v="217.58955623920139"/>
    <n v="1668.1865978338781"/>
    <n v="1668.2"/>
    <n v="217.59130434782605"/>
    <n v="69.555528290513578"/>
    <n v="1381.0531673616604"/>
    <n v="8.9420173935215459"/>
    <n v="1.3402166121977643E-2"/>
    <n v="8.0339084773873893E-6"/>
  </r>
  <r>
    <x v="3"/>
    <x v="253"/>
    <n v="377"/>
    <n v="1.49695"/>
    <n v="79.69147227725351"/>
    <n v="0"/>
    <n v="8.8546080308059452"/>
    <n v="17.70921606161189"/>
    <n v="26.563824092417835"/>
    <n v="35.418432123223781"/>
    <n v="44.273040154029729"/>
    <n v="53.127648184835678"/>
    <n v="61.982256215641627"/>
    <n v="70.836864246447576"/>
    <n v="79.691472277253524"/>
    <n v="0"/>
    <n v="8.8546080308059452"/>
    <n v="17.70921606161189"/>
    <n v="26.563824092417835"/>
    <n v="35.418432123223781"/>
    <n v="44.273040154029729"/>
    <n v="53.127648184835678"/>
    <n v="61.982256215641627"/>
    <n v="70.836864246447576"/>
    <n v="79.691472277253524"/>
    <n v="0"/>
    <n v="48.022501069768047"/>
    <n v="192.09000427907219"/>
    <n v="432.20250962791243"/>
    <n v="768.36001711628876"/>
    <n v="1200.5625267442015"/>
    <n v="1728.8100385116504"/>
    <n v="2353.1025524186352"/>
    <n v="3073.4400684651569"/>
    <n v="3889.8225866512139"/>
    <n v="0"/>
    <n v="2.6715594532730813E-2"/>
    <n v="5.3431189065461626E-2"/>
    <n v="8.0146783598192439E-2"/>
    <n v="0.10686237813092325"/>
    <n v="0.13357797266365407"/>
    <n v="0.16029356719638488"/>
    <n v="0.18700916172911572"/>
    <n v="0.21372475626184653"/>
    <n v="0.24044035079457735"/>
    <n v="9.0399999999999991"/>
    <n v="1.181524"/>
    <n v="1"/>
    <n v="1.0005999999999999"/>
    <n v="1.0066999999999999"/>
    <n v="1"/>
    <n v="0.96828368373895035"/>
    <n v="0.93771181661530667"/>
    <n v="0.90828439862906885"/>
    <n v="0.88000142978023699"/>
    <n v="0.8528629100688111"/>
    <n v="0.82686883949479117"/>
    <n v="0.80201921805817722"/>
    <n v="0.77831404575896923"/>
    <n v="0.7557533225971671"/>
    <n v="350900"/>
    <n v="701800"/>
    <n v="679541.48924799531"/>
    <n v="658086.15290062223"/>
    <n v="637433.99095788051"/>
    <n v="617585.00341977028"/>
    <n v="598539.19028629165"/>
    <n v="580296.5515574445"/>
    <n v="562857.08723322873"/>
    <n v="546220.79731364455"/>
    <n v="530387.68179869186"/>
    <n v="701800"/>
    <n v="679541.48924799531"/>
    <n v="658086.15290062223"/>
    <n v="637433.99095788051"/>
    <n v="617585.00341977028"/>
    <n v="598539.19028629165"/>
    <n v="580296.5515574445"/>
    <n v="562857.08723322873"/>
    <n v="546220.79731364455"/>
    <n v="530387.68179869186"/>
    <n v="1814233.0250000001"/>
    <n v="60.12"/>
    <n v="9.5873061007957556"/>
    <n v="1.2999999999999999E-2"/>
    <n v="0.78300000000000003"/>
    <n v="4.1710026516728012E-2"/>
    <n v="9.3466300927531637E-2"/>
    <n v="7.3999999999999996E-2"/>
    <n v="0.16746630092753162"/>
    <n v="3.5973802135135133"/>
    <n v="3.4636052328627862"/>
    <n v="3.3072543228492046"/>
    <n v="3.1283274834727672"/>
    <n v="2.9268247147334745"/>
    <n v="2.7027460166313277"/>
    <n v="2.4560913891663252"/>
    <n v="2.1868608323384668"/>
    <n v="1.8950543461477547"/>
    <n v="1.5806719305941865"/>
    <n v="3.5973802135135133"/>
    <n v="3.53049272318815"/>
    <n v="3.3854297778559954"/>
    <n v="3.2177909031609859"/>
    <n v="3.0275760991031211"/>
    <n v="2.8147853656824013"/>
    <n v="2.5794187028988267"/>
    <n v="2.3214761107523962"/>
    <n v="2.0409575892431109"/>
    <n v="1.7378631383709706"/>
    <n v="0"/>
    <n v="4.4273040154029726"/>
    <n v="13.281912046208918"/>
    <n v="22.136520077014865"/>
    <n v="30.991128107820806"/>
    <n v="39.845736138626755"/>
    <n v="48.700344169432704"/>
    <n v="57.554952200238652"/>
    <n v="66.409560231044594"/>
    <n v="75.264168261850557"/>
    <n v="8.8546080308059452"/>
    <n v="0"/>
    <n v="11.1038443535456"/>
    <n v="34.73890548197992"/>
    <n v="60.914526253238805"/>
    <n v="90.638280540177846"/>
    <n v="125.34468151923325"/>
    <n v="167.17815455902985"/>
    <n v="219.52693788423875"/>
    <n v="288.115063460074"/>
    <n v="383.47939720271131"/>
    <n v="1381.0397912542294"/>
    <n v="69.555528290513578"/>
    <n v="217.58929793171131"/>
    <n v="1668.1846174764544"/>
    <n v="1668.2"/>
    <n v="217.59130434782605"/>
    <n v="69.555528290513578"/>
    <n v="1381.0531673616604"/>
    <n v="8.9388133117467099"/>
    <n v="1.5382523545667937E-2"/>
    <n v="9.2210307790840039E-6"/>
  </r>
  <r>
    <x v="3"/>
    <x v="254"/>
    <n v="377"/>
    <n v="1.4968699999999999"/>
    <n v="79.747430647348239"/>
    <n v="0"/>
    <n v="8.8608256274831376"/>
    <n v="17.721651254966275"/>
    <n v="26.582476882449413"/>
    <n v="35.44330250993255"/>
    <n v="44.304128137415688"/>
    <n v="53.164953764898826"/>
    <n v="62.025779392381963"/>
    <n v="70.886605019865101"/>
    <n v="79.747430647348239"/>
    <n v="0"/>
    <n v="8.8608256274831376"/>
    <n v="17.721651254966275"/>
    <n v="26.582476882449413"/>
    <n v="35.44330250993255"/>
    <n v="44.304128137415688"/>
    <n v="53.164953764898826"/>
    <n v="62.025779392381963"/>
    <n v="70.886605019865101"/>
    <n v="79.747430647348239"/>
    <n v="0"/>
    <n v="48.089966365405438"/>
    <n v="192.35986546162175"/>
    <n v="432.80969728864898"/>
    <n v="769.43946184648701"/>
    <n v="1202.2491591351359"/>
    <n v="1731.2387891545959"/>
    <n v="2356.4083519048668"/>
    <n v="3077.757847385948"/>
    <n v="3895.287275597841"/>
    <n v="0"/>
    <n v="2.673435389409588E-2"/>
    <n v="5.3468707788191759E-2"/>
    <n v="8.0203061682287635E-2"/>
    <n v="0.10693741557638352"/>
    <n v="0.1336717694704794"/>
    <n v="0.16040612336457527"/>
    <n v="0.18714047725867117"/>
    <n v="0.21387483115276704"/>
    <n v="0.24060918504686293"/>
    <n v="9.0399999999999991"/>
    <n v="1.181524"/>
    <n v="1"/>
    <n v="1.0005999999999999"/>
    <n v="1.0066999999999999"/>
    <n v="1"/>
    <n v="0.96826181502358089"/>
    <n v="0.9376696869850295"/>
    <n v="0.90822361588434586"/>
    <n v="0.87992360172153006"/>
    <n v="0.85276964449658188"/>
    <n v="0.82676174420950155"/>
    <n v="0.80189990086028895"/>
    <n v="0.77818411444894409"/>
    <n v="0.75561438497546685"/>
    <n v="350900"/>
    <n v="701800"/>
    <n v="679526.1417835491"/>
    <n v="658056.58632609376"/>
    <n v="637391.33362763387"/>
    <n v="617530.38368816976"/>
    <n v="598473.73650770111"/>
    <n v="580221.39208622824"/>
    <n v="562773.35042375082"/>
    <n v="546129.61152026895"/>
    <n v="530290.17537578265"/>
    <n v="701800"/>
    <n v="679526.14178354898"/>
    <n v="658056.58632609376"/>
    <n v="637391.33362763387"/>
    <n v="617530.38368816976"/>
    <n v="598473.73650770111"/>
    <n v="580221.39208622824"/>
    <n v="562773.35042375082"/>
    <n v="546129.61152026895"/>
    <n v="530290.17537578265"/>
    <n v="1816684.6912500001"/>
    <n v="60.12"/>
    <n v="9.5873061007957556"/>
    <n v="1.2999999999999999E-2"/>
    <n v="0.78300000000000003"/>
    <n v="4.1710026516728012E-2"/>
    <n v="9.3456311142604734E-2"/>
    <n v="7.3999999999999996E-2"/>
    <n v="0.16745631114260473"/>
    <n v="3.5922607620782725"/>
    <n v="3.4585654060438893"/>
    <n v="3.3022945562505779"/>
    <n v="3.1234482126983369"/>
    <n v="2.9220263753871687"/>
    <n v="2.6980290443170709"/>
    <n v="2.4514562194880454"/>
    <n v="2.1823079009000907"/>
    <n v="1.8905840885532075"/>
    <n v="1.5762847824473956"/>
    <n v="3.5922607620782725"/>
    <n v="3.5254130840610811"/>
    <n v="3.3804299811472336"/>
    <n v="3.2128713844744574"/>
    <n v="3.022737294042753"/>
    <n v="2.81002770985212"/>
    <n v="2.5747426319025584"/>
    <n v="2.3168820601940681"/>
    <n v="2.0364459947266491"/>
    <n v="1.7334344355003015"/>
    <n v="0"/>
    <n v="4.4304128137415688"/>
    <n v="13.291238441224706"/>
    <n v="22.152064068707844"/>
    <n v="31.012889696190982"/>
    <n v="39.873715323674119"/>
    <n v="48.734540951157257"/>
    <n v="57.595366578640395"/>
    <n v="66.456192206123532"/>
    <n v="75.31701783360667"/>
    <n v="8.8608256274831376"/>
    <n v="0"/>
    <n v="11.135465394911662"/>
    <n v="34.839161543888643"/>
    <n v="61.093505936827931"/>
    <n v="90.910913212304465"/>
    <n v="125.73329343487939"/>
    <n v="167.71706191253344"/>
    <n v="220.27124685041369"/>
    <n v="289.15902141760773"/>
    <n v="384.99925243091803"/>
    <n v="1385.858922134285"/>
    <n v="69.555528290513578"/>
    <n v="218.31216756371967"/>
    <n v="1673.7266179885182"/>
    <n v="1673.7"/>
    <n v="218.30869565217381"/>
    <n v="69.555528290513578"/>
    <n v="1385.8357760573126"/>
    <n v="8.9388688296452141"/>
    <n v="2.6617988518182756E-2"/>
    <n v="1.5903679583069103E-5"/>
  </r>
  <r>
    <x v="3"/>
    <x v="255"/>
    <n v="377"/>
    <n v="1.4991699999999999"/>
    <n v="79.739984880117731"/>
    <n v="0"/>
    <n v="8.8599983200130819"/>
    <n v="17.719996640026164"/>
    <n v="26.579994960039244"/>
    <n v="35.439993280052327"/>
    <n v="44.299991600065411"/>
    <n v="53.159989920078495"/>
    <n v="62.019988240091578"/>
    <n v="70.879986560104655"/>
    <n v="79.739984880117731"/>
    <n v="0"/>
    <n v="8.8599983200130819"/>
    <n v="17.719996640026164"/>
    <n v="26.579994960039244"/>
    <n v="35.439993280052327"/>
    <n v="44.299991600065411"/>
    <n v="53.159989920078495"/>
    <n v="62.019988240091578"/>
    <n v="70.879986560104655"/>
    <n v="79.739984880117731"/>
    <n v="0"/>
    <n v="48.080986766263713"/>
    <n v="192.32394706505485"/>
    <n v="432.72888089637337"/>
    <n v="769.29578826021941"/>
    <n v="1202.0246691565928"/>
    <n v="1730.9155235854939"/>
    <n v="2355.9683515469223"/>
    <n v="3077.1831530408776"/>
    <n v="3894.5599280673605"/>
    <n v="0"/>
    <n v="2.6731857791405956E-2"/>
    <n v="5.3463715582811912E-2"/>
    <n v="8.0195573374217871E-2"/>
    <n v="0.10692743116562382"/>
    <n v="0.1336592889570298"/>
    <n v="0.16039114674843574"/>
    <n v="0.18712300453984171"/>
    <n v="0.21385486233124765"/>
    <n v="0.24058672012265359"/>
    <n v="9.0399999999999991"/>
    <n v="1.181524"/>
    <n v="1"/>
    <n v="1.0005999999999999"/>
    <n v="1.0066999999999999"/>
    <n v="1"/>
    <n v="0.96826472482139547"/>
    <n v="0.93767529258317295"/>
    <n v="0.9082317032853322"/>
    <n v="0.87993395692787346"/>
    <n v="0.85278205351079672"/>
    <n v="0.82677599303410176"/>
    <n v="0.80191577549778881"/>
    <n v="0.77820140090185796"/>
    <n v="0.75563286924630879"/>
    <n v="350900"/>
    <n v="701800"/>
    <n v="679528.18387965532"/>
    <n v="658060.52033487079"/>
    <n v="637397.00936564617"/>
    <n v="617537.65097198158"/>
    <n v="598482.44515387714"/>
    <n v="580231.39191133261"/>
    <n v="562784.49124434823"/>
    <n v="546141.74315292388"/>
    <n v="530303.14763705956"/>
    <n v="701800"/>
    <n v="679528.18387965532"/>
    <n v="658060.52033487079"/>
    <n v="637397.00936564617"/>
    <n v="617537.65097198158"/>
    <n v="598482.44515387714"/>
    <n v="580231.39191133261"/>
    <n v="562784.49124434823"/>
    <n v="546141.74315292388"/>
    <n v="530303.14763705956"/>
    <n v="1819136.3575000002"/>
    <n v="60.12"/>
    <n v="9.5873061007957556"/>
    <n v="1.2999999999999999E-2"/>
    <n v="0.78300000000000003"/>
    <n v="4.1710026516728012E-2"/>
    <n v="9.3743730430648639E-2"/>
    <n v="7.3999999999999996E-2"/>
    <n v="0.16774373043064864"/>
    <n v="3.5871551097035037"/>
    <n v="3.4536298635594314"/>
    <n v="3.2975165769668342"/>
    <n v="3.1188152499257109"/>
    <n v="2.9175258824360615"/>
    <n v="2.6936484744978881"/>
    <n v="2.4471830261111882"/>
    <n v="2.1781295372759635"/>
    <n v="1.8864880079922135"/>
    <n v="1.5722584382599381"/>
    <n v="3.5871551097035037"/>
    <n v="3.5203924866314678"/>
    <n v="3.3755732202631328"/>
    <n v="3.2081659134462726"/>
    <n v="3.0181705661808862"/>
    <n v="2.8055871784669746"/>
    <n v="2.5704157503045382"/>
    <n v="2.3126562816935756"/>
    <n v="2.0323087726340887"/>
    <n v="1.7293732231260757"/>
    <n v="0"/>
    <n v="4.4299991600065409"/>
    <n v="13.289997480019622"/>
    <n v="22.149995800032706"/>
    <n v="31.009994120045786"/>
    <n v="39.869992440058866"/>
    <n v="48.729990760071956"/>
    <n v="57.589989080085033"/>
    <n v="66.449987400098109"/>
    <n v="75.3099857201112"/>
    <n v="8.8599983200130819"/>
    <n v="0"/>
    <n v="11.14926397109601"/>
    <n v="34.88277328399149"/>
    <n v="61.171688394934755"/>
    <n v="91.031467500818138"/>
    <n v="125.90878257109701"/>
    <n v="167.96801693163366"/>
    <n v="220.63253002104889"/>
    <n v="289.69356657683528"/>
    <n v="385.83131624662053"/>
    <n v="1388.2694054980757"/>
    <n v="69.555528290513578"/>
    <n v="218.67374006828825"/>
    <n v="1676.4986738568775"/>
    <n v="1676.5"/>
    <n v="218.67391304347825"/>
    <n v="69.555528290513578"/>
    <n v="1388.2705586660081"/>
    <n v="8.9372639809021734"/>
    <n v="1.3261431224691478E-3"/>
    <n v="7.9101886219454086E-7"/>
  </r>
  <r>
    <x v="3"/>
    <x v="256"/>
    <n v="377"/>
    <n v="1.50153"/>
    <n v="79.730968189840681"/>
    <n v="0"/>
    <n v="8.858996465537853"/>
    <n v="17.717992931075706"/>
    <n v="26.576989396613559"/>
    <n v="35.435985862151412"/>
    <n v="44.294982327689269"/>
    <n v="53.153978793227125"/>
    <n v="62.012975258764982"/>
    <n v="70.871971724302838"/>
    <n v="79.730968189840695"/>
    <n v="0"/>
    <n v="8.858996465537853"/>
    <n v="17.717992931075706"/>
    <n v="26.576989396613559"/>
    <n v="35.435985862151412"/>
    <n v="44.294982327689269"/>
    <n v="53.153978793227125"/>
    <n v="62.012975258764982"/>
    <n v="70.871971724302838"/>
    <n v="79.730968189840695"/>
    <n v="0"/>
    <n v="48.070113755552462"/>
    <n v="192.28045502220985"/>
    <n v="432.63102379997213"/>
    <n v="769.1218200888394"/>
    <n v="1201.7528438888116"/>
    <n v="1730.524095199889"/>
    <n v="2355.4355740220713"/>
    <n v="3076.4872803553585"/>
    <n v="3893.6792141997507"/>
    <n v="0"/>
    <n v="2.6728835055916379E-2"/>
    <n v="5.3457670111832757E-2"/>
    <n v="8.0186505167749139E-2"/>
    <n v="0.10691534022366551"/>
    <n v="0.13364417527958192"/>
    <n v="0.16037301033549831"/>
    <n v="0.1871018453914147"/>
    <n v="0.21383068044733108"/>
    <n v="0.24055951550324747"/>
    <n v="9.0399999999999991"/>
    <n v="1.181524"/>
    <n v="1"/>
    <n v="1.0005999999999999"/>
    <n v="1.0066999999999999"/>
    <n v="1"/>
    <n v="0.96826824854761961"/>
    <n v="0.93768208091526184"/>
    <n v="0.90824149710292668"/>
    <n v="0.87994649711061423"/>
    <n v="0.8527970809383244"/>
    <n v="0.82679324858605741"/>
    <n v="0.80193500005381291"/>
    <n v="0.77822233534159113"/>
    <n v="0.75565525444939208"/>
    <n v="350900"/>
    <n v="701800"/>
    <n v="679530.65683071944"/>
    <n v="658065.28438633075"/>
    <n v="637403.88266683393"/>
    <n v="617546.4516722291"/>
    <n v="598492.99140251603"/>
    <n v="580243.50185769505"/>
    <n v="562797.98303776595"/>
    <n v="546156.43494272861"/>
    <n v="530318.85757258337"/>
    <n v="701800"/>
    <n v="679530.65683071944"/>
    <n v="658065.28438633075"/>
    <n v="637403.88266683393"/>
    <n v="617546.4516722291"/>
    <n v="598492.99140251603"/>
    <n v="580243.50185769505"/>
    <n v="562797.98303776595"/>
    <n v="546156.43494272861"/>
    <n v="530318.85757258337"/>
    <n v="1821588.0237500002"/>
    <n v="60.12"/>
    <n v="9.5873061007957556"/>
    <n v="1.2999999999999999E-2"/>
    <n v="0.78300000000000003"/>
    <n v="4.1710026516728012E-2"/>
    <n v="9.4039106323350885E-2"/>
    <n v="7.3999999999999996E-2"/>
    <n v="0.1680391063233509"/>
    <n v="3.5820632006729474"/>
    <n v="3.4487098059876122"/>
    <n v="3.2927554473068597"/>
    <n v="3.1142001246306874"/>
    <n v="2.913043837959099"/>
    <n v="2.689286587292091"/>
    <n v="2.442928372629666"/>
    <n v="2.1739691939718226"/>
    <n v="1.8824090513185607"/>
    <n v="1.5682479446698816"/>
    <n v="3.5820632006729474"/>
    <n v="3.51538650333028"/>
    <n v="3.3707326266472357"/>
    <n v="3.2034777859687735"/>
    <n v="3.013621981294893"/>
    <n v="2.801165212625595"/>
    <n v="2.5661074799608787"/>
    <n v="2.3084487833007445"/>
    <n v="2.0281891226451916"/>
    <n v="1.7253284979942212"/>
    <n v="0"/>
    <n v="4.4294982327689265"/>
    <n v="13.28849469830678"/>
    <n v="22.147491163844634"/>
    <n v="31.006487629382484"/>
    <n v="39.86548409492034"/>
    <n v="48.724480560458197"/>
    <n v="57.583477025996054"/>
    <n v="66.442473491533917"/>
    <n v="75.30146995707176"/>
    <n v="8.858996465537853"/>
    <n v="0"/>
    <n v="11.162615874821006"/>
    <n v="34.924967537906866"/>
    <n v="61.247356482509723"/>
    <n v="91.148248195155318"/>
    <n v="126.07902636446865"/>
    <n v="168.21197258536014"/>
    <n v="220.9846816342467"/>
    <n v="290.21634681454839"/>
    <n v="386.64837274468874"/>
    <n v="1390.6235882337055"/>
    <n v="69.555528290513578"/>
    <n v="219.02686747863274"/>
    <n v="1679.2059840028519"/>
    <n v="1679.2"/>
    <n v="219.02608695652157"/>
    <n v="69.555528290513578"/>
    <n v="1390.6183847529649"/>
    <n v="8.9355985809081027"/>
    <n v="5.984002851846526E-3"/>
    <n v="3.5636034134388555E-6"/>
  </r>
  <r>
    <x v="3"/>
    <x v="257"/>
    <n v="377"/>
    <n v="1.5038199999999999"/>
    <n v="79.723834216376318"/>
    <n v="0"/>
    <n v="8.8582038018195917"/>
    <n v="17.716407603639183"/>
    <n v="26.574611405458775"/>
    <n v="35.432815207278367"/>
    <n v="44.291019009097958"/>
    <n v="53.14922281091755"/>
    <n v="62.007426612737142"/>
    <n v="70.865630414556733"/>
    <n v="79.723834216376332"/>
    <n v="0"/>
    <n v="8.8582038018195917"/>
    <n v="17.716407603639183"/>
    <n v="26.574611405458775"/>
    <n v="35.432815207278367"/>
    <n v="44.291019009097958"/>
    <n v="53.14922281091755"/>
    <n v="62.007426612737142"/>
    <n v="70.865630414556733"/>
    <n v="79.723834216376332"/>
    <n v="0"/>
    <n v="48.061511939174785"/>
    <n v="192.24604775669914"/>
    <n v="432.55360745257309"/>
    <n v="768.98419102679657"/>
    <n v="1201.5377984793695"/>
    <n v="1730.2144298102924"/>
    <n v="2355.0140850195644"/>
    <n v="3075.9367641071863"/>
    <n v="3892.9824670731582"/>
    <n v="0"/>
    <n v="2.6726443478285365E-2"/>
    <n v="5.345288695657073E-2"/>
    <n v="8.0179330434856089E-2"/>
    <n v="0.10690577391314146"/>
    <n v="0.13363221739142683"/>
    <n v="0.16035866086971218"/>
    <n v="0.18708510434799755"/>
    <n v="0.21381154782628292"/>
    <n v="0.24053799130456829"/>
    <n v="9.0399999999999991"/>
    <n v="1.181524"/>
    <n v="1"/>
    <n v="1.0005999999999999"/>
    <n v="1.0066999999999999"/>
    <n v="1"/>
    <n v="0.96827103651772983"/>
    <n v="0.93768745186113356"/>
    <n v="0.90824924603021107"/>
    <n v="0.87995641902496258"/>
    <n v="0.85280897084538798"/>
    <n v="0.82680690149148728"/>
    <n v="0.80195021096326036"/>
    <n v="0.77823889926070733"/>
    <n v="0.7556729663838283"/>
    <n v="350900"/>
    <n v="701800"/>
    <n v="679532.61342814285"/>
    <n v="658069.05371614348"/>
    <n v="637409.3208640021"/>
    <n v="617553.41487171873"/>
    <n v="598501.33573929325"/>
    <n v="580253.08346672577"/>
    <n v="562808.65805401606"/>
    <n v="546168.05950116436"/>
    <n v="530331.28780817066"/>
    <n v="701800"/>
    <n v="679532.61342814285"/>
    <n v="658069.05371614348"/>
    <n v="637409.3208640021"/>
    <n v="617553.41487171873"/>
    <n v="598501.33573929325"/>
    <n v="580253.08346672577"/>
    <n v="562808.65805401606"/>
    <n v="546168.05950116436"/>
    <n v="530331.28780817066"/>
    <n v="1824039.6900000002"/>
    <n v="60.12"/>
    <n v="9.5873061007957556"/>
    <n v="1.2999999999999999E-2"/>
    <n v="0.78300000000000003"/>
    <n v="4.1710026516728012E-2"/>
    <n v="9.4326165215910668E-2"/>
    <n v="7.3999999999999996E-2"/>
    <n v="0.16832616521591065"/>
    <n v="3.5769849795698923"/>
    <n v="3.4438002465838311"/>
    <n v="3.2880019616233462"/>
    <n v="3.1095901246884394"/>
    <n v="2.9085647357791111"/>
    <n v="2.68492579489536"/>
    <n v="2.4386733020371869"/>
    <n v="2.1698072572045901"/>
    <n v="1.8783276603975716"/>
    <n v="1.5642345116161309"/>
    <n v="3.5769849795698923"/>
    <n v="3.5103926130768617"/>
    <n v="3.3659011041035889"/>
    <n v="3.1987960431558928"/>
    <n v="3.0090774302337753"/>
    <n v="2.7967452653372353"/>
    <n v="2.5617995484662734"/>
    <n v="2.3042402796208883"/>
    <n v="2.0240674588010807"/>
    <n v="1.7212810860068513"/>
    <n v="0"/>
    <n v="4.4291019009097958"/>
    <n v="13.287305702729387"/>
    <n v="22.145509504548979"/>
    <n v="31.003713306368571"/>
    <n v="39.861917108188166"/>
    <n v="48.720120910007751"/>
    <n v="57.578324711827349"/>
    <n v="66.436528513646934"/>
    <n v="75.294732315466533"/>
    <n v="8.8582038018195917"/>
    <n v="0"/>
    <n v="11.176495515382538"/>
    <n v="34.968841404270272"/>
    <n v="61.326021990726645"/>
    <n v="91.269572634314756"/>
    <n v="126.25568372348418"/>
    <n v="168.4646874610153"/>
    <n v="221.34867590658897"/>
    <n v="290.75528431640072"/>
    <n v="387.48818509424984"/>
    <n v="1393.053448046433"/>
    <n v="69.555528290513578"/>
    <n v="219.39134645054187"/>
    <n v="1682.0003227874886"/>
    <n v="1682"/>
    <n v="219.39130434782601"/>
    <n v="69.555528290513578"/>
    <n v="1393.0531673616604"/>
    <n v="8.9339645923202831"/>
    <n v="3.2278748858516337E-4"/>
    <n v="1.9190694921828976E-7"/>
  </r>
  <r>
    <x v="3"/>
    <x v="258"/>
    <n v="377"/>
    <n v="1.5061100000000001"/>
    <n v="79.716721301422723"/>
    <n v="0"/>
    <n v="8.8574134779358573"/>
    <n v="17.714826955871715"/>
    <n v="26.572240433807572"/>
    <n v="35.429653911743429"/>
    <n v="44.287067389679287"/>
    <n v="53.144480867615144"/>
    <n v="62.001894345551001"/>
    <n v="70.859307823486859"/>
    <n v="79.716721301422723"/>
    <n v="0"/>
    <n v="8.8574134779358573"/>
    <n v="17.714826955871715"/>
    <n v="26.572240433807572"/>
    <n v="35.429653911743429"/>
    <n v="44.287067389679287"/>
    <n v="53.144480867615144"/>
    <n v="62.001894345551001"/>
    <n v="70.859307823486859"/>
    <n v="79.716721301422723"/>
    <n v="0"/>
    <n v="48.05293628046087"/>
    <n v="192.21174512184348"/>
    <n v="432.47642652414777"/>
    <n v="768.84698048737391"/>
    <n v="1201.3234070115216"/>
    <n v="1729.9057060965911"/>
    <n v="2354.5938777425827"/>
    <n v="3075.3879219494956"/>
    <n v="3892.2878387173309"/>
    <n v="0"/>
    <n v="2.6724058960263346E-2"/>
    <n v="5.3448117920526693E-2"/>
    <n v="8.0172176880790036E-2"/>
    <n v="0.10689623584105339"/>
    <n v="0.13362029480131674"/>
    <n v="0.16034435376158007"/>
    <n v="0.18706841272184341"/>
    <n v="0.21379247168210677"/>
    <n v="0.24051653064237014"/>
    <n v="9.0399999999999991"/>
    <n v="1.181524"/>
    <n v="1"/>
    <n v="1.0005999999999999"/>
    <n v="1.0066999999999999"/>
    <n v="1"/>
    <n v="0.96827381626726572"/>
    <n v="0.93769280698923341"/>
    <n v="0.90825697216590295"/>
    <n v="0.87996631179727458"/>
    <n v="0.85282082588334807"/>
    <n v="0.82682051442412363"/>
    <n v="0.80196537741960117"/>
    <n v="0.77825541486978056"/>
    <n v="0.75569062677466203"/>
    <n v="350900"/>
    <n v="701800"/>
    <n v="679534.56425636704"/>
    <n v="658072.81194504397"/>
    <n v="637414.74306603067"/>
    <n v="617560.35761932726"/>
    <n v="598509.65560493362"/>
    <n v="580262.63702284999"/>
    <n v="562819.30187307613"/>
    <n v="546179.65015561203"/>
    <n v="530343.68187045783"/>
    <n v="701800"/>
    <n v="679534.56425636704"/>
    <n v="658072.81194504397"/>
    <n v="637414.74306603067"/>
    <n v="617560.35761932726"/>
    <n v="598509.65560493362"/>
    <n v="580262.63702284999"/>
    <n v="562819.30187307613"/>
    <n v="546179.65015561203"/>
    <n v="530343.68187045783"/>
    <n v="1826491.3562500002"/>
    <n v="60.12"/>
    <n v="9.5873061007957556"/>
    <n v="1.2999999999999999E-2"/>
    <n v="0.78300000000000003"/>
    <n v="4.1710026516728012E-2"/>
    <n v="9.461366157157057E-2"/>
    <n v="7.3999999999999996E-2"/>
    <n v="0.16861366157157057"/>
    <n v="3.5719203912751682"/>
    <n v="3.4389037947476675"/>
    <n v="3.2832610114447673"/>
    <n v="3.1049920413664669"/>
    <n v="2.9040968845127662"/>
    <n v="2.6805755408836656"/>
    <n v="2.434428010479166"/>
    <n v="2.1656542932992657"/>
    <n v="1.8742543893439652"/>
    <n v="1.5602282986132654"/>
    <n v="3.5719203912751682"/>
    <n v="3.5054120930114179"/>
    <n v="3.3610824030962174"/>
    <n v="3.1941265264056171"/>
    <n v="3.0045444629396165"/>
    <n v="2.7923362126982161"/>
    <n v="2.5575017756814158"/>
    <n v="2.3000411518892161"/>
    <n v="2.0199543413216157"/>
    <n v="1.7172413439786154"/>
    <n v="0"/>
    <n v="4.4287067389679287"/>
    <n v="13.286120216903786"/>
    <n v="22.143533694839643"/>
    <n v="31.000947172775501"/>
    <n v="39.858360650711361"/>
    <n v="48.715774128647212"/>
    <n v="57.573187606583076"/>
    <n v="66.430601084518926"/>
    <n v="75.288014562454791"/>
    <n v="8.8574134779358573"/>
    <n v="0"/>
    <n v="11.190378112109777"/>
    <n v="35.012726903176386"/>
    <n v="61.404716493341773"/>
    <n v="91.390961493132593"/>
    <n v="126.43247587112617"/>
    <n v="168.7176753729494"/>
    <n v="221.71321911149911"/>
    <n v="291.2953473039484"/>
    <n v="388.33043313964288"/>
    <n v="1395.4879338009264"/>
    <n v="69.555528290513578"/>
    <n v="219.75651931371587"/>
    <n v="1684.7999814051559"/>
    <n v="1684.8"/>
    <n v="219.75652173913022"/>
    <n v="69.555528290513578"/>
    <n v="1395.4879499703561"/>
    <n v="8.9323129926854072"/>
    <n v="1.8594844050312531E-5"/>
    <n v="1.1036825765855017E-8"/>
  </r>
  <r>
    <x v="3"/>
    <x v="259"/>
    <n v="377"/>
    <n v="1.5060899999999999"/>
    <n v="79.770734164512035"/>
    <n v="0"/>
    <n v="8.8634149071680035"/>
    <n v="17.726829814336007"/>
    <n v="26.590244721504011"/>
    <n v="35.453659628672014"/>
    <n v="44.317074535840021"/>
    <n v="53.180489443008028"/>
    <n v="62.043904350176035"/>
    <n v="70.907319257344042"/>
    <n v="79.770734164512049"/>
    <n v="0"/>
    <n v="8.8634149071680035"/>
    <n v="17.726829814336007"/>
    <n v="26.590244721504011"/>
    <n v="35.453659628672014"/>
    <n v="44.317074535840021"/>
    <n v="53.180489443008028"/>
    <n v="62.043904350176035"/>
    <n v="70.907319257344042"/>
    <n v="79.770734164512049"/>
    <n v="0"/>
    <n v="48.118075837672393"/>
    <n v="192.47230335068957"/>
    <n v="433.06268253905154"/>
    <n v="769.88921340275829"/>
    <n v="1202.9518959418101"/>
    <n v="1732.2507301562068"/>
    <n v="2357.7857160459484"/>
    <n v="3079.556853611035"/>
    <n v="3897.5641428514655"/>
    <n v="0"/>
    <n v="2.6742166114123243E-2"/>
    <n v="5.3484332228246487E-2"/>
    <n v="8.0226498342369737E-2"/>
    <n v="0.10696866445649297"/>
    <n v="0.13371083057061622"/>
    <n v="0.16045299668473947"/>
    <n v="0.18719516279886272"/>
    <n v="0.213937328912986"/>
    <n v="0.24067949502710925"/>
    <n v="9.0399999999999991"/>
    <n v="1.181524"/>
    <n v="1"/>
    <n v="1.0005999999999999"/>
    <n v="1.0066999999999999"/>
    <n v="1"/>
    <n v="0.96825270809873631"/>
    <n v="0.93765214302675748"/>
    <n v="0.90819830478406327"/>
    <n v="0.87989119337065391"/>
    <n v="0.85273080878652918"/>
    <n v="0.8267171510316893"/>
    <n v="0.80185022010613405"/>
    <n v="0.77813001600986365"/>
    <n v="0.75555653874287776"/>
    <n v="350900"/>
    <n v="701800"/>
    <n v="679519.7505436932"/>
    <n v="658044.27397617837"/>
    <n v="637373.57029745565"/>
    <n v="617507.6395075249"/>
    <n v="598446.48160638614"/>
    <n v="580190.09659403958"/>
    <n v="562738.48447048489"/>
    <n v="546091.6452357223"/>
    <n v="530249.57888975157"/>
    <n v="701800"/>
    <n v="679519.7505436932"/>
    <n v="658044.27397617837"/>
    <n v="637373.57029745565"/>
    <n v="617507.6395075249"/>
    <n v="598446.48160638614"/>
    <n v="580190.09659403958"/>
    <n v="562738.48447048489"/>
    <n v="546091.6452357223"/>
    <n v="530249.57888975157"/>
    <n v="1828943.0225000002"/>
    <n v="60.12"/>
    <n v="9.5873061007957556"/>
    <n v="1.2999999999999999E-2"/>
    <n v="0.78300000000000003"/>
    <n v="4.1710026516728012E-2"/>
    <n v="9.4611148792733094E-2"/>
    <n v="7.3999999999999996E-2"/>
    <n v="0.16861114879273309"/>
    <n v="3.5668693809651475"/>
    <n v="3.4339336302479779"/>
    <n v="3.2783718033050779"/>
    <n v="3.1001839001364493"/>
    <n v="2.8993699207420907"/>
    <n v="2.675929865122002"/>
    <n v="2.4298637332761843"/>
    <n v="2.1611715252046362"/>
    <n v="1.8698532409073583"/>
    <n v="1.5559088803843506"/>
    <n v="3.5668693809651475"/>
    <n v="3.5004015056065629"/>
    <n v="3.3561527167765277"/>
    <n v="3.1892778517207638"/>
    <n v="2.99977691043927"/>
    <n v="2.7876498929320466"/>
    <n v="2.5528967991990932"/>
    <n v="2.2955176292404103"/>
    <n v="2.0155123830559973"/>
    <n v="1.7128810606458544"/>
    <n v="0"/>
    <n v="4.4317074535840018"/>
    <n v="13.295122360752005"/>
    <n v="22.158537267920011"/>
    <n v="31.021952175088011"/>
    <n v="39.885367082256018"/>
    <n v="48.748781989424025"/>
    <n v="57.612196896592032"/>
    <n v="66.475611803760046"/>
    <n v="75.339026710928039"/>
    <n v="8.8634149071680035"/>
    <n v="0"/>
    <n v="11.221587536569578"/>
    <n v="35.111687598678024"/>
    <n v="61.5814358838484"/>
    <n v="91.660293937612963"/>
    <n v="126.81669892301416"/>
    <n v="169.25113507404544"/>
    <n v="222.45126689657519"/>
    <n v="292.33307300806109"/>
    <n v="389.84671369381817"/>
    <n v="1400.2738925522231"/>
    <n v="69.555528290513578"/>
    <n v="220.47441312641038"/>
    <n v="1690.303833969147"/>
    <n v="1690.3"/>
    <n v="220.47391304347821"/>
    <n v="69.555528290513578"/>
    <n v="1400.2705586660081"/>
    <n v="8.9323274930732826"/>
    <n v="3.8339691470810067E-3"/>
    <n v="2.2682181548133508E-6"/>
  </r>
  <r>
    <x v="3"/>
    <x v="260"/>
    <n v="377"/>
    <n v="1.51078"/>
    <n v="79.700184223990306"/>
    <n v="0"/>
    <n v="8.8555760248878119"/>
    <n v="17.711152049775624"/>
    <n v="26.566728074663438"/>
    <n v="35.422304099551248"/>
    <n v="44.277880124439058"/>
    <n v="53.133456149326868"/>
    <n v="61.989032174214678"/>
    <n v="70.844608199102495"/>
    <n v="79.700184223990306"/>
    <n v="0"/>
    <n v="8.8555760248878119"/>
    <n v="17.711152049775624"/>
    <n v="26.566728074663438"/>
    <n v="35.422304099551248"/>
    <n v="44.277880124439058"/>
    <n v="53.133456149326868"/>
    <n v="61.989032174214678"/>
    <n v="70.844608199102495"/>
    <n v="79.700184223990306"/>
    <n v="0"/>
    <n v="48.033001373697793"/>
    <n v="192.13200549479117"/>
    <n v="432.2970123632802"/>
    <n v="768.52802197916469"/>
    <n v="1200.8250343424447"/>
    <n v="1729.1880494531204"/>
    <n v="2353.6170673111915"/>
    <n v="3074.1120879166588"/>
    <n v="3890.6731112695211"/>
    <n v="0"/>
    <n v="2.6718515106663759E-2"/>
    <n v="5.3437030213327519E-2"/>
    <n v="8.0155545319991278E-2"/>
    <n v="0.10687406042665504"/>
    <n v="0.1335925755333188"/>
    <n v="0.16031109063998253"/>
    <n v="0.18702960574664629"/>
    <n v="0.21374812085331008"/>
    <n v="0.24046663595997381"/>
    <n v="9.0399999999999991"/>
    <n v="1.181524"/>
    <n v="1"/>
    <n v="1.0005999999999999"/>
    <n v="1.0066999999999999"/>
    <n v="1"/>
    <n v="0.96828027904437952"/>
    <n v="0.93770525746435551"/>
    <n v="0.9082749352599282"/>
    <n v="0.87998931243109724"/>
    <n v="0.85284838897786286"/>
    <n v="0.82685216490022506"/>
    <n v="0.80200064019818373"/>
    <n v="0.77829381487173888"/>
    <n v="0.7557316889208906"/>
    <n v="350900"/>
    <n v="701800"/>
    <n v="679539.09983334551"/>
    <n v="658081.54968848475"/>
    <n v="637427.34956541762"/>
    <n v="617576.499464144"/>
    <n v="598528.99938466412"/>
    <n v="580284.84932697797"/>
    <n v="562844.04929108534"/>
    <n v="546206.59927698632"/>
    <n v="530372.49928468105"/>
    <n v="701800"/>
    <n v="679539.09983334551"/>
    <n v="658081.54968848475"/>
    <n v="637427.34956541762"/>
    <n v="617576.499464144"/>
    <n v="598528.99938466412"/>
    <n v="580284.84932697797"/>
    <n v="562844.04929108534"/>
    <n v="546206.59927698632"/>
    <n v="530372.49928468105"/>
    <n v="1831394.6887500002"/>
    <n v="60.12"/>
    <n v="9.5873061007957556"/>
    <n v="1.2999999999999999E-2"/>
    <n v="0.78300000000000003"/>
    <n v="4.1710026516728012E-2"/>
    <n v="9.5201308975634488E-2"/>
    <n v="7.3999999999999996E-2"/>
    <n v="0.16920130897563448"/>
    <n v="3.5618318941097722"/>
    <n v="3.4291533680082384"/>
    <n v="3.2738227447510417"/>
    <n v="3.0958400243381803"/>
    <n v="2.895205206769655"/>
    <n v="2.6719182920454663"/>
    <n v="2.4259792801656141"/>
    <n v="2.1573881711300973"/>
    <n v="1.8661449649389166"/>
    <n v="1.5522496615920727"/>
    <n v="3.5618318941097722"/>
    <n v="3.4954926310590055"/>
    <n v="3.3514880563796403"/>
    <n v="3.1848313845446112"/>
    <n v="2.9955226155539174"/>
    <n v="2.7835617494075606"/>
    <n v="2.54894878610554"/>
    <n v="2.2916837256478555"/>
    <n v="2.0117665680345072"/>
    <n v="1.7091973132654945"/>
    <n v="0"/>
    <n v="4.427788012443906"/>
    <n v="13.283364037331719"/>
    <n v="22.138940062219532"/>
    <n v="30.994516087107343"/>
    <n v="39.850092111995153"/>
    <n v="48.705668136882963"/>
    <n v="57.561244161770773"/>
    <n v="66.416820186658583"/>
    <n v="75.272396211546408"/>
    <n v="8.8555760248878119"/>
    <n v="0"/>
    <n v="11.217478480108978"/>
    <n v="35.098391556233246"/>
    <n v="61.558381954796197"/>
    <n v="91.628182721375623"/>
    <n v="126.77840553444294"/>
    <n v="169.21357909592155"/>
    <n v="222.42946007638494"/>
    <n v="292.3595658858618"/>
    <n v="389.9961824496998"/>
    <n v="1400.279627754825"/>
    <n v="69.555528290513578"/>
    <n v="220.47527340680065"/>
    <n v="1690.3104294521393"/>
    <n v="1690.3"/>
    <n v="220.47391304347821"/>
    <n v="69.555528290513578"/>
    <n v="1400.2705586660081"/>
    <n v="8.9288907346311195"/>
    <n v="1.0429452139305795E-2"/>
    <n v="6.1701781573127823E-6"/>
  </r>
  <r>
    <x v="3"/>
    <x v="261"/>
    <n v="377"/>
    <n v="1.5107699999999999"/>
    <n v="79.753777175205201"/>
    <n v="0"/>
    <n v="8.8615307972450221"/>
    <n v="17.723061594490044"/>
    <n v="26.584592391735065"/>
    <n v="35.446123188980089"/>
    <n v="44.307653986225112"/>
    <n v="53.169184783470136"/>
    <n v="62.03071558071516"/>
    <n v="70.892246377960177"/>
    <n v="79.753777175205201"/>
    <n v="0"/>
    <n v="8.8615307972450221"/>
    <n v="17.723061594490044"/>
    <n v="26.584592391735065"/>
    <n v="35.446123188980089"/>
    <n v="44.307653986225112"/>
    <n v="53.169184783470136"/>
    <n v="62.03071558071516"/>
    <n v="70.892246377960177"/>
    <n v="79.753777175205201"/>
    <n v="0"/>
    <n v="48.097620943194727"/>
    <n v="192.39048377277891"/>
    <n v="432.87858848875248"/>
    <n v="769.56193509111563"/>
    <n v="1202.4405235798683"/>
    <n v="1731.5143539550102"/>
    <n v="2356.783426216542"/>
    <n v="3078.2477403644625"/>
    <n v="3895.9072963987733"/>
    <n v="0"/>
    <n v="2.6736481490187057E-2"/>
    <n v="5.3472962980374114E-2"/>
    <n v="8.0209444470561164E-2"/>
    <n v="0.10694592596074823"/>
    <n v="0.13368240745093529"/>
    <n v="0.16041888894112236"/>
    <n v="0.18715537043130942"/>
    <n v="0.21389185192149646"/>
    <n v="0.24062833341168352"/>
    <n v="9.0399999999999991"/>
    <n v="1.181524"/>
    <n v="1"/>
    <n v="1.0005999999999999"/>
    <n v="1.0066999999999999"/>
    <n v="1"/>
    <n v="0.96825933481521664"/>
    <n v="0.93766490898851551"/>
    <n v="0.90821672251989671"/>
    <n v="0.87991477540936025"/>
    <n v="0.85275906765690612"/>
    <n v="0.82674959926253422"/>
    <n v="0.80188637022624454"/>
    <n v="0.7781693805480373"/>
    <n v="0.75559863022791229"/>
    <n v="350900"/>
    <n v="701800"/>
    <n v="679524.40117331909"/>
    <n v="658053.23312814021"/>
    <n v="637386.4958644635"/>
    <n v="617524.18938228907"/>
    <n v="598466.31368161668"/>
    <n v="580212.86876244657"/>
    <n v="562763.85462477838"/>
    <n v="546119.27126861259"/>
    <n v="530279.11869394884"/>
    <n v="701800"/>
    <n v="679524.40117331909"/>
    <n v="658053.23312814021"/>
    <n v="637386.4958644635"/>
    <n v="617524.18938228907"/>
    <n v="598466.31368161668"/>
    <n v="580212.86876244657"/>
    <n v="562763.85462477838"/>
    <n v="546119.27126861259"/>
    <n v="530279.11869394884"/>
    <n v="1833846.3550000002"/>
    <n v="60.12"/>
    <n v="9.5873061007957556"/>
    <n v="1.2999999999999999E-2"/>
    <n v="0.78300000000000003"/>
    <n v="4.1710026516728012E-2"/>
    <n v="9.5200048686328254E-2"/>
    <n v="7.3999999999999996E-2"/>
    <n v="0.16920004868632826"/>
    <n v="3.5568078764705882"/>
    <n v="3.4242101219539087"/>
    <n v="3.2689603259699864"/>
    <n v="3.0910584885188235"/>
    <n v="2.8905046096004194"/>
    <n v="2.667298689214773"/>
    <n v="2.4214407273618854"/>
    <n v="2.1529307240417555"/>
    <n v="1.8617686792543848"/>
    <n v="1.5479545929997722"/>
    <n v="3.5568078764705882"/>
    <n v="3.4905089992122482"/>
    <n v="3.3465852239619478"/>
    <n v="3.180009407244405"/>
    <n v="2.9907815490596215"/>
    <n v="2.7789016494075964"/>
    <n v="2.544369708288329"/>
    <n v="2.2871857257018204"/>
    <n v="2.0073497016480699"/>
    <n v="1.7048616361270785"/>
    <n v="0"/>
    <n v="4.4307653986225111"/>
    <n v="13.292296195867532"/>
    <n v="22.153826993112553"/>
    <n v="31.015357790357577"/>
    <n v="39.8768885876026"/>
    <n v="48.738419384847624"/>
    <n v="57.599950182092648"/>
    <n v="66.461480979337665"/>
    <n v="75.323011776582689"/>
    <n v="8.8615307972450221"/>
    <n v="0"/>
    <n v="11.248607020959438"/>
    <n v="35.197099199025899"/>
    <n v="61.734666485285871"/>
    <n v="91.896898432199052"/>
    <n v="127.16185057959146"/>
    <n v="169.74616659715721"/>
    <n v="223.16671826104985"/>
    <n v="293.39703991057269"/>
    <n v="391.5139941301864"/>
    <n v="1405.0630406160278"/>
    <n v="69.555528290513578"/>
    <n v="221.19278533598109"/>
    <n v="1695.8113542425226"/>
    <n v="1695.8"/>
    <n v="221.19130434782596"/>
    <n v="69.555528290513578"/>
    <n v="1405.0531673616604"/>
    <n v="8.9288981399806975"/>
    <n v="1.1354242522656932E-2"/>
    <n v="6.6955080331742731E-6"/>
  </r>
  <r>
    <x v="3"/>
    <x v="262"/>
    <n v="377"/>
    <n v="1.5131699999999999"/>
    <n v="79.743755631318905"/>
    <n v="0"/>
    <n v="8.8604172923687674"/>
    <n v="17.720834584737535"/>
    <n v="26.581251877106304"/>
    <n v="35.44166916947507"/>
    <n v="44.302086461843835"/>
    <n v="53.162503754212601"/>
    <n v="62.022921046581367"/>
    <n v="70.883338338950139"/>
    <n v="79.743755631318905"/>
    <n v="0"/>
    <n v="8.8604172923687674"/>
    <n v="17.720834584737535"/>
    <n v="26.581251877106304"/>
    <n v="35.44166916947507"/>
    <n v="44.302086461843835"/>
    <n v="53.162503754212601"/>
    <n v="62.022921046581367"/>
    <n v="70.883338338950139"/>
    <n v="79.743755631318905"/>
    <n v="0"/>
    <n v="48.085534189380837"/>
    <n v="192.34213675752335"/>
    <n v="432.76980770442754"/>
    <n v="769.3685470300934"/>
    <n v="1202.1383547345208"/>
    <n v="1731.0792308177099"/>
    <n v="2356.1911752796605"/>
    <n v="3077.4741881203736"/>
    <n v="3894.9282693398477"/>
    <n v="0"/>
    <n v="2.6733121889775526E-2"/>
    <n v="5.3466243779551052E-2"/>
    <n v="8.0199365669326589E-2"/>
    <n v="0.1069324875591021"/>
    <n v="0.13366560944887762"/>
    <n v="0.16039873133865315"/>
    <n v="0.18713185322842868"/>
    <n v="0.21386497511820421"/>
    <n v="0.24059809700797974"/>
    <n v="9.0399999999999991"/>
    <n v="1.181524"/>
    <n v="1"/>
    <n v="1.0005999999999999"/>
    <n v="1.0066999999999999"/>
    <n v="1"/>
    <n v="0.96826325121463852"/>
    <n v="0.93767245374165864"/>
    <n v="0.90822760758106003"/>
    <n v="0.8799287127328429"/>
    <n v="0.85277576919700737"/>
    <n v="0.82676877697355322"/>
    <n v="0.80190773606248056"/>
    <n v="0.77819264646378927"/>
    <n v="0.75562350817747959"/>
    <n v="350900"/>
    <n v="701800"/>
    <n v="679527.14970243326"/>
    <n v="658058.52803589602"/>
    <n v="637394.13500038791"/>
    <n v="617533.97059590917"/>
    <n v="598478.0348224598"/>
    <n v="580226.32768003969"/>
    <n v="562778.84916864883"/>
    <n v="546135.59928828734"/>
    <n v="530296.57803895522"/>
    <n v="701800"/>
    <n v="679527.14970243315"/>
    <n v="658058.52803589602"/>
    <n v="637394.13500038791"/>
    <n v="617533.97059590917"/>
    <n v="598478.0348224598"/>
    <n v="580226.32768003969"/>
    <n v="562778.84916864883"/>
    <n v="546135.59928828734"/>
    <n v="530296.57803895522"/>
    <n v="1836298.0212500002"/>
    <n v="60.12"/>
    <n v="9.5873061007957556"/>
    <n v="1.2999999999999999E-2"/>
    <n v="0.78300000000000003"/>
    <n v="4.1710026516728012E-2"/>
    <n v="9.5502757368532226E-2"/>
    <n v="7.3999999999999996E-2"/>
    <n v="0.16950275736853221"/>
    <n v="3.551797274098798"/>
    <n v="3.4193699540718558"/>
    <n v="3.2642772021414359"/>
    <n v="3.0865190183075342"/>
    <n v="2.8860954025701533"/>
    <n v="2.6630063549292915"/>
    <n v="2.4172518753849497"/>
    <n v="2.1488319639371274"/>
    <n v="1.8577466205858251"/>
    <n v="1.5439958453310425"/>
    <n v="3.551797274098798"/>
    <n v="3.4855836140853267"/>
    <n v="3.3418235781066459"/>
    <n v="3.175398110224485"/>
    <n v="2.9863072104388437"/>
    <n v="2.7745508787497224"/>
    <n v="2.5401291151571206"/>
    <n v="2.2830419196610388"/>
    <n v="2.003289292261476"/>
    <n v="1.7008712329584337"/>
    <n v="0"/>
    <n v="4.4302086461843837"/>
    <n v="13.290625938553152"/>
    <n v="22.151043230921921"/>
    <n v="31.011460523290687"/>
    <n v="39.871877815659452"/>
    <n v="48.732295108028218"/>
    <n v="57.592712400396984"/>
    <n v="66.453129692765756"/>
    <n v="75.313546985134522"/>
    <n v="8.8604172923687674"/>
    <n v="0"/>
    <n v="11.261671399541076"/>
    <n v="35.238392793637537"/>
    <n v="61.808781032937496"/>
    <n v="92.011458205533231"/>
    <n v="127.3292475488071"/>
    <n v="169.98681984135388"/>
    <n v="223.51559140125718"/>
    <n v="293.91783889441047"/>
    <n v="392.33390578075665"/>
    <n v="1407.4037068982345"/>
    <n v="69.555528290513578"/>
    <n v="221.5438852783121"/>
    <n v="1698.5031204670602"/>
    <n v="1698.5"/>
    <n v="221.54347826086951"/>
    <n v="69.555528290513578"/>
    <n v="1407.4009934486169"/>
    <n v="8.9271114139463332"/>
    <n v="3.120467060170995E-3"/>
    <n v="1.8371899088436827E-6"/>
  </r>
  <r>
    <x v="3"/>
    <x v="263"/>
    <n v="377"/>
    <n v="1.51549"/>
    <n v="79.735869046777879"/>
    <n v="0"/>
    <n v="8.8595410051975421"/>
    <n v="17.719082010395084"/>
    <n v="26.578623015592626"/>
    <n v="35.438164020790168"/>
    <n v="44.29770502598771"/>
    <n v="53.157246031185252"/>
    <n v="62.016787036382794"/>
    <n v="70.876328041580337"/>
    <n v="79.735869046777879"/>
    <n v="0"/>
    <n v="8.8595410051975421"/>
    <n v="17.719082010395084"/>
    <n v="26.578623015592626"/>
    <n v="35.438164020790168"/>
    <n v="44.29770502598771"/>
    <n v="53.157246031185252"/>
    <n v="62.016787036382794"/>
    <n v="70.876328041580337"/>
    <n v="79.735869046777879"/>
    <n v="0"/>
    <n v="48.076023428950712"/>
    <n v="192.30409371580285"/>
    <n v="432.68421086055645"/>
    <n v="769.2163748632114"/>
    <n v="1201.900585723768"/>
    <n v="1730.7368434422258"/>
    <n v="2355.7251480185851"/>
    <n v="3076.8654994528456"/>
    <n v="3894.1578977450076"/>
    <n v="0"/>
    <n v="2.6730478008456418E-2"/>
    <n v="5.3460956016912836E-2"/>
    <n v="8.0191434025369254E-2"/>
    <n v="0.10692191203382567"/>
    <n v="0.13365239004228208"/>
    <n v="0.16038286805073851"/>
    <n v="0.18711334605919491"/>
    <n v="0.21384382406765134"/>
    <n v="0.24057430207610775"/>
    <n v="9.0399999999999991"/>
    <n v="1.181524"/>
    <n v="1"/>
    <n v="1.0005999999999999"/>
    <n v="1.0066999999999999"/>
    <n v="1"/>
    <n v="0.96826633328891965"/>
    <n v="0.9376783912343547"/>
    <n v="0.90823617383630517"/>
    <n v="0.87993968109477083"/>
    <n v="0.85278891300975213"/>
    <n v="0.82678386958124883"/>
    <n v="0.80192455080926084"/>
    <n v="0.77821095669378826"/>
    <n v="0.75564308723483109"/>
    <n v="350900"/>
    <n v="701800"/>
    <n v="679529.31270216382"/>
    <n v="658062.69496827014"/>
    <n v="637400.14679831895"/>
    <n v="617541.66819231014"/>
    <n v="598487.25915024406"/>
    <n v="580236.91967212048"/>
    <n v="562790.64975793927"/>
    <n v="546148.44940770057"/>
    <n v="530310.31862140447"/>
    <n v="701800"/>
    <n v="679529.3127021637"/>
    <n v="658062.69496827014"/>
    <n v="637400.14679831895"/>
    <n v="617541.66819231014"/>
    <n v="598487.25915024406"/>
    <n v="580236.91967212048"/>
    <n v="562790.64975793927"/>
    <n v="546148.44940770057"/>
    <n v="530310.31862140447"/>
    <n v="1838749.6875000002"/>
    <n v="60.12"/>
    <n v="9.5873061007957556"/>
    <n v="1.2999999999999999E-2"/>
    <n v="0.78300000000000003"/>
    <n v="4.1710026516728012E-2"/>
    <n v="9.5795832502803796E-2"/>
    <n v="7.3999999999999996E-2"/>
    <n v="0.16979583250280378"/>
    <n v="3.5468000333333327"/>
    <n v="3.4145396369181298"/>
    <n v="3.2596008165238017"/>
    <n v="3.0819835721503472"/>
    <n v="2.8816879037977672"/>
    <n v="2.6587138114660616"/>
    <n v="2.4130612951552304"/>
    <n v="2.1447303548652727"/>
    <n v="1.8537209905961887"/>
    <n v="1.5400332023479801"/>
    <n v="3.5468000333333327"/>
    <n v="3.480669835125731"/>
    <n v="3.3370702267209658"/>
    <n v="3.1707921943370745"/>
    <n v="2.9818357379740572"/>
    <n v="2.7702008576319144"/>
    <n v="2.535887553310646"/>
    <n v="2.2788958250102516"/>
    <n v="1.9992256727307307"/>
    <n v="1.6968770964720843"/>
    <n v="0"/>
    <n v="4.429770502598771"/>
    <n v="13.289311507796313"/>
    <n v="22.148852512993855"/>
    <n v="31.008393518191397"/>
    <n v="39.867934523388939"/>
    <n v="48.727475528586481"/>
    <n v="57.587016533784023"/>
    <n v="66.446557538981565"/>
    <n v="75.306098544179108"/>
    <n v="8.8595410051975421"/>
    <n v="0"/>
    <n v="11.275339308352031"/>
    <n v="35.281606989090733"/>
    <n v="61.886322101902266"/>
    <n v="92.131209771592211"/>
    <n v="127.50396771028197"/>
    <n v="170.23746457593347"/>
    <n v="223.8779538532672"/>
    <n v="294.45700362918126"/>
    <n v="393.17960586580267"/>
    <n v="1409.8304738054039"/>
    <n v="69.555528290513578"/>
    <n v="221.90790031438749"/>
    <n v="1701.293902410305"/>
    <n v="1701.3"/>
    <n v="221.90869565217372"/>
    <n v="69.555528290513578"/>
    <n v="1409.8357760573126"/>
    <n v="8.9253662923380368"/>
    <n v="6.097589694945782E-3"/>
    <n v="3.5840767030775183E-6"/>
  </r>
  <r>
    <x v="3"/>
    <x v="264"/>
    <n v="377"/>
    <n v="1.5155000000000001"/>
    <n v="79.788745341913284"/>
    <n v="0"/>
    <n v="8.8654161491014758"/>
    <n v="17.730832298202952"/>
    <n v="26.596248447304426"/>
    <n v="35.461664596405903"/>
    <n v="44.327080745507381"/>
    <n v="53.192496894608858"/>
    <n v="62.057913043710336"/>
    <n v="70.923329192811806"/>
    <n v="79.788745341913284"/>
    <n v="0"/>
    <n v="8.8654161491014758"/>
    <n v="17.730832298202952"/>
    <n v="26.596248447304426"/>
    <n v="35.461664596405903"/>
    <n v="44.327080745507381"/>
    <n v="53.192496894608858"/>
    <n v="62.057913043710336"/>
    <n v="70.923329192811806"/>
    <n v="79.788745341913284"/>
    <n v="0"/>
    <n v="48.139807141758908"/>
    <n v="192.55922856703563"/>
    <n v="433.25826427583013"/>
    <n v="770.23691426814253"/>
    <n v="1203.495178543973"/>
    <n v="1733.0330571033212"/>
    <n v="2358.8505499461871"/>
    <n v="3080.9476570725701"/>
    <n v="3899.3243784824722"/>
    <n v="0"/>
    <n v="2.6748204141766086E-2"/>
    <n v="5.3496408283532172E-2"/>
    <n v="8.0244612425298248E-2"/>
    <n v="0.10699281656706434"/>
    <n v="0.13374102070883043"/>
    <n v="0.16048922485059652"/>
    <n v="0.18723742899236262"/>
    <n v="0.21398563313412869"/>
    <n v="0.24073383727589479"/>
    <n v="9.0399999999999991"/>
    <n v="1.181524"/>
    <n v="1"/>
    <n v="1.0005999999999999"/>
    <n v="1.0066999999999999"/>
    <n v="1"/>
    <n v="0.96824566946695678"/>
    <n v="0.93763858365318009"/>
    <n v="0.90817874255867048"/>
    <n v="0.87986614618342751"/>
    <n v="0.8527007945274514"/>
    <n v="0.82668268759074182"/>
    <n v="0.8018118253732992"/>
    <n v="0.77808820787512345"/>
    <n v="0.75551183509621433"/>
    <n v="350900"/>
    <n v="701800"/>
    <n v="679514.81083191023"/>
    <n v="658034.75800780184"/>
    <n v="637359.84152767493"/>
    <n v="617490.06139152939"/>
    <n v="598425.41759936535"/>
    <n v="580165.91015118256"/>
    <n v="562711.53904698137"/>
    <n v="546062.30428676168"/>
    <n v="530218.20587052323"/>
    <n v="701800"/>
    <n v="679514.81083191023"/>
    <n v="658034.75800780184"/>
    <n v="637359.84152767493"/>
    <n v="617490.06139152939"/>
    <n v="598425.41759936535"/>
    <n v="580165.91015118256"/>
    <n v="562711.53904698137"/>
    <n v="546062.30428676168"/>
    <n v="530218.20587052323"/>
    <n v="1841201.35375"/>
    <n v="60.12"/>
    <n v="9.5873061007957556"/>
    <n v="1.2999999999999999E-2"/>
    <n v="0.78300000000000003"/>
    <n v="4.1710026516728012E-2"/>
    <n v="9.5797096729536527E-2"/>
    <n v="7.3999999999999996E-2"/>
    <n v="0.16979709672953652"/>
    <n v="3.5418161007989348"/>
    <n v="3.4096366086140786"/>
    <n v="3.2547786363479818"/>
    <n v="3.0772421840006468"/>
    <n v="2.8770272515720716"/>
    <n v="2.6541338390622582"/>
    <n v="2.4085619464712038"/>
    <n v="2.1403115737989111"/>
    <n v="1.8493827210453797"/>
    <n v="1.5357753882106078"/>
    <n v="3.5418161007989348"/>
    <n v="3.4757263547065067"/>
    <n v="3.3322076224810302"/>
    <n v="3.1660104101743141"/>
    <n v="2.9771347177863592"/>
    <n v="2.7655805453171647"/>
    <n v="2.531347892766731"/>
    <n v="2.2744367601350577"/>
    <n v="1.9948471474221454"/>
    <n v="1.6925790546279937"/>
    <n v="0"/>
    <n v="4.4327080745507379"/>
    <n v="13.298124223652213"/>
    <n v="22.163540372753687"/>
    <n v="31.028956521855164"/>
    <n v="39.894372670956642"/>
    <n v="48.75978882005812"/>
    <n v="57.625204969159597"/>
    <n v="66.490621118261075"/>
    <n v="75.356037267362552"/>
    <n v="8.8654161491014758"/>
    <n v="0"/>
    <n v="11.30635663971681"/>
    <n v="35.379969858344268"/>
    <n v="62.062022320089213"/>
    <n v="92.399114690772478"/>
    <n v="127.8864274389848"/>
    <n v="170.76902802152924"/>
    <n v="224.61447672809078"/>
    <n v="295.49483377077894"/>
    <n v="394.70099071337012"/>
    <n v="1414.6132201816768"/>
    <n v="69.555528290513578"/>
    <n v="222.62531227082843"/>
    <n v="1706.7940607430187"/>
    <n v="1706.8"/>
    <n v="222.6260869565217"/>
    <n v="69.555528290513578"/>
    <n v="1414.6183847529646"/>
    <n v="8.9253587322166261"/>
    <n v="5.9392569812644069E-3"/>
    <n v="3.4797615310899973E-6"/>
  </r>
  <r>
    <x v="3"/>
    <x v="265"/>
    <n v="377"/>
    <n v="1.5202100000000001"/>
    <n v="79.718068136343277"/>
    <n v="0"/>
    <n v="8.8575631262603647"/>
    <n v="17.715126252520729"/>
    <n v="26.572689378781092"/>
    <n v="35.430252505041459"/>
    <n v="44.287815631301825"/>
    <n v="53.145378757562192"/>
    <n v="62.002941883822558"/>
    <n v="70.860505010082917"/>
    <n v="79.718068136343277"/>
    <n v="0"/>
    <n v="8.8575631262603647"/>
    <n v="17.715126252520729"/>
    <n v="26.572689378781092"/>
    <n v="35.430252505041459"/>
    <n v="44.287815631301825"/>
    <n v="53.145378757562192"/>
    <n v="62.002941883822558"/>
    <n v="70.860505010082917"/>
    <n v="79.718068136343277"/>
    <n v="0"/>
    <n v="48.054560028108469"/>
    <n v="192.21824011243388"/>
    <n v="432.49104025297612"/>
    <n v="768.8729604497355"/>
    <n v="1201.3640007027118"/>
    <n v="1729.9641610119049"/>
    <n v="2354.6734413773152"/>
    <n v="3075.491841798942"/>
    <n v="3892.4193622767853"/>
    <n v="0"/>
    <n v="2.6724510470250703E-2"/>
    <n v="5.3449020940501406E-2"/>
    <n v="8.0173531410752105E-2"/>
    <n v="0.10689804188100281"/>
    <n v="0.1336225523512535"/>
    <n v="0.16034706282150421"/>
    <n v="0.18707157329175492"/>
    <n v="0.21379608376200562"/>
    <n v="0.2405205942322563"/>
    <n v="9.0399999999999991"/>
    <n v="1.181524"/>
    <n v="1"/>
    <n v="1.0005999999999999"/>
    <n v="1.0066999999999999"/>
    <n v="1"/>
    <n v="0.96827328991924277"/>
    <n v="0.93769179298956029"/>
    <n v="0.90825550921095222"/>
    <n v="0.87996443858341877"/>
    <n v="0.85281858110695985"/>
    <n v="0.82681793678157556"/>
    <n v="0.80196250560726579"/>
    <n v="0.77825228758403053"/>
    <n v="0.75568728271187002"/>
    <n v="350900"/>
    <n v="701800"/>
    <n v="679534.19486532453"/>
    <n v="658072.10032007343"/>
    <n v="637413.71636424621"/>
    <n v="617559.04299784335"/>
    <n v="598508.08022086439"/>
    <n v="580260.82803330978"/>
    <n v="562817.28643517918"/>
    <n v="546177.45542647259"/>
    <n v="530341.33500719036"/>
    <n v="701800"/>
    <n v="679534.19486532453"/>
    <n v="658072.10032007343"/>
    <n v="637413.71636424621"/>
    <n v="617559.04299784335"/>
    <n v="598508.08022086439"/>
    <n v="580260.82803330978"/>
    <n v="562817.28643517918"/>
    <n v="546177.45542647259"/>
    <n v="530341.33500719036"/>
    <n v="1843653.02"/>
    <n v="60.12"/>
    <n v="9.5873061007957556"/>
    <n v="1.2999999999999999E-2"/>
    <n v="0.78300000000000003"/>
    <n v="4.1710026516728012E-2"/>
    <n v="9.6393474784588859E-2"/>
    <n v="7.3999999999999996E-2"/>
    <n v="0.17039347478458886"/>
    <n v="3.5368454234042557"/>
    <n v="3.4049202611231251"/>
    <n v="3.2502900979966225"/>
    <n v="3.0729549340247453"/>
    <n v="2.8729147692074966"/>
    <n v="2.6501696035448736"/>
    <n v="2.4047194370368787"/>
    <n v="2.1365642696835101"/>
    <n v="1.8457041014847677"/>
    <n v="1.5321389324406542"/>
    <n v="3.5368454234042557"/>
    <n v="3.4708828422636904"/>
    <n v="3.3276051795598738"/>
    <n v="3.1616225160106839"/>
    <n v="2.9729348516161211"/>
    <n v="2.7615421863761851"/>
    <n v="2.5274445202908762"/>
    <n v="2.2706418533601944"/>
    <n v="1.9911341855841389"/>
    <n v="1.688921516962711"/>
    <n v="0"/>
    <n v="4.4287815631301823"/>
    <n v="13.286344689390546"/>
    <n v="22.143907815650913"/>
    <n v="31.001470941911276"/>
    <n v="39.859034068171638"/>
    <n v="48.716597194432012"/>
    <n v="57.574160320692371"/>
    <n v="66.431723446952731"/>
    <n v="75.289286573213104"/>
    <n v="8.8575631262603647"/>
    <n v="0"/>
    <n v="11.302084815475714"/>
    <n v="35.366165892041465"/>
    <n v="62.038102381275998"/>
    <n v="92.365793258345761"/>
    <n v="127.84664748282748"/>
    <n v="170.72989396286289"/>
    <n v="224.59145581558641"/>
    <n v="295.52161189228389"/>
    <n v="394.85529780722533"/>
    <n v="1414.6170533079248"/>
    <n v="69.555528290513578"/>
    <n v="222.62588723976563"/>
    <n v="1706.7984688382041"/>
    <n v="1706.8"/>
    <n v="222.6260869565217"/>
    <n v="69.555528290513578"/>
    <n v="1414.6183847529646"/>
    <n v="8.9217618334378539"/>
    <n v="1.5311617958104762E-3"/>
    <n v="8.9709502918354592E-7"/>
  </r>
  <r>
    <x v="3"/>
    <x v="266"/>
    <n v="377"/>
    <n v="1.5226299999999999"/>
    <n v="79.707637080851825"/>
    <n v="0"/>
    <n v="8.8564041200946466"/>
    <n v="17.712808240189293"/>
    <n v="26.569212360283942"/>
    <n v="35.425616480378586"/>
    <n v="44.282020600473231"/>
    <n v="53.138424720567876"/>
    <n v="61.994828840662521"/>
    <n v="70.851232960757173"/>
    <n v="79.707637080851825"/>
    <n v="0"/>
    <n v="8.8564041200946466"/>
    <n v="17.712808240189293"/>
    <n v="26.569212360283942"/>
    <n v="35.425616480378586"/>
    <n v="44.282020600473231"/>
    <n v="53.138424720567876"/>
    <n v="61.994828840662521"/>
    <n v="70.851232960757173"/>
    <n v="79.707637080851825"/>
    <n v="0"/>
    <n v="48.041985037288029"/>
    <n v="192.16794014915212"/>
    <n v="432.37786533559233"/>
    <n v="768.67176059660846"/>
    <n v="1201.0496259322006"/>
    <n v="1729.5114613423689"/>
    <n v="2354.0572668271134"/>
    <n v="3074.6870423864339"/>
    <n v="3891.4007880203308"/>
    <n v="0"/>
    <n v="2.6721013586066045E-2"/>
    <n v="5.3442027172132089E-2"/>
    <n v="8.0163040758198148E-2"/>
    <n v="0.10688405434426418"/>
    <n v="0.13360506793033022"/>
    <n v="0.16032608151639627"/>
    <n v="0.18704709510246231"/>
    <n v="0.21376810868852836"/>
    <n v="0.24048912227459443"/>
    <n v="9.0399999999999991"/>
    <n v="1.181524"/>
    <n v="1"/>
    <n v="1.0005999999999999"/>
    <n v="1.0066999999999999"/>
    <n v="1"/>
    <n v="0.96827736642249485"/>
    <n v="0.93769964631493397"/>
    <n v="0.90826683967731736"/>
    <n v="0.87997894650964525"/>
    <n v="0.85283596681191731"/>
    <n v="0.82683790058413376"/>
    <n v="0.80198474782629459"/>
    <n v="0.7782765085383998"/>
    <n v="0.75571318272044929"/>
    <n v="350900"/>
    <n v="701800"/>
    <n v="679537.05575530685"/>
    <n v="658077.61178382067"/>
    <n v="637421.66808554134"/>
    <n v="617569.22466046899"/>
    <n v="598520.2815086036"/>
    <n v="580274.83862994506"/>
    <n v="562832.8960244935"/>
    <n v="546194.45369224902"/>
    <n v="530359.51163321128"/>
    <n v="701800"/>
    <n v="679537.05575530673"/>
    <n v="658077.61178382067"/>
    <n v="637421.66808554134"/>
    <n v="617569.22466046899"/>
    <n v="598520.2815086036"/>
    <n v="580274.83862994506"/>
    <n v="562832.8960244935"/>
    <n v="546194.45369224902"/>
    <n v="530359.51163321128"/>
    <n v="1846104.68625"/>
    <n v="60.12"/>
    <n v="9.5873061007957556"/>
    <n v="1.2999999999999999E-2"/>
    <n v="0.78300000000000003"/>
    <n v="4.1710026516728012E-2"/>
    <n v="9.6700613772337352E-2"/>
    <n v="7.3999999999999996E-2"/>
    <n v="0.17070061377233736"/>
    <n v="3.531887948339973"/>
    <n v="3.4001318144869237"/>
    <n v="3.2456569787317258"/>
    <n v="3.068463441074377"/>
    <n v="2.8685512015148782"/>
    <n v="2.6459202600532303"/>
    <n v="2.4005706166894316"/>
    <n v="2.1325022714234838"/>
    <n v="1.8417152242553871"/>
    <n v="1.5282094751851389"/>
    <n v="3.531887948339973"/>
    <n v="3.4660098814134486"/>
    <n v="3.3228943966093247"/>
    <n v="3.1570602099030514"/>
    <n v="2.9685073212946276"/>
    <n v="2.7572357307840543"/>
    <n v="2.523245438371331"/>
    <n v="2.2665364440564577"/>
    <n v="1.9871087478394354"/>
    <n v="1.684962349720263"/>
    <n v="0"/>
    <n v="4.4282020600473233"/>
    <n v="13.284606180141971"/>
    <n v="22.141010300236616"/>
    <n v="30.997414420331264"/>
    <n v="39.853818540425905"/>
    <n v="48.710222660520557"/>
    <n v="57.566626780615195"/>
    <n v="66.423030900709847"/>
    <n v="75.279435020804499"/>
    <n v="8.8564041200946466"/>
    <n v="0"/>
    <n v="11.315013029686321"/>
    <n v="35.407035814228074"/>
    <n v="62.11149671171308"/>
    <n v="92.479350418033221"/>
    <n v="128.01282051519163"/>
    <n v="170.96926446434566"/>
    <n v="224.93938358535021"/>
    <n v="296.04278335437868"/>
    <n v="395.67952280199989"/>
    <n v="1416.9566706949267"/>
    <n v="69.555528290513578"/>
    <n v="222.97682984781594"/>
    <n v="1709.4890288332563"/>
    <n v="1709.5"/>
    <n v="222.97826086956502"/>
    <n v="69.555528290513578"/>
    <n v="1416.9662108399214"/>
    <n v="8.9198859122482403"/>
    <n v="1.0971166743729555E-2"/>
    <n v="6.4177635236791778E-6"/>
  </r>
  <r>
    <x v="3"/>
    <x v="267"/>
    <n v="377"/>
    <n v="1.5249600000000001"/>
    <n v="79.699589520048292"/>
    <n v="0"/>
    <n v="8.8555099466720328"/>
    <n v="17.711019893344066"/>
    <n v="26.566529840016099"/>
    <n v="35.422039786688131"/>
    <n v="44.277549733360161"/>
    <n v="53.13305968003219"/>
    <n v="61.988569626704219"/>
    <n v="70.844079573376249"/>
    <n v="79.699589520048278"/>
    <n v="0"/>
    <n v="8.8555099466720328"/>
    <n v="17.711019893344066"/>
    <n v="26.566529840016099"/>
    <n v="35.422039786688131"/>
    <n v="44.277549733360161"/>
    <n v="53.13305968003219"/>
    <n v="61.988569626704219"/>
    <n v="70.844079573376249"/>
    <n v="79.699589520048278"/>
    <n v="0"/>
    <n v="48.032284554559482"/>
    <n v="192.12913821823793"/>
    <n v="432.29056099103531"/>
    <n v="768.51655287295171"/>
    <n v="1200.8071138639868"/>
    <n v="1729.162243964141"/>
    <n v="2353.5819431734135"/>
    <n v="3074.0662114918055"/>
    <n v="3890.6150489193165"/>
    <n v="0"/>
    <n v="2.6718315739417454E-2"/>
    <n v="5.3436631478834908E-2"/>
    <n v="8.0154947218252365E-2"/>
    <n v="0.10687326295766982"/>
    <n v="0.13359157869708727"/>
    <n v="0.1603098944365047"/>
    <n v="0.18702821017592214"/>
    <n v="0.2137465259153396"/>
    <n v="0.24046484165475704"/>
    <n v="9.0399999999999991"/>
    <n v="1.181524"/>
    <n v="1"/>
    <n v="1.0005999999999999"/>
    <n v="1.0066999999999999"/>
    <n v="1"/>
    <n v="0.96828051145873584"/>
    <n v="0.93770570521017949"/>
    <n v="0.90827558125433083"/>
    <n v="0.87999013959118999"/>
    <n v="0.85284938022075685"/>
    <n v="0.8268533031430314"/>
    <n v="0.80200190835801377"/>
    <n v="0.77829519586570384"/>
    <n v="0.75573316566610171"/>
    <n v="350900"/>
    <n v="701800"/>
    <n v="679539.2629417408"/>
    <n v="658081.86391650396"/>
    <n v="637427.80292428937"/>
    <n v="617577.07996509713"/>
    <n v="598529.69503892714"/>
    <n v="580285.64814577939"/>
    <n v="562844.93928565411"/>
    <n v="546207.56845855096"/>
    <n v="530373.53566447017"/>
    <n v="701800"/>
    <n v="679539.2629417408"/>
    <n v="658081.86391650396"/>
    <n v="637427.80292428937"/>
    <n v="617577.07996509713"/>
    <n v="598529.69503892714"/>
    <n v="580285.64814577939"/>
    <n v="562844.93928565411"/>
    <n v="546207.56845855096"/>
    <n v="530373.53566447017"/>
    <n v="1848556.3525"/>
    <n v="60.12"/>
    <n v="9.5873061007957556"/>
    <n v="1.2999999999999999E-2"/>
    <n v="0.78300000000000003"/>
    <n v="4.1710026516728012E-2"/>
    <n v="9.6996791861466605E-2"/>
    <n v="7.3999999999999996E-2"/>
    <n v="0.1709967918614666"/>
    <n v="3.5269436230769231"/>
    <n v="3.3953526866540988"/>
    <n v="3.2410298092134289"/>
    <n v="3.0639749907549119"/>
    <n v="2.8641882312785496"/>
    <n v="2.6416695307843403"/>
    <n v="2.3964188892722844"/>
    <n v="2.1284363067423833"/>
    <n v="1.8377217831946349"/>
    <n v="1.5242753186290405"/>
    <n v="3.5269436230769231"/>
    <n v="3.4611481548655112"/>
    <n v="3.3181912479337639"/>
    <n v="3.1525023999841704"/>
    <n v="2.9640816110167307"/>
    <n v="2.752928881031445"/>
    <n v="2.5190442100283121"/>
    <n v="2.2624275980073341"/>
    <n v="1.983079044968509"/>
    <n v="1.6809985509118377"/>
    <n v="0"/>
    <n v="4.4277549733360164"/>
    <n v="13.283264920008049"/>
    <n v="22.13877486668008"/>
    <n v="30.994284813352117"/>
    <n v="39.849794760024146"/>
    <n v="48.705304706696175"/>
    <n v="57.560814653368205"/>
    <n v="66.416324600040241"/>
    <n v="75.271834546712256"/>
    <n v="8.8555099466720328"/>
    <n v="0"/>
    <n v="11.328618843629716"/>
    <n v="35.450061745735468"/>
    <n v="62.188736490732786"/>
    <n v="92.598731571522961"/>
    <n v="128.18720320083781"/>
    <n v="171.21982558654361"/>
    <n v="225.3023995775157"/>
    <n v="296.58445769437014"/>
    <n v="396.53245338676152"/>
    <n v="1419.3924880976497"/>
    <n v="69.555528290513578"/>
    <n v="223.34220245822436"/>
    <n v="1712.2902188463877"/>
    <n v="1712.3"/>
    <n v="223.34347826086946"/>
    <n v="69.555528290513578"/>
    <n v="1419.4009934486169"/>
    <n v="8.9180620489970917"/>
    <n v="9.7811536122662801E-3"/>
    <n v="5.7122896760300652E-6"/>
  </r>
  <r>
    <x v="3"/>
    <x v="268"/>
    <n v="377"/>
    <n v="1.5249900000000001"/>
    <n v="79.751638735674234"/>
    <n v="0"/>
    <n v="8.8612931928526919"/>
    <n v="17.722586385705384"/>
    <n v="26.583879578558076"/>
    <n v="35.445172771410768"/>
    <n v="44.30646596426346"/>
    <n v="53.167759157116151"/>
    <n v="62.029052349968843"/>
    <n v="70.890345542821535"/>
    <n v="79.75163873567422"/>
    <n v="0"/>
    <n v="8.8612931928526919"/>
    <n v="17.722586385705384"/>
    <n v="26.583879578558076"/>
    <n v="35.445172771410768"/>
    <n v="44.30646596426346"/>
    <n v="53.167759157116151"/>
    <n v="62.029052349968843"/>
    <n v="70.890345542821535"/>
    <n v="79.75163873567422"/>
    <n v="0"/>
    <n v="48.095041692939695"/>
    <n v="192.38016677175878"/>
    <n v="432.85537523645723"/>
    <n v="769.52066708703512"/>
    <n v="1202.3760423234924"/>
    <n v="1731.4215009458289"/>
    <n v="2356.6570429540452"/>
    <n v="3078.0826683481405"/>
    <n v="3895.6983771281143"/>
    <n v="0"/>
    <n v="2.6735764604404806E-2"/>
    <n v="5.3471529208809612E-2"/>
    <n v="8.0207293813214425E-2"/>
    <n v="0.10694305841761922"/>
    <n v="0.13367882302202402"/>
    <n v="0.16041458762642885"/>
    <n v="0.18715035223083365"/>
    <n v="0.21388611683523845"/>
    <n v="0.24062188143964325"/>
    <n v="9.0399999999999991"/>
    <n v="1.181524"/>
    <n v="1"/>
    <n v="1.0005999999999999"/>
    <n v="1.0066999999999999"/>
    <n v="1"/>
    <n v="0.96826017051161395"/>
    <n v="0.9376665189138591"/>
    <n v="0.90821904520673569"/>
    <n v="0.87991774939024359"/>
    <n v="0.85276263146438291"/>
    <n v="0.82675369142915345"/>
    <n v="0.8018909292845553"/>
    <n v="0.77817434503058858"/>
    <n v="0.75560393866725317"/>
    <n v="350900"/>
    <n v="701800"/>
    <n v="679524.98766505066"/>
    <n v="658054.36297374626"/>
    <n v="637388.12592608714"/>
    <n v="617526.27652207296"/>
    <n v="598468.81476170395"/>
    <n v="580215.74064497987"/>
    <n v="562767.05417190096"/>
    <n v="546122.75534246711"/>
    <n v="530282.8441566783"/>
    <n v="701800"/>
    <n v="679524.98766505066"/>
    <n v="658054.36297374626"/>
    <n v="637388.12592608714"/>
    <n v="617526.27652207296"/>
    <n v="598468.81476170395"/>
    <n v="580215.74064497987"/>
    <n v="562767.05417190096"/>
    <n v="546122.75534246711"/>
    <n v="530282.8441566783"/>
    <n v="1851008.01875"/>
    <n v="60.12"/>
    <n v="9.5873061007957556"/>
    <n v="1.2999999999999999E-2"/>
    <n v="0.78300000000000003"/>
    <n v="4.1710026516728012E-2"/>
    <n v="9.7000608266327837E-2"/>
    <n v="7.3999999999999996E-2"/>
    <n v="0.17100060826632785"/>
    <n v="3.5220123953642384"/>
    <n v="3.3905022008942516"/>
    <n v="3.2362598946421377"/>
    <n v="3.0592854766078985"/>
    <n v="2.8595789467915318"/>
    <n v="2.6371403051930398"/>
    <n v="2.3919695518124207"/>
    <n v="2.1240666866496758"/>
    <n v="1.8334317097048041"/>
    <n v="1.5200646209778066"/>
    <n v="3.5220123953642384"/>
    <n v="3.4562572981292448"/>
    <n v="3.3133810477681944"/>
    <n v="3.1477726856250179"/>
    <n v="2.9594322116997152"/>
    <n v="2.7483596259922858"/>
    <n v="2.5145549285027302"/>
    <n v="2.258018119231048"/>
    <n v="1.97874919817724"/>
    <n v="1.6767481653413054"/>
    <n v="0"/>
    <n v="4.430646596426346"/>
    <n v="13.291939789279038"/>
    <n v="22.15323298213173"/>
    <n v="31.014526174984422"/>
    <n v="39.87581936783711"/>
    <n v="48.737112560689809"/>
    <n v="57.598405753542494"/>
    <n v="66.459698946395193"/>
    <n v="75.320992139247878"/>
    <n v="8.8612931928526919"/>
    <n v="0"/>
    <n v="11.359472151017091"/>
    <n v="35.547911295587994"/>
    <n v="62.363554242883744"/>
    <n v="92.865384308328643"/>
    <n v="128.5680823505993"/>
    <n v="171.74961615592608"/>
    <n v="226.03731851223819"/>
    <n v="297.62178977266245"/>
    <n v="398.05703010062297"/>
    <n v="1424.1701588898663"/>
    <n v="69.555528290513578"/>
    <n v="224.05885307705685"/>
    <n v="1717.7845402574369"/>
    <n v="1717.8"/>
    <n v="224.06086956521722"/>
    <n v="69.555528290513578"/>
    <n v="1424.1836021442691"/>
    <n v="8.9180384529678278"/>
    <n v="1.5459742563052714E-2"/>
    <n v="8.9997337076800065E-6"/>
  </r>
  <r>
    <x v="3"/>
    <x v="269"/>
    <n v="377"/>
    <n v="1.52972"/>
    <n v="79.680960972294997"/>
    <n v="0"/>
    <n v="8.8534401080327783"/>
    <n v="17.706880216065557"/>
    <n v="26.560320324098335"/>
    <n v="35.413760432131113"/>
    <n v="44.267200540163891"/>
    <n v="53.12064064819667"/>
    <n v="61.974080756229448"/>
    <n v="70.827520864262226"/>
    <n v="79.680960972294997"/>
    <n v="0"/>
    <n v="8.8534401080327783"/>
    <n v="17.706880216065557"/>
    <n v="26.560320324098335"/>
    <n v="35.413760432131113"/>
    <n v="44.267200540163891"/>
    <n v="53.12064064819667"/>
    <n v="61.974080756229448"/>
    <n v="70.827520864262226"/>
    <n v="79.680960972294997"/>
    <n v="0"/>
    <n v="48.009833569745616"/>
    <n v="192.03933427898247"/>
    <n v="432.08850212771057"/>
    <n v="768.15733711592986"/>
    <n v="1200.2458392436404"/>
    <n v="1728.3540085108423"/>
    <n v="2352.4818449175355"/>
    <n v="3072.6293484637195"/>
    <n v="3888.7965191493945"/>
    <n v="0"/>
    <n v="2.671207074589068E-2"/>
    <n v="5.342414149178136E-2"/>
    <n v="8.0136212237672047E-2"/>
    <n v="0.10684828298356272"/>
    <n v="0.13356035372945341"/>
    <n v="0.16027242447534409"/>
    <n v="0.18698449522123475"/>
    <n v="0.21369656596712544"/>
    <n v="0.2404086367130161"/>
    <n v="9.0399999999999991"/>
    <n v="1.181524"/>
    <n v="1"/>
    <n v="1.0005999999999999"/>
    <n v="1.0066999999999999"/>
    <n v="1"/>
    <n v="0.96828779165450818"/>
    <n v="0.93771973056065716"/>
    <n v="0.90829581671844706"/>
    <n v="0.88001605012787798"/>
    <n v="0.85288043078894982"/>
    <n v="0.82688895870166257"/>
    <n v="0.80204163386601623"/>
    <n v="0.77833845628201082"/>
    <n v="0.75577942594964642"/>
    <n v="350900"/>
    <n v="701800"/>
    <n v="679544.37218313385"/>
    <n v="658091.7069074692"/>
    <n v="637442.00417300616"/>
    <n v="617595.26397974475"/>
    <n v="598551.48632768495"/>
    <n v="580310.67121682677"/>
    <n v="562872.81864717021"/>
    <n v="546237.92861871514"/>
    <n v="530406.00113146182"/>
    <n v="701800"/>
    <n v="679544.37218313385"/>
    <n v="658091.7069074692"/>
    <n v="637442.00417300616"/>
    <n v="617595.26397974475"/>
    <n v="598551.48632768495"/>
    <n v="580310.67121682677"/>
    <n v="562872.81864717021"/>
    <n v="546237.92861871514"/>
    <n v="530406.00113146182"/>
    <n v="1853459.6850000001"/>
    <n v="60.12"/>
    <n v="9.5873061007957556"/>
    <n v="1.2999999999999999E-2"/>
    <n v="0.78300000000000003"/>
    <n v="4.1710026516728012E-2"/>
    <n v="9.7603267192355153E-2"/>
    <n v="7.3999999999999996E-2"/>
    <n v="0.17160326719235514"/>
    <n v="3.5170942132275136"/>
    <n v="3.3858357633147147"/>
    <n v="3.2318181816976619"/>
    <n v="3.055041468376356"/>
    <n v="2.8555056233507954"/>
    <n v="2.6332106466209821"/>
    <n v="2.3881565381869141"/>
    <n v="2.1203432980485939"/>
    <n v="1.829770926206018"/>
    <n v="1.5164394226591904"/>
    <n v="3.5170942132275136"/>
    <n v="3.4514649882711144"/>
    <n v="3.3088269725061883"/>
    <n v="3.1434298250370087"/>
    <n v="2.9552735458635757"/>
    <n v="2.7443581349858888"/>
    <n v="2.5106835924039483"/>
    <n v="2.254249918117754"/>
    <n v="1.9750571121273059"/>
    <n v="1.6731051744326042"/>
    <n v="0"/>
    <n v="4.4267200540163891"/>
    <n v="13.280160162049167"/>
    <n v="22.133600270081946"/>
    <n v="30.987040378114724"/>
    <n v="39.840480486147499"/>
    <n v="48.693920594180284"/>
    <n v="57.547360702213055"/>
    <n v="66.40080081024584"/>
    <n v="75.254240918278612"/>
    <n v="8.8534401080327783"/>
    <n v="0"/>
    <n v="11.355091535462273"/>
    <n v="35.533771816037529"/>
    <n v="62.339073964853512"/>
    <n v="92.831307104150056"/>
    <n v="128.52743356004052"/>
    <n v="171.70969329237454"/>
    <n v="226.01403121168411"/>
    <n v="297.64988034484406"/>
    <n v="398.21699497845134"/>
    <n v="1424.1772778078978"/>
    <n v="69.555528290513578"/>
    <n v="224.05992091476159"/>
    <n v="1717.7927270131729"/>
    <n v="1717.8"/>
    <n v="224.06086956521722"/>
    <n v="69.555528290513578"/>
    <n v="1424.1836021442691"/>
    <n v="8.9142824902354096"/>
    <n v="7.2729868270471343E-3"/>
    <n v="4.2338961619787722E-6"/>
  </r>
  <r>
    <x v="3"/>
    <x v="270"/>
    <n v="377"/>
    <n v="1.5297499999999999"/>
    <n v="79.732860771177712"/>
    <n v="0"/>
    <n v="8.8592067523530798"/>
    <n v="17.71841350470616"/>
    <n v="26.577620257059237"/>
    <n v="35.436827009412319"/>
    <n v="44.296033761765401"/>
    <n v="53.155240514118482"/>
    <n v="62.014447266471564"/>
    <n v="70.873654018824638"/>
    <n v="79.732860771177712"/>
    <n v="0"/>
    <n v="8.8592067523530798"/>
    <n v="17.71841350470616"/>
    <n v="26.577620257059237"/>
    <n v="35.436827009412319"/>
    <n v="44.296033761765401"/>
    <n v="53.155240514118482"/>
    <n v="62.014447266471564"/>
    <n v="70.873654018824638"/>
    <n v="79.732860771177712"/>
    <n v="0"/>
    <n v="48.072395872074772"/>
    <n v="192.28958348829909"/>
    <n v="432.65156284867294"/>
    <n v="769.15833395319635"/>
    <n v="1201.8098968018694"/>
    <n v="1730.606251394692"/>
    <n v="2355.5473977316647"/>
    <n v="3076.6333358127854"/>
    <n v="3893.8640656380562"/>
    <n v="0"/>
    <n v="2.6729469520736463E-2"/>
    <n v="5.3458939041472926E-2"/>
    <n v="8.0188408562209379E-2"/>
    <n v="0.10691787808294585"/>
    <n v="0.13364734760368233"/>
    <n v="0.16037681712441879"/>
    <n v="0.18710628664515525"/>
    <n v="0.2138357561658917"/>
    <n v="0.24056522568662816"/>
    <n v="9.0399999999999991"/>
    <n v="1.181524"/>
    <n v="1"/>
    <n v="1.0005999999999999"/>
    <n v="1.0066999999999999"/>
    <n v="1"/>
    <n v="0.96826750892484914"/>
    <n v="0.9376806560560238"/>
    <n v="0.90823944139352397"/>
    <n v="0.87994386493734955"/>
    <n v="0.85279392668750065"/>
    <n v="0.82678962664397737"/>
    <n v="0.80193096480677939"/>
    <n v="0.77821794117590704"/>
    <n v="0.7556505557513602"/>
    <n v="350900"/>
    <n v="701800"/>
    <n v="679530.13776345912"/>
    <n v="658064.2844201175"/>
    <n v="637402.43996997515"/>
    <n v="617544.60441303195"/>
    <n v="598490.77774928801"/>
    <n v="580240.95997874334"/>
    <n v="562795.15110139782"/>
    <n v="546153.35111725156"/>
    <n v="530315.56002630456"/>
    <n v="701800"/>
    <n v="679530.13776345912"/>
    <n v="658064.2844201175"/>
    <n v="637402.43996997515"/>
    <n v="617544.60441303195"/>
    <n v="598490.77774928801"/>
    <n v="580240.95997874334"/>
    <n v="562795.15110139782"/>
    <n v="546153.35111725156"/>
    <n v="530315.56002630456"/>
    <n v="1855911.3512500001"/>
    <n v="60.12"/>
    <n v="9.5873061007957556"/>
    <n v="1.2999999999999999E-2"/>
    <n v="0.78300000000000003"/>
    <n v="4.1710026516728012E-2"/>
    <n v="9.7607095509599964E-2"/>
    <n v="7.3999999999999996E-2"/>
    <n v="0.17160709550959996"/>
    <n v="3.5121890249669749"/>
    <n v="3.3810108701750061"/>
    <n v="3.2270734116975448"/>
    <n v="3.0503766495345923"/>
    <n v="2.8509205836861469"/>
    <n v="2.6287052141522103"/>
    <n v="2.3837305409327816"/>
    <n v="2.11599656402786"/>
    <n v="1.8255032834374474"/>
    <n v="1.5122506991615428"/>
    <n v="3.5121890249669749"/>
    <n v="3.4465999475709905"/>
    <n v="3.3040421409362755"/>
    <n v="3.1387250306160688"/>
    <n v="2.9506486166103696"/>
    <n v="2.7398128989191788"/>
    <n v="2.5062178775424959"/>
    <n v="2.2498635524803205"/>
    <n v="1.9707499237326536"/>
    <n v="1.668876991299495"/>
    <n v="0"/>
    <n v="4.4296033761765399"/>
    <n v="13.288810128529619"/>
    <n v="22.1480168808827"/>
    <n v="31.007223633235778"/>
    <n v="39.866430385588856"/>
    <n v="48.725637137941945"/>
    <n v="57.584843890295019"/>
    <n v="66.444050642648108"/>
    <n v="75.303257395001168"/>
    <n v="8.8592067523530798"/>
    <n v="0"/>
    <n v="11.385937659555108"/>
    <n v="35.63160256425985"/>
    <n v="62.513873878220281"/>
    <n v="93.097972912427679"/>
    <n v="128.90841903969053"/>
    <n v="172.23981099697576"/>
    <n v="226.74976767532749"/>
    <n v="298.68913098427782"/>
    <n v="399.74613459588068"/>
    <n v="1428.9626503066152"/>
    <n v="69.555528290513578"/>
    <n v="224.77772678956919"/>
    <n v="1723.295905386698"/>
    <n v="1723.3"/>
    <n v="224.7782608695652"/>
    <n v="69.555528290513578"/>
    <n v="1428.9662108399211"/>
    <n v="8.9142584428533933"/>
    <n v="4.094613301958816E-3"/>
    <n v="2.3760304659425614E-6"/>
  </r>
  <r>
    <x v="3"/>
    <x v="271"/>
    <n v="377"/>
    <n v="1.5344899999999999"/>
    <n v="79.662184107933925"/>
    <n v="0"/>
    <n v="8.8513537897704353"/>
    <n v="17.702707579540871"/>
    <n v="26.554061369311306"/>
    <n v="35.405415159081741"/>
    <n v="44.256768948852176"/>
    <n v="53.108122738622612"/>
    <n v="61.959476528393047"/>
    <n v="70.810830318163482"/>
    <n v="79.662184107933911"/>
    <n v="0"/>
    <n v="8.8513537897704353"/>
    <n v="17.702707579540871"/>
    <n v="26.554061369311306"/>
    <n v="35.405415159081741"/>
    <n v="44.256768948852176"/>
    <n v="53.108122738622612"/>
    <n v="61.959476528393047"/>
    <n v="70.810830318163482"/>
    <n v="79.662184107933911"/>
    <n v="0"/>
    <n v="47.987209145906114"/>
    <n v="191.94883658362446"/>
    <n v="431.88488231315506"/>
    <n v="767.79534633449782"/>
    <n v="1199.6802286476529"/>
    <n v="1727.5395292526202"/>
    <n v="2351.3732481493994"/>
    <n v="3071.1813853379913"/>
    <n v="3886.9639408183948"/>
    <n v="0"/>
    <n v="2.6705776031029325E-2"/>
    <n v="5.3411552062058651E-2"/>
    <n v="8.0117328093087983E-2"/>
    <n v="0.1068231041241173"/>
    <n v="0.13352888015514663"/>
    <n v="0.16023465618617597"/>
    <n v="0.18694043221720527"/>
    <n v="0.2136462082482346"/>
    <n v="0.24035198427926391"/>
    <n v="9.0399999999999991"/>
    <n v="1.181524"/>
    <n v="1"/>
    <n v="1.0005999999999999"/>
    <n v="1.0066999999999999"/>
    <n v="1"/>
    <n v="0.96829512987696398"/>
    <n v="0.93773386783118684"/>
    <n v="0.90831621386266814"/>
    <n v="0.88004216797140833"/>
    <n v="0.85291173015740707"/>
    <n v="0.82692490042066469"/>
    <n v="0.80208167876118097"/>
    <n v="0.77838206517895581"/>
    <n v="0.7558260596739893"/>
    <n v="350900"/>
    <n v="701800"/>
    <n v="679549.52214765328"/>
    <n v="658101.62844392692"/>
    <n v="637456.31888882047"/>
    <n v="617613.5934823344"/>
    <n v="598573.45222446823"/>
    <n v="580335.89511522243"/>
    <n v="562900.92215459677"/>
    <n v="546268.53334259114"/>
    <n v="530438.72867920564"/>
    <n v="701800"/>
    <n v="679549.52214765328"/>
    <n v="658101.62844392692"/>
    <n v="637456.31888882047"/>
    <n v="617613.5934823344"/>
    <n v="598573.45222446823"/>
    <n v="580335.89511522243"/>
    <n v="562900.92215459677"/>
    <n v="546268.53334259114"/>
    <n v="530438.72867920564"/>
    <n v="1858363.0175000001"/>
    <n v="60.12"/>
    <n v="9.5873061007957556"/>
    <n v="1.2999999999999999E-2"/>
    <n v="0.78300000000000003"/>
    <n v="4.1710026516728012E-2"/>
    <n v="9.8212912689638096E-2"/>
    <n v="7.3999999999999996E-2"/>
    <n v="0.17221291268963809"/>
    <n v="3.5072967791556731"/>
    <n v="3.376369087052145"/>
    <n v="3.2226548226324012"/>
    <n v="3.0461539858964377"/>
    <n v="2.8468665768442576"/>
    <n v="2.6247925954758582"/>
    <n v="2.3799320417912422"/>
    <n v="2.1122849157904082"/>
    <n v="1.8218512174733552"/>
    <n v="1.5086309468400847"/>
    <n v="3.5072967791556731"/>
    <n v="3.441832933103909"/>
    <n v="3.2995119548422731"/>
    <n v="3.1344044042644192"/>
    <n v="2.9465102813703474"/>
    <n v="2.7358295861600581"/>
    <n v="2.5023623186335504"/>
    <n v="2.2461084787908252"/>
    <n v="1.9670680666318816"/>
    <n v="1.6652410821567201"/>
    <n v="0"/>
    <n v="4.4256768948852176"/>
    <n v="13.277030684655653"/>
    <n v="22.128384474426088"/>
    <n v="30.979738264196524"/>
    <n v="39.831092053966955"/>
    <n v="48.682445843737398"/>
    <n v="57.533799633507826"/>
    <n v="66.385153423278268"/>
    <n v="75.236507213048696"/>
    <n v="8.8513537897704353"/>
    <n v="0"/>
    <n v="11.381503029699518"/>
    <n v="35.617296580803867"/>
    <n v="62.489115799074568"/>
    <n v="93.063521761533693"/>
    <n v="128.86734224459448"/>
    <n v="172.19950456637349"/>
    <n v="226.7263670631323"/>
    <n v="298.71791897051293"/>
    <n v="399.90902841936702"/>
    <n v="1428.9715984350919"/>
    <n v="69.555528290513578"/>
    <n v="224.77906900884071"/>
    <n v="1723.3061957344462"/>
    <n v="1723.3"/>
    <n v="224.7782608695652"/>
    <n v="69.555528290513578"/>
    <n v="1428.9662108399211"/>
    <n v="8.9104235915541121"/>
    <n v="6.1957344462371111E-3"/>
    <n v="3.5952732816323978E-6"/>
  </r>
  <r>
    <x v="3"/>
    <x v="272"/>
    <n v="377"/>
    <n v="1.5345299999999999"/>
    <n v="79.71367545011087"/>
    <n v="0"/>
    <n v="8.8570750500123197"/>
    <n v="17.714150100024639"/>
    <n v="26.571225150036959"/>
    <n v="35.428300200049279"/>
    <n v="44.285375250061598"/>
    <n v="53.142450300073918"/>
    <n v="61.999525350086238"/>
    <n v="70.856600400098557"/>
    <n v="79.713675450110884"/>
    <n v="0"/>
    <n v="8.8570750500123197"/>
    <n v="17.714150100024639"/>
    <n v="26.571225150036959"/>
    <n v="35.428300200049279"/>
    <n v="44.285375250061598"/>
    <n v="53.142450300073918"/>
    <n v="61.999525350086238"/>
    <n v="70.856600400098557"/>
    <n v="79.713675450110884"/>
    <n v="0"/>
    <n v="48.049264295449831"/>
    <n v="192.19705718179932"/>
    <n v="432.44337865904845"/>
    <n v="768.78822872719729"/>
    <n v="1201.2316073862457"/>
    <n v="1729.7735146361938"/>
    <n v="2354.4139504770415"/>
    <n v="3075.1529149087892"/>
    <n v="3891.9904079314369"/>
    <n v="0"/>
    <n v="2.6723037875744152E-2"/>
    <n v="5.3446075751488305E-2"/>
    <n v="8.0169113627232447E-2"/>
    <n v="0.10689215150297661"/>
    <n v="0.13361518937872074"/>
    <n v="0.16033822725446489"/>
    <n v="0.18706126513020907"/>
    <n v="0.21378430300595322"/>
    <n v="0.24050734088169737"/>
    <n v="9.0399999999999991"/>
    <n v="1.181524"/>
    <n v="1"/>
    <n v="1.0005999999999999"/>
    <n v="1.0066999999999999"/>
    <n v="1"/>
    <n v="0.96827500659832633"/>
    <n v="0.93769510014237489"/>
    <n v="0.90826028063214548"/>
    <n v="0.87997054806763819"/>
    <n v="0.85282590244885303"/>
    <n v="0.82682634377579001"/>
    <n v="0.801971872048449"/>
    <n v="0.77826248726683023"/>
    <n v="0.75569818943093348"/>
    <n v="350900"/>
    <n v="701800"/>
    <n v="679535.39963070536"/>
    <n v="658074.42127991875"/>
    <n v="637417.06494763971"/>
    <n v="617563.33063386846"/>
    <n v="598513.21833860502"/>
    <n v="580266.72806184948"/>
    <n v="562823.85980360152"/>
    <n v="546184.61356386147"/>
    <n v="530348.98934262909"/>
    <n v="701800"/>
    <n v="679535.39963070536"/>
    <n v="658074.42127991875"/>
    <n v="637417.06494763971"/>
    <n v="617563.33063386846"/>
    <n v="598513.21833860502"/>
    <n v="580266.72806184948"/>
    <n v="562823.85980360152"/>
    <n v="546184.61356386147"/>
    <n v="530348.98934262909"/>
    <n v="1860814.6837500001"/>
    <n v="60.12"/>
    <n v="9.5873061007957556"/>
    <n v="1.2999999999999999E-2"/>
    <n v="0.78300000000000003"/>
    <n v="4.1710026516728012E-2"/>
    <n v="9.8218033045861339E-2"/>
    <n v="7.3999999999999996E-2"/>
    <n v="0.17221803304586134"/>
    <n v="3.5024174246376814"/>
    <n v="3.3715699446078027"/>
    <n v="3.217935661340813"/>
    <n v="3.0415145748367101"/>
    <n v="2.8423066850954952"/>
    <n v="2.6203119921171685"/>
    <n v="2.3755304959017307"/>
    <n v="2.1079621964491793"/>
    <n v="1.8176070937595166"/>
    <n v="1.5044651878327415"/>
    <n v="3.5024174246376814"/>
    <n v="3.4369936846227418"/>
    <n v="3.2947528029743078"/>
    <n v="3.1297251180887615"/>
    <n v="2.9419106299661024"/>
    <n v="2.7313093386063318"/>
    <n v="2.4979212440094498"/>
    <n v="2.241746346175455"/>
    <n v="1.9627846451043478"/>
    <n v="1.6610361407961292"/>
    <n v="0"/>
    <n v="4.4285375250061598"/>
    <n v="13.285612575018479"/>
    <n v="22.142687625030799"/>
    <n v="30.999762675043119"/>
    <n v="39.856837725055442"/>
    <n v="48.713912775067755"/>
    <n v="57.570987825080081"/>
    <n v="66.428062875092394"/>
    <n v="75.285137925104721"/>
    <n v="8.8570750500123197"/>
    <n v="0"/>
    <n v="11.412266887851654"/>
    <n v="35.714869885260917"/>
    <n v="62.66347321378872"/>
    <n v="93.329559963074473"/>
    <n v="129.24753633621981"/>
    <n v="172.72873693006503"/>
    <n v="227.46130967940053"/>
    <n v="299.75694979025656"/>
    <n v="401.43986056413155"/>
    <n v="1433.7545632500492"/>
    <n v="69.555528290513578"/>
    <n v="225.49651373108429"/>
    <n v="1728.8066052716472"/>
    <n v="1728.8"/>
    <n v="225.49565217391296"/>
    <n v="69.555528290513578"/>
    <n v="1433.7488195355734"/>
    <n v="8.910390932123569"/>
    <n v="6.6052716472313477E-3"/>
    <n v="3.8207263114480262E-6"/>
  </r>
  <r>
    <x v="3"/>
    <x v="273"/>
    <n v="377"/>
    <n v="1.5368999999999999"/>
    <n v="79.704644421521536"/>
    <n v="0"/>
    <n v="8.8560716023912818"/>
    <n v="17.712143204782564"/>
    <n v="26.568214807173845"/>
    <n v="35.424286409565127"/>
    <n v="44.280358011956409"/>
    <n v="53.136429614347691"/>
    <n v="61.992501216738972"/>
    <n v="70.848572819130254"/>
    <n v="79.704644421521536"/>
    <n v="0"/>
    <n v="8.8560716023912818"/>
    <n v="17.712143204782564"/>
    <n v="26.568214807173845"/>
    <n v="35.424286409565127"/>
    <n v="44.280358011956409"/>
    <n v="53.136429614347691"/>
    <n v="61.992501216738972"/>
    <n v="70.848572819130254"/>
    <n v="79.704644421521536"/>
    <n v="0"/>
    <n v="48.038377588842295"/>
    <n v="192.15351035536918"/>
    <n v="432.34539829958061"/>
    <n v="768.61404142147671"/>
    <n v="1200.9594397210574"/>
    <n v="1729.3815931983224"/>
    <n v="2353.8805018532721"/>
    <n v="3074.4561656859069"/>
    <n v="3891.1085846962255"/>
    <n v="0"/>
    <n v="2.6720010333510184E-2"/>
    <n v="5.3440020667020367E-2"/>
    <n v="8.0160031000530554E-2"/>
    <n v="0.10688004133404073"/>
    <n v="0.13360005166755093"/>
    <n v="0.16032006200106111"/>
    <n v="0.18704007233457129"/>
    <n v="0.21376008266808147"/>
    <n v="0.24048009300159165"/>
    <n v="9.0399999999999991"/>
    <n v="1.181524"/>
    <n v="1"/>
    <n v="1.0005999999999999"/>
    <n v="1.0066999999999999"/>
    <n v="1"/>
    <n v="0.96827853597079794"/>
    <n v="0.93770189944056459"/>
    <n v="0.90827009040930018"/>
    <n v="0.87998310887700459"/>
    <n v="0.85284095484367795"/>
    <n v="0.82684362830932001"/>
    <n v="0.80199112927393101"/>
    <n v="0.77828345773751084"/>
    <n v="0.7557206137000595"/>
    <n v="350900"/>
    <n v="701800"/>
    <n v="679537.87654430594"/>
    <n v="658079.19302738819"/>
    <n v="637423.94944924687"/>
    <n v="617572.14580988185"/>
    <n v="598523.78210929316"/>
    <n v="580278.85834748077"/>
    <n v="562837.37452444481"/>
    <n v="546199.33064018516"/>
    <n v="530364.72669470171"/>
    <n v="701800"/>
    <n v="679537.87654430594"/>
    <n v="658079.19302738819"/>
    <n v="637423.94944924687"/>
    <n v="617572.14580988185"/>
    <n v="598523.78210929316"/>
    <n v="580278.85834748077"/>
    <n v="562837.37452444481"/>
    <n v="546199.33064018516"/>
    <n v="530364.72669470171"/>
    <n v="1863266.35"/>
    <n v="60.12"/>
    <n v="9.5873061007957556"/>
    <n v="1.2999999999999999E-2"/>
    <n v="0.78300000000000003"/>
    <n v="4.1710026516728012E-2"/>
    <n v="9.8521652387245237E-2"/>
    <n v="7.3999999999999996E-2"/>
    <n v="0.17252165238724523"/>
    <n v="3.4975509105263156"/>
    <n v="3.3668672694476758"/>
    <n v="3.213383119107359"/>
    <n v="3.0370984595053661"/>
    <n v="2.8380132906416957"/>
    <n v="2.6161276125163488"/>
    <n v="2.3714414251293241"/>
    <n v="2.1039547284806237"/>
    <n v="1.8136675225702459"/>
    <n v="1.5005798073981906"/>
    <n v="3.4975509105263156"/>
    <n v="3.4322090899869959"/>
    <n v="3.2901251942775174"/>
    <n v="3.1252407893063623"/>
    <n v="2.9375558750735307"/>
    <n v="2.7270704515790225"/>
    <n v="2.4937845188228365"/>
    <n v="2.2376980768049739"/>
    <n v="1.9588111255254348"/>
    <n v="1.6571236649842183"/>
    <n v="0"/>
    <n v="4.4280358011956409"/>
    <n v="13.284107403586923"/>
    <n v="22.140179005978204"/>
    <n v="30.996250608369486"/>
    <n v="39.852322210760768"/>
    <n v="48.70839381315205"/>
    <n v="57.564465415543332"/>
    <n v="66.420537017934606"/>
    <n v="75.276608620325902"/>
    <n v="8.8560716023912818"/>
    <n v="0"/>
    <n v="11.425586578552306"/>
    <n v="35.756999929559136"/>
    <n v="62.739169166616911"/>
    <n v="93.446738195750328"/>
    <n v="129.41910569846485"/>
    <n v="172.97606107939436"/>
    <n v="227.82118497475003"/>
    <n v="300.29696280304876"/>
    <n v="402.29649121155961"/>
    <n v="1436.1782996376962"/>
    <n v="69.555528290513578"/>
    <n v="225.86007418923134"/>
    <n v="1731.5939021174413"/>
    <n v="1731.6"/>
    <n v="225.86086956521717"/>
    <n v="69.555528290513578"/>
    <n v="1436.1836021442691"/>
    <n v="8.9084470194514846"/>
    <n v="6.0978825586062158E-3"/>
    <n v="3.5215306991257888E-6"/>
  </r>
  <r>
    <x v="3"/>
    <x v="274"/>
    <n v="377"/>
    <n v="1.5393600000000001"/>
    <n v="79.693310413289922"/>
    <n v="0"/>
    <n v="8.8548122681433252"/>
    <n v="17.70962453628665"/>
    <n v="26.564436804429974"/>
    <n v="35.419249072573301"/>
    <n v="44.274061340716628"/>
    <n v="53.128873608859955"/>
    <n v="61.983685877003282"/>
    <n v="70.838498145146602"/>
    <n v="79.693310413289922"/>
    <n v="0"/>
    <n v="8.8548122681433252"/>
    <n v="17.70962453628665"/>
    <n v="26.564436804429974"/>
    <n v="35.419249072573301"/>
    <n v="44.274061340716628"/>
    <n v="53.128873608859955"/>
    <n v="61.983685877003282"/>
    <n v="70.838498145146602"/>
    <n v="79.693310413289922"/>
    <n v="0"/>
    <n v="48.024716436237696"/>
    <n v="192.09886574495079"/>
    <n v="432.22244792613918"/>
    <n v="768.39546297980314"/>
    <n v="1200.6179109059426"/>
    <n v="1728.8897917045574"/>
    <n v="2353.2111053756475"/>
    <n v="3073.5818519192126"/>
    <n v="3890.0020313352525"/>
    <n v="0"/>
    <n v="2.6716210745427627E-2"/>
    <n v="5.3432421490855253E-2"/>
    <n v="8.0148632236282866E-2"/>
    <n v="0.10686484298171051"/>
    <n v="0.13358105372713813"/>
    <n v="0.16029726447256576"/>
    <n v="0.18701347521799339"/>
    <n v="0.21372968596342101"/>
    <n v="0.24044589670884861"/>
    <n v="9.0399999999999991"/>
    <n v="1.181524"/>
    <n v="1"/>
    <n v="1.0005999999999999"/>
    <n v="1.0066999999999999"/>
    <n v="1"/>
    <n v="0.96828296538036862"/>
    <n v="0.93771043269369092"/>
    <n v="0.90828240193996679"/>
    <n v="0.87999887311919633"/>
    <n v="0.85285984623137945"/>
    <n v="0.82686532127651624"/>
    <n v="0.8020152982546066"/>
    <n v="0.77830977716565064"/>
    <n v="0.75574875800964836"/>
    <n v="350900"/>
    <n v="701800"/>
    <n v="679540.98510394269"/>
    <n v="658085.18166443228"/>
    <n v="637432.58968146867"/>
    <n v="617583.20915505197"/>
    <n v="598537.04008518206"/>
    <n v="580294.08247185906"/>
    <n v="562854.33631508297"/>
    <n v="546217.80161485367"/>
    <n v="530384.47837117116"/>
    <n v="701800"/>
    <n v="679540.9851039428"/>
    <n v="658085.18166443228"/>
    <n v="637432.58968146867"/>
    <n v="617583.20915505197"/>
    <n v="598537.04008518206"/>
    <n v="580294.08247185906"/>
    <n v="562854.33631508297"/>
    <n v="546217.80161485367"/>
    <n v="530384.47837117116"/>
    <n v="1865718.0162500001"/>
    <n v="60.12"/>
    <n v="9.5873061007957556"/>
    <n v="1.2999999999999999E-2"/>
    <n v="0.78300000000000003"/>
    <n v="4.1710026516728012E-2"/>
    <n v="9.8837297167229249E-2"/>
    <n v="7.3999999999999996E-2"/>
    <n v="0.17283729716722923"/>
    <n v="3.4926971862023657"/>
    <n v="3.3621800924262648"/>
    <n v="3.2088482131934213"/>
    <n v="3.0327015485038369"/>
    <n v="2.8337400983575116"/>
    <n v="2.6119638627544437"/>
    <n v="2.3673728416946349"/>
    <n v="2.0999670351780848"/>
    <n v="1.8097464432047929"/>
    <n v="1.4967110657747598"/>
    <n v="3.4926971862023657"/>
    <n v="3.4274386393143152"/>
    <n v="3.285514152809843"/>
    <n v="3.1207748808486291"/>
    <n v="2.9332208234306743"/>
    <n v="2.7228519805559777"/>
    <n v="2.4896683522245393"/>
    <n v="2.2336699384363596"/>
    <n v="1.9548567391914389"/>
    <n v="1.6532287544897764"/>
    <n v="0"/>
    <n v="4.4274061340716626"/>
    <n v="13.282218402214987"/>
    <n v="22.137030670358314"/>
    <n v="30.991842938501637"/>
    <n v="39.846655206644968"/>
    <n v="48.701467474788288"/>
    <n v="57.556279742931622"/>
    <n v="66.411092011074942"/>
    <n v="75.265904279218262"/>
    <n v="8.8548122681433252"/>
    <n v="0"/>
    <n v="11.438235451495579"/>
    <n v="35.797000099819492"/>
    <n v="62.811083222654801"/>
    <n v="93.558230894886236"/>
    <n v="129.58275142677124"/>
    <n v="173.21277000087977"/>
    <n v="228.16712675695115"/>
    <n v="300.81884799583423"/>
    <n v="403.12960367678176"/>
    <n v="1438.5156495260742"/>
    <n v="69.555528290513578"/>
    <n v="226.21067667248803"/>
    <n v="1734.2818544890758"/>
    <n v="1734.3"/>
    <n v="226.21304347826072"/>
    <n v="69.555528290513578"/>
    <n v="1438.5314282312256"/>
    <n v="8.9064109728040233"/>
    <n v="1.8145510924114205E-2"/>
    <n v="1.046272901119426E-5"/>
  </r>
  <r>
    <x v="3"/>
    <x v="275"/>
    <n v="377"/>
    <n v="1.53942"/>
    <n v="79.744100049562817"/>
    <n v="0"/>
    <n v="8.8604555610625351"/>
    <n v="17.72091112212507"/>
    <n v="26.581366683187603"/>
    <n v="35.44182224425014"/>
    <n v="44.302277805312677"/>
    <n v="53.162733366375214"/>
    <n v="62.023188927437751"/>
    <n v="70.883644488500281"/>
    <n v="79.744100049562817"/>
    <n v="0"/>
    <n v="8.8604555610625351"/>
    <n v="17.72091112212507"/>
    <n v="26.581366683187603"/>
    <n v="35.44182224425014"/>
    <n v="44.302277805312677"/>
    <n v="53.162733366375214"/>
    <n v="62.023188927437751"/>
    <n v="70.883644488500281"/>
    <n v="79.744100049562817"/>
    <n v="0"/>
    <n v="48.085949559107959"/>
    <n v="192.34379823643184"/>
    <n v="432.77354603197153"/>
    <n v="769.37519294572735"/>
    <n v="1202.1487389776989"/>
    <n v="1731.0941841278868"/>
    <n v="2356.2115283962903"/>
    <n v="3077.5007717829094"/>
    <n v="3894.9619142877445"/>
    <n v="0"/>
    <n v="2.6733237351792866E-2"/>
    <n v="5.3466474703585731E-2"/>
    <n v="8.0199712055378597E-2"/>
    <n v="0.10693294940717146"/>
    <n v="0.13366618675896433"/>
    <n v="0.16039942411075722"/>
    <n v="0.18713266146255009"/>
    <n v="0.21386589881434293"/>
    <n v="0.24059913616613582"/>
    <n v="9.0399999999999991"/>
    <n v="1.181524"/>
    <n v="1"/>
    <n v="1.0005999999999999"/>
    <n v="1.0066999999999999"/>
    <n v="1"/>
    <n v="0.96826311661637343"/>
    <n v="0.93767219444401972"/>
    <n v="0.90822723348293899"/>
    <n v="0.87992823373313123"/>
    <n v="0.85277519519459644"/>
    <n v="0.8267681178673344"/>
    <n v="0.80190700175134544"/>
    <n v="0.77819184684662934"/>
    <n v="0.75562265315318622"/>
    <n v="350900"/>
    <n v="701800"/>
    <n v="679527.05524137092"/>
    <n v="658058.34606081306"/>
    <n v="637393.87245832663"/>
    <n v="617533.63443391153"/>
    <n v="598477.63198756776"/>
    <n v="580225.86511929531"/>
    <n v="562778.33382909419"/>
    <n v="546135.03811696451"/>
    <n v="530295.97798290604"/>
    <n v="701800"/>
    <n v="679527.05524137092"/>
    <n v="658058.34606081306"/>
    <n v="637393.87245832663"/>
    <n v="617533.63443391153"/>
    <n v="598477.63198756776"/>
    <n v="580225.86511929531"/>
    <n v="562778.33382909419"/>
    <n v="546135.03811696451"/>
    <n v="530295.97798290604"/>
    <n v="1868169.6825000001"/>
    <n v="60.12"/>
    <n v="9.5873061007957556"/>
    <n v="1.2999999999999999E-2"/>
    <n v="0.78300000000000003"/>
    <n v="4.1710026516728012E-2"/>
    <n v="9.8845002126955586E-2"/>
    <n v="7.3999999999999996E-2"/>
    <n v="0.17284500212695558"/>
    <n v="3.487856201312336"/>
    <n v="3.3574194344436035"/>
    <n v="3.2041675332879538"/>
    <n v="3.0281004978453883"/>
    <n v="2.8292183281159051"/>
    <n v="2.6075210240995061"/>
    <n v="2.36300858579619"/>
    <n v="2.0956810132059576"/>
    <n v="1.8055383063288091"/>
    <n v="1.492580465164743"/>
    <n v="3.487856201312336"/>
    <n v="3.4226378178779697"/>
    <n v="3.2807934838657786"/>
    <n v="3.1161340155666712"/>
    <n v="2.9286594129806467"/>
    <n v="2.7183696761077059"/>
    <n v="2.4852648049478478"/>
    <n v="2.2293447995010736"/>
    <n v="1.9506096597673834"/>
    <n v="1.6490593857467761"/>
    <n v="0"/>
    <n v="4.4302277805312675"/>
    <n v="13.290683341593802"/>
    <n v="22.151138902656335"/>
    <n v="31.011594463718872"/>
    <n v="39.872050024781409"/>
    <n v="48.732505585843946"/>
    <n v="57.592961146906482"/>
    <n v="66.453416707969012"/>
    <n v="75.313872269031549"/>
    <n v="8.8604555610625351"/>
    <n v="0"/>
    <n v="11.468884078163819"/>
    <n v="35.894215744901715"/>
    <n v="62.98483341648523"/>
    <n v="93.82342426216762"/>
    <n v="129.96191448062649"/>
    <n v="173.74092260227496"/>
    <n v="228.90127762487481"/>
    <n v="301.85821272511652"/>
    <n v="404.66415226708193"/>
    <n v="1443.2978372016933"/>
    <n v="69.555528290513578"/>
    <n v="226.92800482383089"/>
    <n v="1739.7813703160377"/>
    <n v="1739.8"/>
    <n v="226.93043478260847"/>
    <n v="69.555528290513578"/>
    <n v="1443.3140369268779"/>
    <n v="8.9063610810643379"/>
    <n v="1.8629683962217314E-2"/>
    <n v="1.0707945719173074E-5"/>
  </r>
  <r>
    <x v="3"/>
    <x v="276"/>
    <n v="377"/>
    <n v="1.54176"/>
    <n v="79.7358300863024"/>
    <n v="0"/>
    <n v="8.8595366762558214"/>
    <n v="17.719073352511643"/>
    <n v="26.578610028767464"/>
    <n v="35.438146705023286"/>
    <n v="44.297683381279107"/>
    <n v="53.157220057534929"/>
    <n v="62.01675673379075"/>
    <n v="70.876293410046571"/>
    <n v="79.7358300863024"/>
    <n v="0"/>
    <n v="8.8595366762558214"/>
    <n v="17.719073352511643"/>
    <n v="26.578610028767464"/>
    <n v="35.438146705023286"/>
    <n v="44.297683381279107"/>
    <n v="53.157220057534929"/>
    <n v="62.01675673379075"/>
    <n v="70.876293410046571"/>
    <n v="79.7358300863024"/>
    <n v="0"/>
    <n v="48.075976447227262"/>
    <n v="192.30390578890905"/>
    <n v="432.68378802504532"/>
    <n v="769.21562315563619"/>
    <n v="1201.8994111806815"/>
    <n v="1730.7351521001813"/>
    <n v="2355.7228459141356"/>
    <n v="3076.8624926225448"/>
    <n v="3894.1540922254089"/>
    <n v="0"/>
    <n v="2.6730464947431993E-2"/>
    <n v="5.3460929894863986E-2"/>
    <n v="8.0191394842295968E-2"/>
    <n v="0.10692185978972797"/>
    <n v="0.13365232473715996"/>
    <n v="0.16038278968459194"/>
    <n v="0.18711325463202394"/>
    <n v="0.21384371957945594"/>
    <n v="0.24057418452688795"/>
    <n v="9.0399999999999991"/>
    <n v="1.181524"/>
    <n v="1"/>
    <n v="1.0005999999999999"/>
    <n v="1.0066999999999999"/>
    <n v="1"/>
    <n v="0.96826634851468663"/>
    <n v="0.93767842056624295"/>
    <n v="0.90823621615466876"/>
    <n v="0.87993973527996405"/>
    <n v="0.85278897794212905"/>
    <n v="0.82678394414116363"/>
    <n v="0.80192463387706769"/>
    <n v="0.77821104714984135"/>
    <n v="0.75564318395948471"/>
    <n v="350900"/>
    <n v="701800"/>
    <n v="679529.32338760712"/>
    <n v="658062.71555338928"/>
    <n v="637400.17649734649"/>
    <n v="617541.70621947874"/>
    <n v="598487.30471978616"/>
    <n v="580236.97199826862"/>
    <n v="562790.70805492613"/>
    <n v="546148.51288975868"/>
    <n v="530310.3865027664"/>
    <n v="701800"/>
    <n v="679529.32338760723"/>
    <n v="658062.71555338928"/>
    <n v="637400.17649734649"/>
    <n v="617541.70621947874"/>
    <n v="598487.30471978616"/>
    <n v="580236.97199826862"/>
    <n v="562790.70805492613"/>
    <n v="546148.51288975868"/>
    <n v="530310.3865027664"/>
    <n v="1870621.3487500001"/>
    <n v="60.12"/>
    <n v="9.5873061007957556"/>
    <n v="1.2999999999999999E-2"/>
    <n v="0.78300000000000003"/>
    <n v="4.1710026516728012E-2"/>
    <n v="9.9145729799792165E-2"/>
    <n v="7.3999999999999996E-2"/>
    <n v="0.17314572979979215"/>
    <n v="3.4830279057667108"/>
    <n v="3.3527526545094726"/>
    <n v="3.1996486412513114"/>
    <n v="3.0237158659922301"/>
    <n v="2.8249543287322272"/>
    <n v="2.6033640294713027"/>
    <n v="2.3589449682094572"/>
    <n v="2.0916971449466901"/>
    <n v="1.8016205596830013"/>
    <n v="1.4887152124183916"/>
    <n v="3.4830279057667108"/>
    <n v="3.4178902801380917"/>
    <n v="3.2762006478803922"/>
    <n v="3.1116822536217708"/>
    <n v="2.9243350973622286"/>
    <n v="2.714159179101765"/>
    <n v="2.4811544988403798"/>
    <n v="2.2253210565780739"/>
    <n v="1.9466588523148456"/>
    <n v="1.6451678860506964"/>
    <n v="0"/>
    <n v="4.4297683381279107"/>
    <n v="13.289305014383732"/>
    <n v="22.148841690639554"/>
    <n v="31.008378366895375"/>
    <n v="39.8679150431512"/>
    <n v="48.727451719407014"/>
    <n v="57.586988395662843"/>
    <n v="66.446525071918657"/>
    <n v="75.306061748174486"/>
    <n v="8.8595366762558214"/>
    <n v="0"/>
    <n v="11.4824326828231"/>
    <n v="35.937080121468014"/>
    <n v="63.061861495147689"/>
    <n v="93.942676289227762"/>
    <n v="130.13652929801356"/>
    <n v="173.99264973234702"/>
    <n v="229.26760804170439"/>
    <n v="302.40811079167116"/>
    <n v="405.53722307571115"/>
    <n v="1445.7661715281138"/>
    <n v="69.555528290513578"/>
    <n v="227.29825497279398"/>
    <n v="1742.6199547914214"/>
    <n v="1742.6"/>
    <n v="227.29565217391291"/>
    <n v="69.555528290513578"/>
    <n v="1445.7488195355734"/>
    <n v="8.9044067201815036"/>
    <n v="1.9954791421469054E-2"/>
    <n v="1.1451160003138445E-5"/>
  </r>
  <r>
    <x v="3"/>
    <x v="277"/>
    <n v="377"/>
    <n v="1.5442499999999999"/>
    <n v="79.723712089673455"/>
    <n v="0"/>
    <n v="8.8581902321859403"/>
    <n v="17.716380464371881"/>
    <n v="26.574570696557821"/>
    <n v="35.432760928743761"/>
    <n v="44.290951160929701"/>
    <n v="53.149141393115642"/>
    <n v="62.007331625301582"/>
    <n v="70.865521857487522"/>
    <n v="79.723712089673455"/>
    <n v="0"/>
    <n v="8.8581902321859403"/>
    <n v="17.716380464371881"/>
    <n v="26.574570696557821"/>
    <n v="35.432760928743761"/>
    <n v="44.290951160929701"/>
    <n v="53.149141393115642"/>
    <n v="62.007331625301582"/>
    <n v="70.865521857487522"/>
    <n v="79.723712089673455"/>
    <n v="0"/>
    <n v="48.061364691126577"/>
    <n v="192.24545876450631"/>
    <n v="432.5522822201392"/>
    <n v="768.98183505802524"/>
    <n v="1201.5341172781643"/>
    <n v="1730.2091288805568"/>
    <n v="2355.0068698652021"/>
    <n v="3075.927340232101"/>
    <n v="3892.9705399812519"/>
    <n v="0"/>
    <n v="2.672640253679712E-2"/>
    <n v="5.3452805073594241E-2"/>
    <n v="8.0179207610391365E-2"/>
    <n v="0.10690561014718848"/>
    <n v="0.13363201268398561"/>
    <n v="0.16035841522078273"/>
    <n v="0.18708481775757985"/>
    <n v="0.21381122029437696"/>
    <n v="0.24053762283117408"/>
    <n v="9.0399999999999991"/>
    <n v="1.181524"/>
    <n v="1"/>
    <n v="1.0005999999999999"/>
    <n v="1.0066999999999999"/>
    <n v="1"/>
    <n v="0.96827108424515251"/>
    <n v="0.93768754380683417"/>
    <n v="0.90824937868504529"/>
    <n v="0.87995658887978556"/>
    <n v="0.85280917439105508"/>
    <n v="0.82680713521885374"/>
    <n v="0.80195047136318176"/>
    <n v="0.77823918282403926"/>
    <n v="0.75567326960142567"/>
    <n v="350900"/>
    <n v="701800"/>
    <n v="679532.64692324807"/>
    <n v="658069.11824363621"/>
    <n v="637409.41396116477"/>
    <n v="617553.53407583351"/>
    <n v="598501.47858764243"/>
    <n v="580253.24749659153"/>
    <n v="562808.84080268093"/>
    <n v="546168.25850591075"/>
    <n v="530331.50060628052"/>
    <n v="701800"/>
    <n v="679532.64692324807"/>
    <n v="658069.11824363621"/>
    <n v="637409.41396116477"/>
    <n v="617553.53407583351"/>
    <n v="598501.47858764243"/>
    <n v="580253.24749659153"/>
    <n v="562808.84080268093"/>
    <n v="546168.25850591075"/>
    <n v="530331.50060628052"/>
    <n v="1873073.0150000001"/>
    <n v="60.12"/>
    <n v="9.5873061007957556"/>
    <n v="1.2999999999999999E-2"/>
    <n v="0.78300000000000003"/>
    <n v="4.1710026516728012E-2"/>
    <n v="9.9466236521530069E-2"/>
    <n v="7.3999999999999996E-2"/>
    <n v="0.17346623652153007"/>
    <n v="3.4782122497382195"/>
    <n v="3.3481033404354452"/>
    <n v="3.1951511180278747"/>
    <n v="3.0193555825155101"/>
    <n v="2.8207167338983505"/>
    <n v="2.5992345721763952"/>
    <n v="2.3549090973496454"/>
    <n v="2.0877403094181011"/>
    <n v="1.7977282083817623"/>
    <n v="1.4848727942406275"/>
    <n v="3.4782122497382195"/>
    <n v="3.4131577950868324"/>
    <n v="3.2716272292316599"/>
    <n v="3.1072533502716926"/>
    <n v="2.9200361582069303"/>
    <n v="2.7099756530373726"/>
    <n v="2.4770718347630201"/>
    <n v="2.221324703383873"/>
    <n v="1.9427342588999317"/>
    <n v="1.641300501311195"/>
    <n v="0"/>
    <n v="4.4290951160929701"/>
    <n v="13.28728534827891"/>
    <n v="22.145475580464851"/>
    <n v="31.003665812650791"/>
    <n v="39.861856044836728"/>
    <n v="48.720046277022675"/>
    <n v="57.578236509208608"/>
    <n v="66.436426741394556"/>
    <n v="75.294616973580489"/>
    <n v="8.8581902321859403"/>
    <n v="0"/>
    <n v="11.494858852196453"/>
    <n v="35.976379042435617"/>
    <n v="63.132552566669006"/>
    <n v="94.052386608877782"/>
    <n v="130.29781409933028"/>
    <n v="174.2264523725681"/>
    <n v="229.61027330015804"/>
    <n v="302.92692051212316"/>
    <n v="406.36924199969661"/>
    <n v="1448.0868793540551"/>
    <n v="69.555528290513578"/>
    <n v="227.64636114668517"/>
    <n v="1745.2887687912539"/>
    <n v="1745.3"/>
    <n v="227.64782608695646"/>
    <n v="69.555528290513578"/>
    <n v="1448.0966456225299"/>
    <n v="8.9023087775835421"/>
    <n v="1.1231208746039556E-2"/>
    <n v="6.4351164533544696E-6"/>
  </r>
  <r>
    <x v="3"/>
    <x v="278"/>
    <n v="377"/>
    <n v="1.54433"/>
    <n v="79.773803914526596"/>
    <n v="0"/>
    <n v="8.8637559905029555"/>
    <n v="17.727511981005911"/>
    <n v="26.591267971508866"/>
    <n v="35.455023962011822"/>
    <n v="44.318779952514774"/>
    <n v="53.182535943017726"/>
    <n v="62.046291933520678"/>
    <n v="70.91004792402363"/>
    <n v="79.773803914526582"/>
    <n v="0"/>
    <n v="8.8637559905029555"/>
    <n v="17.727511981005911"/>
    <n v="26.591267971508866"/>
    <n v="35.455023962011822"/>
    <n v="44.318779952514774"/>
    <n v="53.182535943017726"/>
    <n v="62.046291933520678"/>
    <n v="70.91004792402363"/>
    <n v="79.773803914526582"/>
    <n v="0"/>
    <n v="48.12177928374593"/>
    <n v="192.48711713498372"/>
    <n v="433.09601355371342"/>
    <n v="769.94846853993488"/>
    <n v="1203.0444820936482"/>
    <n v="1732.384054214853"/>
    <n v="2357.9671849035499"/>
    <n v="3079.7938741597386"/>
    <n v="3897.864121983419"/>
    <n v="0"/>
    <n v="2.6743195210391171E-2"/>
    <n v="5.3486390420782341E-2"/>
    <n v="8.0229585631173508E-2"/>
    <n v="0.10697278084156468"/>
    <n v="0.13371597605195584"/>
    <n v="0.16045917126234699"/>
    <n v="0.18720236647273816"/>
    <n v="0.21394556168312931"/>
    <n v="0.24068875689352046"/>
    <n v="9.0399999999999991"/>
    <n v="1.181524"/>
    <n v="1"/>
    <n v="1.0005999999999999"/>
    <n v="1.0066999999999999"/>
    <n v="1"/>
    <n v="0.96825150845953656"/>
    <n v="0.93764983200710283"/>
    <n v="0.90819497064269838"/>
    <n v="0.87988692436632354"/>
    <n v="0.85272569317797819"/>
    <n v="0.82671127707766223"/>
    <n v="0.80184367606537588"/>
    <n v="0.77812289014111902"/>
    <n v="0.75554891930489154"/>
    <n v="350900"/>
    <n v="701800"/>
    <n v="679518.90863690281"/>
    <n v="658042.65210258472"/>
    <n v="637371.23039704573"/>
    <n v="617504.64352028584"/>
    <n v="598442.89147230505"/>
    <n v="580185.97425310337"/>
    <n v="562733.89186268079"/>
    <n v="546086.6443010373"/>
    <n v="530244.23156817292"/>
    <n v="701800"/>
    <n v="679518.90863690292"/>
    <n v="658042.65210258472"/>
    <n v="637371.23039704573"/>
    <n v="617504.64352028584"/>
    <n v="598442.89147230505"/>
    <n v="580185.97425310337"/>
    <n v="562733.89186268079"/>
    <n v="546086.6443010373"/>
    <n v="530244.23156817292"/>
    <n v="1875524.6812500001"/>
    <n v="60.12"/>
    <n v="9.5873061007957556"/>
    <n v="1.2999999999999999E-2"/>
    <n v="0.78300000000000003"/>
    <n v="4.1710026516728012E-2"/>
    <n v="9.9476542501826012E-2"/>
    <n v="7.3999999999999996E-2"/>
    <n v="0.17347654250182601"/>
    <n v="3.4734091836601309"/>
    <n v="3.3433807110875167"/>
    <n v="3.1905084570558073"/>
    <n v="3.0147924215650046"/>
    <n v="2.8162326046151085"/>
    <n v="2.5948290062061186"/>
    <n v="2.3505816263380352"/>
    <n v="2.0834904650108577"/>
    <n v="1.7935555222245858"/>
    <n v="1.480776797979221"/>
    <n v="3.4734091836601309"/>
    <n v="3.4083949473738238"/>
    <n v="3.2669445840716618"/>
    <n v="3.102650439310406"/>
    <n v="2.9155125130900563"/>
    <n v="2.7055308054106133"/>
    <n v="2.4727053162720769"/>
    <n v="2.2170360456744467"/>
    <n v="1.9385229936177217"/>
    <n v="1.6371661601019034"/>
    <n v="0"/>
    <n v="4.4318779952514777"/>
    <n v="13.295633985754433"/>
    <n v="22.159389976257387"/>
    <n v="31.023145966760346"/>
    <n v="39.886901957263298"/>
    <n v="48.75065794776625"/>
    <n v="57.614413938269202"/>
    <n v="66.478169928772161"/>
    <n v="75.341925919275099"/>
    <n v="8.8637559905029555"/>
    <n v="0"/>
    <n v="11.525391199120344"/>
    <n v="36.073233676307893"/>
    <n v="63.305689599888595"/>
    <n v="94.316726363721088"/>
    <n v="130.67593444482677"/>
    <n v="174.75351129868613"/>
    <n v="230.34361921224252"/>
    <n v="303.96661730803669"/>
    <n v="407.90755604271556"/>
    <n v="1452.8682791455453"/>
    <n v="69.555528290513578"/>
    <n v="228.36357111540872"/>
    <n v="1750.7873785514676"/>
    <n v="1750.8"/>
    <n v="228.36521739130421"/>
    <n v="69.555528290513578"/>
    <n v="1452.8792543181821"/>
    <n v="8.9022410622677963"/>
    <n v="1.2621448532399882E-2"/>
    <n v="7.2089607793008238E-6"/>
  </r>
  <r>
    <x v="3"/>
    <x v="279"/>
    <n v="377"/>
    <n v="1.5490900000000001"/>
    <n v="79.70318884242036"/>
    <n v="0"/>
    <n v="8.8559098713800406"/>
    <n v="17.711819742760081"/>
    <n v="26.56772961414012"/>
    <n v="35.423639485520162"/>
    <n v="44.279549356900205"/>
    <n v="53.135459228280247"/>
    <n v="61.99136909966029"/>
    <n v="70.847278971040325"/>
    <n v="79.70318884242036"/>
    <n v="0"/>
    <n v="8.8559098713800406"/>
    <n v="17.711819742760081"/>
    <n v="26.56772961414012"/>
    <n v="35.423639485520162"/>
    <n v="44.279549356900205"/>
    <n v="53.135459228280247"/>
    <n v="61.99136909966029"/>
    <n v="70.847278971040325"/>
    <n v="79.70318884242036"/>
    <n v="0"/>
    <n v="48.036623035628956"/>
    <n v="192.14649214251583"/>
    <n v="432.3296073206605"/>
    <n v="768.5859685700633"/>
    <n v="1200.9155758907239"/>
    <n v="1729.3184292826427"/>
    <n v="2353.7945287458192"/>
    <n v="3074.3438742802532"/>
    <n v="3890.9664658859447"/>
    <n v="0"/>
    <n v="2.671952236836202E-2"/>
    <n v="5.3439044736724041E-2"/>
    <n v="8.0158567105086051E-2"/>
    <n v="0.10687808947344808"/>
    <n v="0.1335976118418101"/>
    <n v="0.16031713421017213"/>
    <n v="0.18703665657853416"/>
    <n v="0.21375617894689616"/>
    <n v="0.24047570131525817"/>
    <n v="9.0399999999999991"/>
    <n v="1.181524"/>
    <n v="1"/>
    <n v="1.0005999999999999"/>
    <n v="1.0066999999999999"/>
    <n v="1"/>
    <n v="0.96827910481998036"/>
    <n v="0.9377029953252618"/>
    <n v="0.90827167151584409"/>
    <n v="0.87998513339172735"/>
    <n v="0.85284338095291157"/>
    <n v="0.82684641419939675"/>
    <n v="0.8019942331311829"/>
    <n v="0.7782868377482699"/>
    <n v="0.75572422805065798"/>
    <n v="350900"/>
    <n v="701800"/>
    <n v="679538.27576266218"/>
    <n v="658079.96211926872"/>
    <n v="637425.0590698194"/>
    <n v="617573.56661431422"/>
    <n v="598525.48475275328"/>
    <n v="580280.8134851366"/>
    <n v="562839.55281146418"/>
    <n v="546201.70273173577"/>
    <n v="530367.26324595173"/>
    <n v="701800"/>
    <n v="679538.27576266218"/>
    <n v="658079.96211926872"/>
    <n v="637425.0590698194"/>
    <n v="617573.56661431422"/>
    <n v="598525.48475275328"/>
    <n v="580280.8134851366"/>
    <n v="562839.55281146418"/>
    <n v="546201.70273173577"/>
    <n v="530367.26324595173"/>
    <n v="1877976.3475000001"/>
    <n v="60.12"/>
    <n v="9.5873061007957556"/>
    <n v="1.2999999999999999E-2"/>
    <n v="0.78300000000000003"/>
    <n v="4.1710026516728012E-2"/>
    <n v="0.10009070926170832"/>
    <n v="7.3999999999999996E-2"/>
    <n v="0.17409070926170833"/>
    <n v="3.4686186582245435"/>
    <n v="3.3388358960965583"/>
    <n v="3.1861813907497845"/>
    <n v="3.0106551421842203"/>
    <n v="2.8122571503998652"/>
    <n v="2.5909874153967203"/>
    <n v="2.3468459371747854"/>
    <n v="2.079832715734061"/>
    <n v="1.789947751074545"/>
    <n v="1.4771910431962401"/>
    <n v="3.4686186582245435"/>
    <n v="3.4037272771605509"/>
    <n v="3.2625086434231712"/>
    <n v="3.0984182664670024"/>
    <n v="2.9114561462920427"/>
    <n v="2.7016222828982928"/>
    <n v="2.4689166762857528"/>
    <n v="2.213339326454423"/>
    <n v="1.934890233404303"/>
    <n v="1.6335693971353926"/>
    <n v="0"/>
    <n v="4.4279549356900203"/>
    <n v="13.28386480707006"/>
    <n v="22.139774678450102"/>
    <n v="30.995684549830141"/>
    <n v="39.85159442121018"/>
    <n v="48.70750429259023"/>
    <n v="57.563414163970265"/>
    <n v="66.419324035350314"/>
    <n v="75.275233906730335"/>
    <n v="8.8559098713800406"/>
    <n v="0"/>
    <n v="11.520773150108511"/>
    <n v="36.05835948118002"/>
    <n v="63.279981029993138"/>
    <n v="94.280997199498415"/>
    <n v="130.63340891844254"/>
    <n v="174.71195857608242"/>
    <n v="230.32004249509239"/>
    <n v="303.99840632827306"/>
    <n v="408.08225729133403"/>
    <n v="1452.8861844700045"/>
    <n v="69.555528290513578"/>
    <n v="228.36625691407758"/>
    <n v="1750.8079696745958"/>
    <n v="1750.8"/>
    <n v="228.36521739130421"/>
    <n v="69.555528290513578"/>
    <n v="1452.8792543181821"/>
    <n v="8.8981773155468797"/>
    <n v="7.9696745958699466E-3"/>
    <n v="4.5520188461674361E-6"/>
  </r>
  <r>
    <x v="3"/>
    <x v="280"/>
    <n v="377"/>
    <n v="1.54918"/>
    <n v="79.752880721319684"/>
    <n v="0"/>
    <n v="8.8614311912577435"/>
    <n v="17.722862382515487"/>
    <n v="26.58429357377323"/>
    <n v="35.445724765030974"/>
    <n v="44.307155956288717"/>
    <n v="53.168587147546461"/>
    <n v="62.030018338804204"/>
    <n v="70.891449530061948"/>
    <n v="79.752880721319684"/>
    <n v="0"/>
    <n v="8.8614311912577435"/>
    <n v="17.722862382515487"/>
    <n v="26.58429357377323"/>
    <n v="35.445724765030974"/>
    <n v="44.307155956288717"/>
    <n v="53.168587147546461"/>
    <n v="62.030018338804204"/>
    <n v="70.891449530061948"/>
    <n v="79.752880721319684"/>
    <n v="0"/>
    <n v="48.096539688904826"/>
    <n v="192.38615875561931"/>
    <n v="432.86885720014345"/>
    <n v="769.54463502247722"/>
    <n v="1202.4134922226208"/>
    <n v="1731.4754288005738"/>
    <n v="2356.7304447563365"/>
    <n v="3078.1785400899089"/>
    <n v="3895.81971480129"/>
    <n v="0"/>
    <n v="2.673618096495094E-2"/>
    <n v="5.3472361929901881E-2"/>
    <n v="8.0208542894852825E-2"/>
    <n v="0.10694472385980376"/>
    <n v="0.1336809048247547"/>
    <n v="0.16041708578970565"/>
    <n v="0.1871532667546566"/>
    <n v="0.21388944771960752"/>
    <n v="0.24062562868455845"/>
    <n v="9.0399999999999991"/>
    <n v="1.181524"/>
    <n v="1"/>
    <n v="1.0005999999999999"/>
    <n v="1.0066999999999999"/>
    <n v="1"/>
    <n v="0.96825968514687533"/>
    <n v="0.93766558388390098"/>
    <n v="0.90821769621107706"/>
    <n v="0.87991602212840347"/>
    <n v="0.8527605616358801"/>
    <n v="0.82675131473350716"/>
    <n v="0.80188828142128465"/>
    <n v="0.77817146169921247"/>
    <n v="0.75560085556729062"/>
    <n v="350900"/>
    <n v="701800"/>
    <n v="679524.64703607711"/>
    <n v="658053.7067697217"/>
    <n v="637387.1792009339"/>
    <n v="617525.06432971358"/>
    <n v="598467.36215606064"/>
    <n v="580214.0726799753"/>
    <n v="562765.19590145757"/>
    <n v="546120.73182050732"/>
    <n v="530280.68043712457"/>
    <n v="701800"/>
    <n v="679524.64703607711"/>
    <n v="658053.7067697217"/>
    <n v="637387.1792009339"/>
    <n v="617525.06432971358"/>
    <n v="598467.36215606064"/>
    <n v="580214.0726799753"/>
    <n v="562765.19590145757"/>
    <n v="546120.73182050732"/>
    <n v="530280.68043712457"/>
    <n v="1880428.0137500002"/>
    <n v="60.12"/>
    <n v="9.5873061007957556"/>
    <n v="1.2999999999999999E-2"/>
    <n v="0.78300000000000003"/>
    <n v="4.1710026516728012E-2"/>
    <n v="0.10010233986485535"/>
    <n v="7.3999999999999996E-2"/>
    <n v="0.17410233986485535"/>
    <n v="3.4638406243807034"/>
    <n v="3.3341382068929422"/>
    <n v="3.1815635157095197"/>
    <n v="3.0061165508304359"/>
    <n v="2.807797312255691"/>
    <n v="2.5866057999852838"/>
    <n v="2.3425420140192155"/>
    <n v="2.0756059543574863"/>
    <n v="1.7857976210000959"/>
    <n v="1.4731170139470442"/>
    <n v="3.4638406243807034"/>
    <n v="3.398989415636823"/>
    <n v="3.2578508613012307"/>
    <n v="3.093840033269978"/>
    <n v="2.9069569315430632"/>
    <n v="2.6972015561204872"/>
    <n v="2.4645739070022499"/>
    <n v="2.2090739841883509"/>
    <n v="1.9307017876787911"/>
    <n v="1.62945731747357"/>
    <n v="0"/>
    <n v="4.4307155956288717"/>
    <n v="13.292146786886615"/>
    <n v="22.153577978144359"/>
    <n v="31.015009169402102"/>
    <n v="39.876440360659842"/>
    <n v="48.737871551917593"/>
    <n v="57.599302743175329"/>
    <n v="66.46073393443308"/>
    <n v="75.322165125690816"/>
    <n v="8.8614311912577435"/>
    <n v="0"/>
    <n v="11.551222018542747"/>
    <n v="36.154952805005784"/>
    <n v="63.452668781326828"/>
    <n v="94.544699533954301"/>
    <n v="131.01072539663593"/>
    <n v="175.23811882395367"/>
    <n v="231.05258654820707"/>
    <n v="305.03790095337507"/>
    <n v="409.62237935311191"/>
    <n v="1457.6652542141132"/>
    <n v="69.555528290513578"/>
    <n v="229.08311737569389"/>
    <n v="1756.3038998803208"/>
    <n v="1756.3"/>
    <n v="229.08260869565197"/>
    <n v="69.555528290513578"/>
    <n v="1457.6618630138344"/>
    <n v="8.8980998256688029"/>
    <n v="3.8998803208869504E-3"/>
    <n v="2.2205092073603318E-6"/>
  </r>
  <r>
    <x v="3"/>
    <x v="281"/>
    <n v="377"/>
    <n v="1.5539799999999999"/>
    <n v="79.681506280340415"/>
    <n v="0"/>
    <n v="8.8535006978156012"/>
    <n v="17.707001395631202"/>
    <n v="26.560502093446804"/>
    <n v="35.414002791262405"/>
    <n v="44.26750348907801"/>
    <n v="53.121004186893614"/>
    <n v="61.974504884709219"/>
    <n v="70.828005582524824"/>
    <n v="79.681506280340429"/>
    <n v="0"/>
    <n v="8.8535006978156012"/>
    <n v="17.707001395631202"/>
    <n v="26.560502093446804"/>
    <n v="35.414002791262405"/>
    <n v="44.26750348907801"/>
    <n v="53.121004186893614"/>
    <n v="61.974504884709219"/>
    <n v="70.828005582524824"/>
    <n v="79.681506280340429"/>
    <n v="0"/>
    <n v="48.010490696310569"/>
    <n v="192.04196278524228"/>
    <n v="432.09441626679512"/>
    <n v="768.16785114096911"/>
    <n v="1200.2622674077645"/>
    <n v="1728.3776650671812"/>
    <n v="2352.5140441192189"/>
    <n v="3072.6714045638782"/>
    <n v="3888.8497464011584"/>
    <n v="0"/>
    <n v="2.6712253553764852E-2"/>
    <n v="5.3424507107529703E-2"/>
    <n v="8.0136760661294548E-2"/>
    <n v="0.10684901421505941"/>
    <n v="0.13356126776882427"/>
    <n v="0.16027352132258912"/>
    <n v="0.18698577487635398"/>
    <n v="0.21369802843011884"/>
    <n v="0.24041028198388373"/>
    <n v="9.0399999999999991"/>
    <n v="1.181524"/>
    <n v="1"/>
    <n v="1.0005999999999999"/>
    <n v="1.0066999999999999"/>
    <n v="1"/>
    <n v="0.96828757854257208"/>
    <n v="0.93771931999710911"/>
    <n v="0.9082952243636111"/>
    <n v="0.88001529164207815"/>
    <n v="0.85287952183251015"/>
    <n v="0.82688791493490732"/>
    <n v="0.80204047094926945"/>
    <n v="0.77833718987559664"/>
    <n v="0.75577807171388867"/>
    <n v="350900"/>
    <n v="701800"/>
    <n v="679544.22262117709"/>
    <n v="658091.41877397115"/>
    <n v="637441.58845838229"/>
    <n v="617594.7316744104"/>
    <n v="598550.8484220556"/>
    <n v="580309.93870131799"/>
    <n v="562872.00251219724"/>
    <n v="546237.03985469369"/>
    <n v="530405.05072880711"/>
    <n v="701800"/>
    <n v="679544.22262117709"/>
    <n v="658091.41877397115"/>
    <n v="637441.58845838229"/>
    <n v="617594.7316744104"/>
    <n v="598550.8484220556"/>
    <n v="580309.93870131799"/>
    <n v="562872.00251219724"/>
    <n v="546237.03985469369"/>
    <n v="530405.05072880711"/>
    <n v="1882879.6800000002"/>
    <n v="60.12"/>
    <n v="9.5873061007957556"/>
    <n v="1.2999999999999999E-2"/>
    <n v="0.78300000000000003"/>
    <n v="4.1710026516728012E-2"/>
    <n v="0.10072361771710646"/>
    <n v="7.3999999999999996E-2"/>
    <n v="0.17472361771710646"/>
    <n v="3.4590750333333329"/>
    <n v="3.3296181185705946"/>
    <n v="3.1772605424556244"/>
    <n v="3.0020023049884221"/>
    <n v="2.803843406168987"/>
    <n v="2.5827838459973198"/>
    <n v="2.3388236244734215"/>
    <n v="2.0719627415972903"/>
    <n v="1.7822011973689278"/>
    <n v="1.4695389917883324"/>
    <n v="3.4590750333333329"/>
    <n v="3.394346575951964"/>
    <n v="3.2534393305131095"/>
    <n v="3.0896314237220235"/>
    <n v="2.9029228555787046"/>
    <n v="2.6933136260831532"/>
    <n v="2.4608037352353707"/>
    <n v="2.2053931830353557"/>
    <n v="1.9270819694831092"/>
    <n v="1.6258700945786302"/>
    <n v="0"/>
    <n v="4.4267503489078006"/>
    <n v="13.280251046723402"/>
    <n v="22.133751744539005"/>
    <n v="30.987252442354603"/>
    <n v="39.840753140170207"/>
    <n v="48.694253837985812"/>
    <n v="57.547754535801417"/>
    <n v="66.401255233617022"/>
    <n v="75.254755931432626"/>
    <n v="8.8535006978156012"/>
    <n v="0"/>
    <n v="11.546327526121571"/>
    <n v="36.139205303941729"/>
    <n v="63.42542512060627"/>
    <n v="94.506700580950564"/>
    <n v="130.96511758304447"/>
    <n v="175.1926023848392"/>
    <n v="231.024149734243"/>
    <n v="305.0641170724798"/>
    <n v="409.79167792956758"/>
    <n v="1457.6553232357944"/>
    <n v="69.555528290513578"/>
    <n v="229.08162772894607"/>
    <n v="1756.2924792552542"/>
    <n v="1756.3"/>
    <n v="229.08260869565197"/>
    <n v="69.555528290513578"/>
    <n v="1457.6618630138344"/>
    <n v="8.8939321443998249"/>
    <n v="7.5207447457614762E-3"/>
    <n v="4.2821526765139645E-6"/>
  </r>
  <r>
    <x v="3"/>
    <x v="282"/>
    <n v="377"/>
    <n v="1.5539799999999999"/>
    <n v="79.733365385264221"/>
    <n v="0"/>
    <n v="8.8592628205849131"/>
    <n v="17.718525641169826"/>
    <n v="26.577788461754739"/>
    <n v="35.437051282339652"/>
    <n v="44.296314102924569"/>
    <n v="53.155576923509486"/>
    <n v="62.014839744094402"/>
    <n v="70.874102564679319"/>
    <n v="79.733365385264236"/>
    <n v="0"/>
    <n v="8.8592628205849131"/>
    <n v="17.718525641169826"/>
    <n v="26.577788461754739"/>
    <n v="35.437051282339652"/>
    <n v="44.296314102924569"/>
    <n v="53.155576923509486"/>
    <n v="62.014839744094402"/>
    <n v="70.874102564679319"/>
    <n v="79.733365385264236"/>
    <n v="0"/>
    <n v="48.073004356071365"/>
    <n v="192.29201742428546"/>
    <n v="432.65703920464233"/>
    <n v="769.16806969714185"/>
    <n v="1201.8251089017845"/>
    <n v="1730.6281568185698"/>
    <n v="2355.5772134474983"/>
    <n v="3076.6722787885692"/>
    <n v="3893.9133528417829"/>
    <n v="0"/>
    <n v="2.6729638686457027E-2"/>
    <n v="5.3459277372914053E-2"/>
    <n v="8.0188916059371076E-2"/>
    <n v="0.10691855474582811"/>
    <n v="0.13364819343228515"/>
    <n v="0.16037783211874218"/>
    <n v="0.18710747080519921"/>
    <n v="0.21383710949165624"/>
    <n v="0.24056674817811327"/>
    <n v="9.0399999999999991"/>
    <n v="1.181524"/>
    <n v="1"/>
    <n v="1.0005999999999999"/>
    <n v="1.0066999999999999"/>
    <n v="1"/>
    <n v="0.96826731172124425"/>
    <n v="0.93768027614991167"/>
    <n v="0.90823889328600249"/>
    <n v="0.87994316312951659"/>
    <n v="0.85279308568045387"/>
    <n v="0.82678866093881465"/>
    <n v="0.8019298889045986"/>
    <n v="0.77821676957780583"/>
    <n v="0.75564930295843658"/>
    <n v="350900"/>
    <n v="701800"/>
    <n v="679529.99936596921"/>
    <n v="658064.01780200796"/>
    <n v="637402.0553081166"/>
    <n v="617544.11188429478"/>
    <n v="598490.18753054249"/>
    <n v="580240.28224686009"/>
    <n v="562794.39603324735"/>
    <n v="546152.52888970415"/>
    <n v="530314.68081623083"/>
    <n v="701800"/>
    <n v="679529.9993659691"/>
    <n v="658064.01780200796"/>
    <n v="637402.0553081166"/>
    <n v="617544.11188429478"/>
    <n v="598490.18753054249"/>
    <n v="580240.28224686009"/>
    <n v="562794.39603324735"/>
    <n v="546152.52888970415"/>
    <n v="530314.68081623083"/>
    <n v="1885331.3462500002"/>
    <n v="60.12"/>
    <n v="9.5873061007957556"/>
    <n v="1.2999999999999999E-2"/>
    <n v="0.78300000000000003"/>
    <n v="4.1710026516728012E-2"/>
    <n v="0.10072361771710646"/>
    <n v="7.3999999999999996E-2"/>
    <n v="0.17472361771710646"/>
    <n v="3.454321836540962"/>
    <n v="3.3249416740361561"/>
    <n v="3.1726608501791174"/>
    <n v="2.9974793649698479"/>
    <n v="2.7993972184083455"/>
    <n v="2.5784144104946103"/>
    <n v="2.3345309412286439"/>
    <n v="2.0677468106104455"/>
    <n v="1.7780620186400142"/>
    <n v="1.4654765653173523"/>
    <n v="3.454321836540962"/>
    <n v="3.3896317552885593"/>
    <n v="3.2488012621076368"/>
    <n v="3.0850701075744826"/>
    <n v="2.8984382916890965"/>
    <n v="2.6889058144514779"/>
    <n v="2.4564726758616269"/>
    <n v="2.2011388759195447"/>
    <n v="1.9229044146252299"/>
    <n v="1.6217692919786832"/>
    <n v="0"/>
    <n v="4.4296314102924566"/>
    <n v="13.28889423087737"/>
    <n v="22.148157051462285"/>
    <n v="31.007419872047194"/>
    <n v="39.866682692632111"/>
    <n v="48.725945513217027"/>
    <n v="57.585208333801944"/>
    <n v="66.444471154386861"/>
    <n v="75.303733974971777"/>
    <n v="8.8592628205849131"/>
    <n v="0"/>
    <n v="11.577443125162807"/>
    <n v="36.237921955841905"/>
    <n v="63.601907726097977"/>
    <n v="94.776170609658706"/>
    <n v="131.35061029682828"/>
    <n v="175.73000576189034"/>
    <n v="231.77206163066984"/>
    <n v="306.12495787847712"/>
    <n v="411.36280848043913"/>
    <n v="1462.5338874650661"/>
    <n v="69.555528290513578"/>
    <n v="229.81341236333682"/>
    <n v="1761.9028281189164"/>
    <n v="1761.9"/>
    <n v="229.81304347826085"/>
    <n v="69.555528290513578"/>
    <n v="1462.5314282312256"/>
    <n v="8.8939321443998249"/>
    <n v="2.8281189163408271E-3"/>
    <n v="1.6051529123905029E-6"/>
  </r>
  <r>
    <x v="3"/>
    <x v="283"/>
    <n v="377"/>
    <n v="1.5587899999999999"/>
    <n v="79.661998025669661"/>
    <n v="0"/>
    <n v="8.851333113963296"/>
    <n v="17.702666227926592"/>
    <n v="26.553999341889888"/>
    <n v="35.405332455853184"/>
    <n v="44.256665569816477"/>
    <n v="53.107998683779769"/>
    <n v="61.959331797743062"/>
    <n v="70.810664911706354"/>
    <n v="79.661998025669646"/>
    <n v="0"/>
    <n v="8.851333113963296"/>
    <n v="17.702666227926592"/>
    <n v="26.553999341889888"/>
    <n v="35.405332455853184"/>
    <n v="44.256665569816477"/>
    <n v="53.107998683779769"/>
    <n v="61.959331797743062"/>
    <n v="70.810664911706354"/>
    <n v="79.661998025669646"/>
    <n v="0"/>
    <n v="47.986984960285199"/>
    <n v="191.94793984114079"/>
    <n v="431.8828646425668"/>
    <n v="767.79175936456318"/>
    <n v="1199.6746240071298"/>
    <n v="1727.531458570267"/>
    <n v="2351.3622630539739"/>
    <n v="3071.1670374582513"/>
    <n v="3886.9457817830994"/>
    <n v="0"/>
    <n v="2.6705713649218834E-2"/>
    <n v="5.3411427298437668E-2"/>
    <n v="8.0117140947656498E-2"/>
    <n v="0.10682285459687534"/>
    <n v="0.13352856824609416"/>
    <n v="0.16023428189531297"/>
    <n v="0.18693999554453181"/>
    <n v="0.21364570919375062"/>
    <n v="0.24035142284296945"/>
    <n v="9.0399999999999991"/>
    <n v="1.181524"/>
    <n v="1"/>
    <n v="1.0005999999999999"/>
    <n v="1.0066999999999999"/>
    <n v="1"/>
    <n v="0.96829520260044932"/>
    <n v="0.93773400793547368"/>
    <n v="0.90831641600507274"/>
    <n v="0.88004242680924671"/>
    <n v="0.85291204034799539"/>
    <n v="0.8269252566213191"/>
    <n v="0.80208207562921774"/>
    <n v="0.77838249737169096"/>
    <n v="0.75582652184873911"/>
    <n v="350900"/>
    <n v="701800"/>
    <n v="679549.57318499533"/>
    <n v="658101.72676911543"/>
    <n v="637456.46075236006"/>
    <n v="617613.77513472934"/>
    <n v="598573.66991622315"/>
    <n v="580336.14509684173"/>
    <n v="562901.20067658497"/>
    <n v="546268.83665545273"/>
    <n v="530439.05303344515"/>
    <n v="701800"/>
    <n v="679549.57318499533"/>
    <n v="658101.72676911543"/>
    <n v="637456.46075236006"/>
    <n v="617613.77513472934"/>
    <n v="598573.66991622315"/>
    <n v="580336.14509684173"/>
    <n v="562901.20067658497"/>
    <n v="546268.83665545273"/>
    <n v="530439.05303344515"/>
    <n v="1887783.0125000002"/>
    <n v="60.12"/>
    <n v="9.5873061007957556"/>
    <n v="1.2999999999999999E-2"/>
    <n v="0.78300000000000003"/>
    <n v="4.1710026516728012E-2"/>
    <n v="0.10134811790665314"/>
    <n v="7.3999999999999996E-2"/>
    <n v="0.17534811790665314"/>
    <n v="3.4495809857142858"/>
    <n v="3.3204450809150114"/>
    <n v="3.1683798809542481"/>
    <n v="2.9933853858319956"/>
    <n v="2.7954615955482538"/>
    <n v="2.5746085101030216"/>
    <n v="2.3308261294963013"/>
    <n v="2.064114453728092"/>
    <n v="1.7744734827983923"/>
    <n v="1.4619032167072037"/>
    <n v="3.4495809857142858"/>
    <n v="3.3850130333146486"/>
    <n v="3.2444124809346295"/>
    <n v="3.0808826333931218"/>
    <n v="2.8944234906901247"/>
    <n v="2.6850350528256377"/>
    <n v="2.4527173197996612"/>
    <n v="2.1974702916121966"/>
    <n v="1.9192939682632422"/>
    <n v="1.618188349752798"/>
    <n v="0"/>
    <n v="4.425666556981648"/>
    <n v="13.276999670944944"/>
    <n v="22.128332784908238"/>
    <n v="30.979665898871538"/>
    <n v="39.83099901283483"/>
    <n v="48.682332126798123"/>
    <n v="57.533665240761415"/>
    <n v="66.384998354724701"/>
    <n v="75.236331468688007"/>
    <n v="8.851333113963296"/>
    <n v="0"/>
    <n v="11.572495751608031"/>
    <n v="36.222011699221611"/>
    <n v="63.574393458845357"/>
    <n v="94.737809968789421"/>
    <n v="131.30459513127215"/>
    <n v="175.68414221255784"/>
    <n v="231.74358181635046"/>
    <n v="306.15202461105298"/>
    <n v="411.53542614717827"/>
    <n v="1462.5264807968761"/>
    <n v="69.555528290513578"/>
    <n v="229.8123013631083"/>
    <n v="1761.8943104504979"/>
    <n v="1761.9"/>
    <n v="229.81304347826085"/>
    <n v="69.555528290513578"/>
    <n v="1462.5314282312256"/>
    <n v="8.8896876602338235"/>
    <n v="5.6895495022217801E-3"/>
    <n v="3.2292124991326293E-6"/>
  </r>
  <r>
    <x v="3"/>
    <x v="284"/>
    <n v="377"/>
    <n v="1.5589"/>
    <n v="79.710897359748131"/>
    <n v="0"/>
    <n v="8.8567663733053479"/>
    <n v="17.713532746610696"/>
    <n v="26.570299119916044"/>
    <n v="35.427065493221392"/>
    <n v="44.283831866526739"/>
    <n v="53.140598239832087"/>
    <n v="61.997364613137435"/>
    <n v="70.854130986442783"/>
    <n v="79.710897359748131"/>
    <n v="0"/>
    <n v="8.8567663733053479"/>
    <n v="17.713532746610696"/>
    <n v="26.570299119916044"/>
    <n v="35.427065493221392"/>
    <n v="44.283831866526739"/>
    <n v="53.140598239832087"/>
    <n v="61.997364613137435"/>
    <n v="70.854130986442783"/>
    <n v="79.710897359748131"/>
    <n v="0"/>
    <n v="48.045915237178825"/>
    <n v="192.1836609487153"/>
    <n v="432.4132371346094"/>
    <n v="768.7346437948612"/>
    <n v="1201.1478809294706"/>
    <n v="1729.6529485384376"/>
    <n v="2354.2498466217626"/>
    <n v="3074.9385751794448"/>
    <n v="3891.7191342114847"/>
    <n v="0"/>
    <n v="2.6722106554818766E-2"/>
    <n v="5.3444213109637533E-2"/>
    <n v="8.0166319664456309E-2"/>
    <n v="0.10688842621927507"/>
    <n v="0.13361053277409385"/>
    <n v="0.16033263932891262"/>
    <n v="0.18705474588373136"/>
    <n v="0.21377685243855013"/>
    <n v="0.2404989589933689"/>
    <n v="9.0399999999999991"/>
    <n v="1.181524"/>
    <n v="1"/>
    <n v="1.0005999999999999"/>
    <n v="1.0066999999999999"/>
    <n v="1"/>
    <n v="0.96827609228877864"/>
    <n v="0.93769719171013433"/>
    <n v="0.90826329826406693"/>
    <n v="0.87997441195057657"/>
    <n v="0.85283053276966292"/>
    <n v="0.8268316607213263"/>
    <n v="0.80197779580556683"/>
    <n v="0.77826893802238406"/>
    <n v="0.75570508737177833"/>
    <n v="350900"/>
    <n v="701800"/>
    <n v="679536.16156826483"/>
    <n v="658075.88914217229"/>
    <n v="637419.18272172217"/>
    <n v="617566.04230691469"/>
    <n v="598516.46789774939"/>
    <n v="580270.45949422684"/>
    <n v="562828.01709634683"/>
    <n v="546189.1407041091"/>
    <n v="530353.83031751402"/>
    <n v="701800"/>
    <n v="679536.16156826483"/>
    <n v="658075.88914217229"/>
    <n v="637419.18272172217"/>
    <n v="617566.04230691469"/>
    <n v="598516.46789774939"/>
    <n v="580270.45949422684"/>
    <n v="562828.01709634683"/>
    <n v="546189.1407041091"/>
    <n v="530353.83031751402"/>
    <n v="1890234.6787500002"/>
    <n v="60.12"/>
    <n v="9.5873061007957556"/>
    <n v="1.2999999999999999E-2"/>
    <n v="0.78300000000000003"/>
    <n v="4.1710026516728012E-2"/>
    <n v="0.10136242218923595"/>
    <n v="7.3999999999999996E-2"/>
    <n v="0.17536242218923595"/>
    <n v="3.444852432814526"/>
    <n v="3.3157966840496815"/>
    <n v="3.1638109831201948"/>
    <n v="2.9888953300260654"/>
    <n v="2.7910497247672943"/>
    <n v="2.5702741673438791"/>
    <n v="2.3265686577558227"/>
    <n v="2.059933196003124"/>
    <n v="1.7703677820857822"/>
    <n v="1.4578724160037986"/>
    <n v="3.444852432814526"/>
    <n v="3.380324558432104"/>
    <n v="3.2398038335849382"/>
    <n v="3.0763531565731301"/>
    <n v="2.8899725273966799"/>
    <n v="2.6806619460555865"/>
    <n v="2.4484214125498509"/>
    <n v="2.1932509268794735"/>
    <n v="1.9151504890444531"/>
    <n v="1.6141200990447904"/>
    <n v="0"/>
    <n v="4.4283831866526739"/>
    <n v="13.285149559958022"/>
    <n v="22.14191593326337"/>
    <n v="30.998682306568718"/>
    <n v="39.855448679874065"/>
    <n v="48.712215053179413"/>
    <n v="57.568981426484761"/>
    <n v="66.425747799790116"/>
    <n v="75.28251417309545"/>
    <n v="8.8567663733053479"/>
    <n v="0"/>
    <n v="11.602777963382348"/>
    <n v="36.31808341826995"/>
    <n v="63.746184686003602"/>
    <n v="95.000241167312879"/>
    <n v="131.68031059653276"/>
    <n v="176.20851788047079"/>
    <n v="232.47454844073559"/>
    <n v="307.19117521066369"/>
    <n v="413.07932440760288"/>
    <n v="1467.3011637709744"/>
    <n v="69.555528290513578"/>
    <n v="230.52850380922308"/>
    <n v="1767.3851958707112"/>
    <n v="1767.4"/>
    <n v="230.53043478260861"/>
    <n v="69.555528290513578"/>
    <n v="1467.3140369268779"/>
    <n v="8.8895898022996622"/>
    <n v="1.4804129288904733E-2"/>
    <n v="8.3762189028543231E-6"/>
  </r>
  <r>
    <x v="3"/>
    <x v="285"/>
    <n v="377"/>
    <n v="1.5613900000000001"/>
    <n v="79.698948421090407"/>
    <n v="0"/>
    <n v="8.8554387134544896"/>
    <n v="17.710877426908979"/>
    <n v="26.566316140363469"/>
    <n v="35.421754853817959"/>
    <n v="44.277193567272448"/>
    <n v="53.132632280726938"/>
    <n v="61.988070994181427"/>
    <n v="70.843509707635917"/>
    <n v="79.698948421090407"/>
    <n v="0"/>
    <n v="8.8554387134544896"/>
    <n v="17.710877426908979"/>
    <n v="26.566316140363469"/>
    <n v="35.421754853817959"/>
    <n v="44.277193567272448"/>
    <n v="53.132632280726938"/>
    <n v="61.988070994181427"/>
    <n v="70.843509707635917"/>
    <n v="79.698948421090407"/>
    <n v="0"/>
    <n v="48.031511819745965"/>
    <n v="192.12604727898386"/>
    <n v="432.28360637771368"/>
    <n v="768.50418911593545"/>
    <n v="1200.7877954936491"/>
    <n v="1729.1344255108547"/>
    <n v="2353.5440791675524"/>
    <n v="3074.0167564637418"/>
    <n v="3890.5524573994226"/>
    <n v="0"/>
    <n v="2.6718100818807697E-2"/>
    <n v="5.3436201637615394E-2"/>
    <n v="8.015430245642309E-2"/>
    <n v="0.10687240327523079"/>
    <n v="0.1335905040940385"/>
    <n v="0.16030860491284618"/>
    <n v="0.18702670573165389"/>
    <n v="0.21374480655046157"/>
    <n v="0.24046290736926929"/>
    <n v="9.0399999999999991"/>
    <n v="1.181524"/>
    <n v="1"/>
    <n v="1.0005999999999999"/>
    <n v="1.0066999999999999"/>
    <n v="1"/>
    <n v="0.96828076200465218"/>
    <n v="0.9377061878865679"/>
    <n v="0.90827627764574714"/>
    <n v="0.8799910312821897"/>
    <n v="0.852850448795896"/>
    <n v="0.82685453018686583"/>
    <n v="0.80200327545509897"/>
    <n v="0.77829668460059565"/>
    <n v="0.75573475762335596"/>
    <n v="350900"/>
    <n v="701800"/>
    <n v="679539.43877486489"/>
    <n v="658082.20265879331"/>
    <n v="637428.29165178537"/>
    <n v="617577.70575384074"/>
    <n v="598530.44496495987"/>
    <n v="580286.50928514241"/>
    <n v="562845.89871438849"/>
    <n v="546208.61325269798"/>
    <n v="530374.65290007123"/>
    <n v="701800"/>
    <n v="679539.43877486477"/>
    <n v="658082.20265879331"/>
    <n v="637428.29165178537"/>
    <n v="617577.70575384074"/>
    <n v="598530.44496495987"/>
    <n v="580286.50928514241"/>
    <n v="562845.89871438849"/>
    <n v="546208.61325269798"/>
    <n v="530374.65290007123"/>
    <n v="1892686.3450000002"/>
    <n v="60.12"/>
    <n v="9.5873061007957556"/>
    <n v="1.2999999999999999E-2"/>
    <n v="0.78300000000000003"/>
    <n v="4.1710026516728012E-2"/>
    <n v="0.10168648916204927"/>
    <n v="7.3999999999999996E-2"/>
    <n v="0.17568648916204926"/>
    <n v="3.4401361300518132"/>
    <n v="3.3112428563363254"/>
    <n v="3.1594047323884853"/>
    <n v="2.9846217582082915"/>
    <n v="2.7868939337957426"/>
    <n v="2.5662212591508413"/>
    <n v="2.3226037342735864"/>
    <n v="2.0560413591639772"/>
    <n v="1.7665341338220137"/>
    <n v="1.4540820582476979"/>
    <n v="3.4401361300518132"/>
    <n v="3.3756894931940691"/>
    <n v="3.2353237943624054"/>
    <n v="3.0720132452983884"/>
    <n v="2.8857578460020168"/>
    <n v="2.6765575964732919"/>
    <n v="2.4444124967122138"/>
    <n v="2.189322546718782"/>
    <n v="1.9112877464929956"/>
    <n v="1.6103080960348559"/>
    <n v="0"/>
    <n v="4.4277193567272448"/>
    <n v="13.283158070181734"/>
    <n v="22.138596783636224"/>
    <n v="30.994035497090714"/>
    <n v="39.849474210545203"/>
    <n v="48.704912923999693"/>
    <n v="57.560351637454183"/>
    <n v="66.415790350908679"/>
    <n v="75.271229064363155"/>
    <n v="8.8554387134544896"/>
    <n v="0"/>
    <n v="11.615226306485441"/>
    <n v="36.357471365490973"/>
    <n v="63.817103431899099"/>
    <n v="95.110468886836713"/>
    <n v="131.84269865884409"/>
    <n v="176.44459436479272"/>
    <n v="232.82186857953144"/>
    <n v="307.71973615029356"/>
    <n v="413.9330588395888"/>
    <n v="1469.6622265837627"/>
    <n v="69.555528290513578"/>
    <n v="230.88266323114132"/>
    <n v="1770.1004181054177"/>
    <n v="1770.1"/>
    <n v="230.88260869565215"/>
    <n v="69.555528290513578"/>
    <n v="1469.6618630138341"/>
    <n v="8.8873652575515294"/>
    <n v="4.1810541779341293E-4"/>
    <n v="2.3620440528411555E-7"/>
  </r>
  <r>
    <x v="3"/>
    <x v="286"/>
    <n v="377"/>
    <n v="1.5638000000000001"/>
    <n v="79.689074015498178"/>
    <n v="0"/>
    <n v="8.854341557277575"/>
    <n v="17.70868311455515"/>
    <n v="26.563024671832725"/>
    <n v="35.4173662291103"/>
    <n v="44.271707786387879"/>
    <n v="53.126049343665457"/>
    <n v="61.980390900943036"/>
    <n v="70.834732458220614"/>
    <n v="79.689074015498193"/>
    <n v="0"/>
    <n v="8.854341557277575"/>
    <n v="17.70868311455515"/>
    <n v="26.563024671832725"/>
    <n v="35.4173662291103"/>
    <n v="44.271707786387879"/>
    <n v="53.126049343665457"/>
    <n v="61.980390900943036"/>
    <n v="70.834732458220614"/>
    <n v="79.689074015498193"/>
    <n v="0"/>
    <n v="48.019610702921263"/>
    <n v="192.07844281168505"/>
    <n v="432.17649632629133"/>
    <n v="768.3137712467402"/>
    <n v="1200.4902675730318"/>
    <n v="1728.705985305166"/>
    <n v="2352.9609244431426"/>
    <n v="3073.2550849869622"/>
    <n v="3889.5884669366242"/>
    <n v="0"/>
    <n v="2.6714790544715431E-2"/>
    <n v="5.3429581089430862E-2"/>
    <n v="8.0144371634146297E-2"/>
    <n v="0.10685916217886172"/>
    <n v="0.13357395272357717"/>
    <n v="0.16028874326829262"/>
    <n v="0.18700353381300805"/>
    <n v="0.2137183243577235"/>
    <n v="0.24043311490243896"/>
    <n v="9.0399999999999991"/>
    <n v="1.181524"/>
    <n v="1"/>
    <n v="1.0005999999999999"/>
    <n v="1.0066999999999999"/>
    <n v="1"/>
    <n v="0.96828462100015511"/>
    <n v="0.93771362225588417"/>
    <n v="0.9082870037671873"/>
    <n v="0.88000476553406459"/>
    <n v="0.85286690755651595"/>
    <n v="0.82687342983454126"/>
    <n v="0.80202433236814097"/>
    <n v="0.7783196151573144"/>
    <n v="0.75575927820206201"/>
    <n v="350900"/>
    <n v="701800"/>
    <n v="679542.14701790886"/>
    <n v="658087.42009917949"/>
    <n v="637435.819243812"/>
    <n v="617587.34445180651"/>
    <n v="598541.99572316289"/>
    <n v="580299.77305788104"/>
    <n v="562860.67645596131"/>
    <n v="546224.70591740322"/>
    <n v="530391.86144220713"/>
    <n v="701800"/>
    <n v="679542.14701790886"/>
    <n v="658087.42009917949"/>
    <n v="637435.819243812"/>
    <n v="617587.34445180651"/>
    <n v="598541.99572316289"/>
    <n v="580299.77305788104"/>
    <n v="562860.67645596131"/>
    <n v="546224.70591740322"/>
    <n v="530391.86144220713"/>
    <n v="1895138.0112500002"/>
    <n v="60.12"/>
    <n v="9.5873061007957556"/>
    <n v="1.2999999999999999E-2"/>
    <n v="0.78300000000000003"/>
    <n v="4.1710026516728012E-2"/>
    <n v="0.10200063689827453"/>
    <n v="7.3999999999999996E-2"/>
    <n v="0.17600063689827453"/>
    <n v="3.4354320298835708"/>
    <n v="3.3066979548788962"/>
    <n v="3.1550045631251256"/>
    <n v="2.9803518546222603"/>
    <n v="2.7827398293703007"/>
    <n v="2.5621684873692461"/>
    <n v="2.3186378286190954"/>
    <n v="2.0521478531198514"/>
    <n v="1.7626985608715111"/>
    <n v="1.4502899518740762"/>
    <n v="3.4354320298835708"/>
    <n v="3.3710649923812337"/>
    <n v="3.2308512590020109"/>
    <n v="3.0676782088736929"/>
    <n v="2.8815458419962807"/>
    <n v="2.6724541583697734"/>
    <n v="2.4404031579941705"/>
    <n v="2.1853928408694734"/>
    <n v="1.9074232069956811"/>
    <n v="1.6064942563727937"/>
    <n v="0"/>
    <n v="4.4271707786387875"/>
    <n v="13.281512335916362"/>
    <n v="22.135853893193939"/>
    <n v="30.990195450471511"/>
    <n v="39.844537007749089"/>
    <n v="48.698878565026668"/>
    <n v="57.553220122304246"/>
    <n v="66.407561679581818"/>
    <n v="75.261903236859411"/>
    <n v="8.854341557277575"/>
    <n v="0"/>
    <n v="11.628278391267884"/>
    <n v="36.398780752204793"/>
    <n v="63.891450695636387"/>
    <n v="95.225892798973049"/>
    <n v="132.01241965303055"/>
    <n v="176.69068443000259"/>
    <n v="233.18272996689981"/>
    <n v="308.26679204722836"/>
    <n v="414.81293497714711"/>
    <n v="1472.1099637123905"/>
    <n v="69.555528290513578"/>
    <n v="231.24982380043548"/>
    <n v="1772.9153158033396"/>
    <n v="1772.9"/>
    <n v="231.24782608695637"/>
    <n v="69.555528290513578"/>
    <n v="1472.0966456225301"/>
    <n v="8.8851951195145435"/>
    <n v="1.531580333949023E-2"/>
    <n v="8.6388422017543179E-6"/>
  </r>
  <r>
    <x v="3"/>
    <x v="287"/>
    <n v="377"/>
    <n v="1.56393"/>
    <n v="79.737288436927386"/>
    <n v="0"/>
    <n v="8.8596987152141544"/>
    <n v="17.719397430428309"/>
    <n v="26.579096145642463"/>
    <n v="35.438794860856618"/>
    <n v="44.298493576070769"/>
    <n v="53.158192291284919"/>
    <n v="62.01789100649907"/>
    <n v="70.877589721713221"/>
    <n v="79.737288436927372"/>
    <n v="0"/>
    <n v="8.8596987152141544"/>
    <n v="17.719397430428309"/>
    <n v="26.579096145642463"/>
    <n v="35.438794860856618"/>
    <n v="44.298493576070769"/>
    <n v="53.158192291284919"/>
    <n v="62.01789100649907"/>
    <n v="70.877589721713221"/>
    <n v="79.737288436927372"/>
    <n v="0"/>
    <n v="48.077735061174998"/>
    <n v="192.31094024469999"/>
    <n v="432.69961555057495"/>
    <n v="769.24376097879997"/>
    <n v="1201.9433765293747"/>
    <n v="1730.7984622022996"/>
    <n v="2355.8090179975743"/>
    <n v="3076.9750439151985"/>
    <n v="3894.2965399551731"/>
    <n v="0"/>
    <n v="2.6730953841699729E-2"/>
    <n v="5.3461907683399458E-2"/>
    <n v="8.0192861525099191E-2"/>
    <n v="0.10692381536679892"/>
    <n v="0.13365476920849864"/>
    <n v="0.16038572305019835"/>
    <n v="0.18711667689189806"/>
    <n v="0.2138476307335978"/>
    <n v="0.24057858457529752"/>
    <n v="9.0399999999999991"/>
    <n v="1.181524"/>
    <n v="1"/>
    <n v="1.0005999999999999"/>
    <n v="1.0066999999999999"/>
    <n v="1"/>
    <n v="0.96826577859095442"/>
    <n v="0.93767732262921966"/>
    <n v="0.90823463211479594"/>
    <n v="0.87993770704768315"/>
    <n v="0.8527865474278814"/>
    <n v="0.82678115325539059"/>
    <n v="0.80192152453021059"/>
    <n v="0.77820766125234164"/>
    <n v="0.75563956342178351"/>
    <n v="350900"/>
    <n v="701800"/>
    <n v="679528.92341513187"/>
    <n v="658061.94502118637"/>
    <n v="637399.06481816375"/>
    <n v="617540.282806064"/>
    <n v="598485.59898488712"/>
    <n v="580235.01335463312"/>
    <n v="562788.52591530175"/>
    <n v="546146.13666689338"/>
    <n v="530307.84560940764"/>
    <n v="701800"/>
    <n v="679528.92341513187"/>
    <n v="658061.94502118637"/>
    <n v="637399.06481816375"/>
    <n v="617540.282806064"/>
    <n v="598485.59898488712"/>
    <n v="580235.01335463312"/>
    <n v="562788.52591530175"/>
    <n v="546146.13666689338"/>
    <n v="530307.84560940764"/>
    <n v="1897589.6775000002"/>
    <n v="60.12"/>
    <n v="9.5873061007957556"/>
    <n v="1.2999999999999999E-2"/>
    <n v="0.78300000000000003"/>
    <n v="4.1710026516728012E-2"/>
    <n v="0.10201759639943535"/>
    <n v="7.3999999999999996E-2"/>
    <n v="0.17601759639943534"/>
    <n v="3.430740085012919"/>
    <n v="3.3020862596804688"/>
    <n v="3.1504723359345865"/>
    <n v="2.975898313775271"/>
    <n v="2.7783641932025231"/>
    <n v="2.5578699742163438"/>
    <n v="2.3144156568167333"/>
    <n v="2.0480012410036887"/>
    <n v="1.7586267267772129"/>
    <n v="1.4462921141373042"/>
    <n v="3.430740085012919"/>
    <n v="3.3664131723466939"/>
    <n v="3.2262792978075279"/>
    <n v="3.0631853248549286"/>
    <n v="2.8771312534888969"/>
    <n v="2.6681170837094337"/>
    <n v="2.4361428155165386"/>
    <n v="2.181208448910211"/>
    <n v="1.9033139838904507"/>
    <n v="1.6024594204572584"/>
    <n v="0"/>
    <n v="4.4298493576070772"/>
    <n v="13.289548072821232"/>
    <n v="22.149246788035384"/>
    <n v="31.008945503249542"/>
    <n v="39.868644218463693"/>
    <n v="48.728342933677844"/>
    <n v="57.588041648891995"/>
    <n v="66.447740364106153"/>
    <n v="75.307439079320289"/>
    <n v="8.8596987152141544"/>
    <n v="0"/>
    <n v="11.658441389363052"/>
    <n v="36.494482069969621"/>
    <n v="64.062612117734659"/>
    <n v="95.487445802877374"/>
    <n v="132.38705981694477"/>
    <n v="177.21392790860764"/>
    <n v="233.91285636331696"/>
    <n v="309.30627574616682"/>
    <n v="416.36075942986292"/>
    <n v="1476.8838606448439"/>
    <n v="69.555528290513578"/>
    <n v="231.96590834030349"/>
    <n v="1778.405297275661"/>
    <n v="1778.4"/>
    <n v="231.96521739130435"/>
    <n v="69.555528290513578"/>
    <n v="1476.8792543181821"/>
    <n v="8.885077583101328"/>
    <n v="5.2972756609506177E-3"/>
    <n v="2.978675023026663E-6"/>
  </r>
  <r>
    <x v="3"/>
    <x v="288"/>
    <n v="377"/>
    <n v="1.5687500000000001"/>
    <n v="79.666111474289281"/>
    <n v="0"/>
    <n v="8.8517901638099197"/>
    <n v="17.703580327619839"/>
    <n v="26.555370491429759"/>
    <n v="35.407160655239679"/>
    <n v="44.258950819049602"/>
    <n v="53.110740982859525"/>
    <n v="61.962531146669448"/>
    <n v="70.814321310479372"/>
    <n v="79.666111474289295"/>
    <n v="0"/>
    <n v="8.8517901638099197"/>
    <n v="17.703580327619839"/>
    <n v="26.555370491429759"/>
    <n v="35.407160655239679"/>
    <n v="44.258950819049602"/>
    <n v="53.110740982859525"/>
    <n v="61.962531146669448"/>
    <n v="70.814321310479372"/>
    <n v="79.666111474289295"/>
    <n v="0"/>
    <n v="47.991940826274757"/>
    <n v="191.96776330509903"/>
    <n v="431.9274674364728"/>
    <n v="767.87105322039611"/>
    <n v="1199.7985206568692"/>
    <n v="1727.7098697458916"/>
    <n v="2351.6051004874639"/>
    <n v="3071.4842128815853"/>
    <n v="3887.347206928257"/>
    <n v="0"/>
    <n v="2.6707092632719982E-2"/>
    <n v="5.3414185265439965E-2"/>
    <n v="8.0121277898159954E-2"/>
    <n v="0.10682837053087993"/>
    <n v="0.13353546316359993"/>
    <n v="0.16024255579631994"/>
    <n v="0.18694964842903991"/>
    <n v="0.21365674106175991"/>
    <n v="0.24036383369447992"/>
    <n v="9.0399999999999991"/>
    <n v="1.181524"/>
    <n v="1"/>
    <n v="1.0005999999999999"/>
    <n v="1.0066999999999999"/>
    <n v="1"/>
    <n v="0.96829359501011425"/>
    <n v="0.937730910860617"/>
    <n v="0.90831194755150801"/>
    <n v="0.88003670508278753"/>
    <n v="0.85290518345445532"/>
    <n v="0.82691738266651149"/>
    <n v="0.80207330271895605"/>
    <n v="0.77837294361178899"/>
    <n v="0.75581630534501054"/>
    <n v="350900"/>
    <n v="701800"/>
    <n v="679548.44497809815"/>
    <n v="658099.55324198096"/>
    <n v="637453.32479164831"/>
    <n v="617609.75962710031"/>
    <n v="598568.85774833674"/>
    <n v="580330.61915535771"/>
    <n v="562895.04384816333"/>
    <n v="546262.1318267535"/>
    <n v="530431.88309112843"/>
    <n v="701800"/>
    <n v="679548.44497809815"/>
    <n v="658099.55324198096"/>
    <n v="637453.32479164831"/>
    <n v="617609.75962710031"/>
    <n v="598568.85774833674"/>
    <n v="580330.61915535771"/>
    <n v="562895.04384816333"/>
    <n v="546262.1318267535"/>
    <n v="530431.88309112843"/>
    <n v="1900041.3437500002"/>
    <n v="60.12"/>
    <n v="9.5873061007957556"/>
    <n v="1.2999999999999999E-2"/>
    <n v="0.78300000000000003"/>
    <n v="4.1710026516728012E-2"/>
    <n v="0.10264739767892117"/>
    <n v="7.3999999999999996E-2"/>
    <n v="0.17664739767892118"/>
    <n v="3.4260602483870963"/>
    <n v="3.2976475363977298"/>
    <n v="3.1462456498726676"/>
    <n v="2.9718545888119086"/>
    <n v="2.7744743532154534"/>
    <n v="2.5541049430833005"/>
    <n v="2.3107463584154515"/>
    <n v="2.0443985992119065"/>
    <n v="1.7550616654726643"/>
    <n v="1.4427355571977265"/>
    <n v="3.4260602483870963"/>
    <n v="3.3618538923924133"/>
    <n v="3.2219465931351987"/>
    <n v="3.0590501193422881"/>
    <n v="2.873164471013681"/>
    <n v="2.664289648149377"/>
    <n v="2.432425650749376"/>
    <n v="2.177572478813679"/>
    <n v="1.8997301323422855"/>
    <n v="1.5988986113351955"/>
    <n v="0"/>
    <n v="4.4258950819049598"/>
    <n v="13.27768524571488"/>
    <n v="22.129475409524801"/>
    <n v="30.981265573334717"/>
    <n v="39.83305573714464"/>
    <n v="48.684845900954564"/>
    <n v="57.536636064764487"/>
    <n v="66.388426228574417"/>
    <n v="75.240216392384326"/>
    <n v="8.8517901638099197"/>
    <n v="0"/>
    <n v="11.653419751737404"/>
    <n v="36.47834632225117"/>
    <n v="64.034737947484672"/>
    <n v="95.448647173223833"/>
    <n v="132.34066018815253"/>
    <n v="177.16802153435023"/>
    <n v="233.88531685257911"/>
    <n v="309.3367885660478"/>
    <n v="416.54336470332578"/>
    <n v="1476.8893030391525"/>
    <n v="69.555528290513578"/>
    <n v="231.9667246994498"/>
    <n v="1778.4115560291159"/>
    <n v="1778.4"/>
    <n v="231.96521739130435"/>
    <n v="69.555528290513578"/>
    <n v="1476.8792543181821"/>
    <n v="8.8806855952183348"/>
    <n v="1.1556029115808997E-2"/>
    <n v="6.4979920804144155E-6"/>
  </r>
  <r>
    <x v="3"/>
    <x v="289"/>
    <n v="377"/>
    <n v="1.5688800000000001"/>
    <n v="79.714189566147738"/>
    <n v="0"/>
    <n v="8.8571321740164155"/>
    <n v="17.714264348032831"/>
    <n v="26.571396522049248"/>
    <n v="35.428528696065662"/>
    <n v="44.285660870082076"/>
    <n v="53.142793044098489"/>
    <n v="61.999925218114903"/>
    <n v="70.857057392131324"/>
    <n v="79.714189566147738"/>
    <n v="0"/>
    <n v="8.8571321740164155"/>
    <n v="17.714264348032831"/>
    <n v="26.571396522049248"/>
    <n v="35.428528696065662"/>
    <n v="44.285660870082076"/>
    <n v="53.142793044098489"/>
    <n v="61.999925218114903"/>
    <n v="70.857057392131324"/>
    <n v="79.714189566147738"/>
    <n v="0"/>
    <n v="48.049884088148012"/>
    <n v="192.19953635259205"/>
    <n v="432.44895679333223"/>
    <n v="768.79814541036819"/>
    <n v="1201.2471022037003"/>
    <n v="1729.7958271733282"/>
    <n v="2354.4443203192523"/>
    <n v="3075.1925816414728"/>
    <n v="3892.0406111399889"/>
    <n v="0"/>
    <n v="2.6723210226877729E-2"/>
    <n v="5.3446420453755458E-2"/>
    <n v="8.0169630680633194E-2"/>
    <n v="0.10689284090751092"/>
    <n v="0.13361605113438865"/>
    <n v="0.16033926136126636"/>
    <n v="0.1870624715881441"/>
    <n v="0.21378568181502183"/>
    <n v="0.24050889204189957"/>
    <n v="9.0399999999999991"/>
    <n v="1.181524"/>
    <n v="1"/>
    <n v="1.0005999999999999"/>
    <n v="1.0066999999999999"/>
    <n v="1"/>
    <n v="0.96827480567957425"/>
    <n v="0.93769471307547203"/>
    <n v="0.90825972218769313"/>
    <n v="0.87996983301623777"/>
    <n v="0.85282504556110583"/>
    <n v="0.82682535982229743"/>
    <n v="0.80197077579981246"/>
    <n v="0.77826129349365103"/>
    <n v="0.75569691290381291"/>
    <n v="350900"/>
    <n v="701800"/>
    <n v="679535.25862592517"/>
    <n v="658074.14963636629"/>
    <n v="637416.67303132301"/>
    <n v="617562.82881079568"/>
    <n v="598512.61697478406"/>
    <n v="580266.0375232884"/>
    <n v="562823.09045630833"/>
    <n v="546183.77577384433"/>
    <n v="530348.09347589593"/>
    <n v="701800"/>
    <n v="679535.25862592517"/>
    <n v="658074.14963636629"/>
    <n v="637416.67303132301"/>
    <n v="617562.82881079568"/>
    <n v="598512.61697478406"/>
    <n v="580266.0375232884"/>
    <n v="562823.09045630833"/>
    <n v="546183.77577384433"/>
    <n v="530348.09347589593"/>
    <n v="1902493.01"/>
    <n v="60.12"/>
    <n v="9.5873061007957556"/>
    <n v="1.2999999999999999E-2"/>
    <n v="0.78300000000000003"/>
    <n v="4.1710026516728012E-2"/>
    <n v="0.10266441086088611"/>
    <n v="7.3999999999999996E-2"/>
    <n v="0.17666441086088611"/>
    <n v="3.4213924731958762"/>
    <n v="3.2930595669538993"/>
    <n v="3.1417366994272768"/>
    <n v="2.9674238706160057"/>
    <n v="2.7701210805200889"/>
    <n v="2.5498283291395247"/>
    <n v="2.3065456164743141"/>
    <n v="2.0402729425244557"/>
    <n v="1.7510103072899517"/>
    <n v="1.4387577107707992"/>
    <n v="3.4213924731958762"/>
    <n v="3.3572260200748878"/>
    <n v="3.2173981331905881"/>
    <n v="3.0545802850216415"/>
    <n v="2.868772475568047"/>
    <n v="2.659974704829807"/>
    <n v="2.4281869728069196"/>
    <n v="2.1734092794993849"/>
    <n v="1.8956416249072037"/>
    <n v="1.5948840090303755"/>
    <n v="0"/>
    <n v="4.4285660870082078"/>
    <n v="13.285698261024624"/>
    <n v="22.142830435041041"/>
    <n v="30.999962609057455"/>
    <n v="39.857094783073869"/>
    <n v="48.714226957090283"/>
    <n v="57.571359131106696"/>
    <n v="66.428491305123117"/>
    <n v="75.285623479139531"/>
    <n v="8.8571321740164155"/>
    <n v="0"/>
    <n v="11.683572967519005"/>
    <n v="36.574020575222534"/>
    <n v="64.205867114277666"/>
    <n v="95.710192619448065"/>
    <n v="132.71538106170547"/>
    <n v="177.69156648395003"/>
    <n v="234.61625109994532"/>
    <n v="310.37824865170791"/>
    <n v="418.09605851109427"/>
    <n v="1481.6711590848702"/>
    <n v="69.555528290513578"/>
    <n v="232.68400310630744"/>
    <n v="1783.9106904816913"/>
    <n v="1783.9"/>
    <n v="232.68260869565211"/>
    <n v="69.555528290513578"/>
    <n v="1481.6618630138344"/>
    <n v="8.8805662235808782"/>
    <n v="1.0690481691199238E-2"/>
    <n v="5.9927583895954025E-6"/>
  </r>
  <r>
    <x v="3"/>
    <x v="290"/>
    <n v="377"/>
    <n v="1.57141"/>
    <n v="79.701297384008072"/>
    <n v="0"/>
    <n v="8.85569970933423"/>
    <n v="17.71139941866846"/>
    <n v="26.567099128002688"/>
    <n v="35.42279883733692"/>
    <n v="44.278498546671152"/>
    <n v="53.134198256005384"/>
    <n v="61.989897965339615"/>
    <n v="70.84559767467384"/>
    <n v="79.701297384008072"/>
    <n v="0"/>
    <n v="8.85569970933423"/>
    <n v="17.71139941866846"/>
    <n v="26.567099128002688"/>
    <n v="35.42279883733692"/>
    <n v="44.278498546671152"/>
    <n v="53.134198256005384"/>
    <n v="61.989897965339615"/>
    <n v="70.84559767467384"/>
    <n v="79.701297384008072"/>
    <n v="0"/>
    <n v="48.0343431219152"/>
    <n v="192.1373724876608"/>
    <n v="432.30908809723678"/>
    <n v="768.54948995064319"/>
    <n v="1200.8585780478802"/>
    <n v="1729.2363523889476"/>
    <n v="2353.6828129738456"/>
    <n v="3074.1979598025728"/>
    <n v="3890.7817928751319"/>
    <n v="0"/>
    <n v="2.6718888279988768E-2"/>
    <n v="5.3437776559977536E-2"/>
    <n v="8.0156664839966293E-2"/>
    <n v="0.10687555311995507"/>
    <n v="0.13359444139994384"/>
    <n v="0.16031332967993261"/>
    <n v="0.18703221795992139"/>
    <n v="0.21375110623991014"/>
    <n v="0.24046999451989892"/>
    <n v="9.0399999999999991"/>
    <n v="1.181524"/>
    <n v="1"/>
    <n v="1.0005999999999999"/>
    <n v="1.0066999999999999"/>
    <n v="1"/>
    <n v="0.96827984401402434"/>
    <n v="0.93770441937954296"/>
    <n v="0.9082737260965561"/>
    <n v="0.87998776416506352"/>
    <n v="0.85284653358506546"/>
    <n v="0.82685003435656179"/>
    <n v="0.80199826647955252"/>
    <n v="0.77829122995403754"/>
    <n v="0.75572892478001708"/>
    <n v="350900"/>
    <n v="701800"/>
    <n v="679538.79452904232"/>
    <n v="658080.96152056323"/>
    <n v="637426.50097456307"/>
    <n v="617575.4128910416"/>
    <n v="598527.69726999896"/>
    <n v="580283.35411143501"/>
    <n v="562842.38341534999"/>
    <n v="546204.78518174356"/>
    <n v="530370.55941061594"/>
    <n v="701800"/>
    <n v="679538.79452904244"/>
    <n v="658080.96152056323"/>
    <n v="637426.50097456307"/>
    <n v="617575.4128910416"/>
    <n v="598527.69726999896"/>
    <n v="580283.35411143501"/>
    <n v="562842.38341534999"/>
    <n v="546204.78518174356"/>
    <n v="530370.55941061594"/>
    <n v="1904944.67625"/>
    <n v="60.12"/>
    <n v="9.5873061007957556"/>
    <n v="1.2999999999999999E-2"/>
    <n v="0.78300000000000003"/>
    <n v="4.1710026516728012E-2"/>
    <n v="0.10299579425618675"/>
    <n v="7.3999999999999996E-2"/>
    <n v="0.17699579425618675"/>
    <n v="3.4167367128700135"/>
    <n v="3.2885653801944792"/>
    <n v="3.1373887484710616"/>
    <n v="2.9632068176997639"/>
    <n v="2.7660195878805838"/>
    <n v="2.5458270590135221"/>
    <n v="2.3026292310985785"/>
    <n v="2.0364261041357539"/>
    <n v="1.7472176781250466"/>
    <n v="1.435003953066458"/>
    <n v="3.4167367128700135"/>
    <n v="3.3526510465322463"/>
    <n v="3.2129770643327706"/>
    <n v="3.050297783085413"/>
    <n v="2.8646132027901738"/>
    <n v="2.6559233234470527"/>
    <n v="2.4242281450560501"/>
    <n v="2.1695276676171664"/>
    <n v="1.8918218911304003"/>
    <n v="1.5911108155957523"/>
    <n v="0"/>
    <n v="4.427849854667115"/>
    <n v="13.283549564001344"/>
    <n v="22.139249273335572"/>
    <n v="30.994948982669804"/>
    <n v="39.850648692004036"/>
    <n v="48.706348401338268"/>
    <n v="57.562048110672499"/>
    <n v="66.417747820006724"/>
    <n v="75.273447529340956"/>
    <n v="8.85569970933423"/>
    <n v="0"/>
    <n v="11.695732161421661"/>
    <n v="36.612501009957406"/>
    <n v="64.275214191199495"/>
    <n v="95.818158077784801"/>
    <n v="132.8748367556538"/>
    <n v="177.92417609708525"/>
    <n v="234.95999628446131"/>
    <n v="310.90433661956484"/>
    <n v="418.95199308074501"/>
    <n v="1484.0169442778738"/>
    <n v="69.555528290513578"/>
    <n v="233.03587088525796"/>
    <n v="1786.6083434536454"/>
    <n v="1786.6"/>
    <n v="233.03478260869542"/>
    <n v="69.555528290513578"/>
    <n v="1484.0096891007909"/>
    <n v="8.878233556925732"/>
    <n v="8.3434536454660702E-3"/>
    <n v="4.6700177126755122E-6"/>
  </r>
  <r>
    <x v="3"/>
    <x v="291"/>
    <n v="377"/>
    <n v="1.5711200000000001"/>
    <n v="79.759928821621116"/>
    <n v="0"/>
    <n v="8.8622143135134568"/>
    <n v="17.724428627026914"/>
    <n v="26.586642940540372"/>
    <n v="35.448857254053827"/>
    <n v="44.311071567567282"/>
    <n v="53.173285881080737"/>
    <n v="62.035500194594192"/>
    <n v="70.897714508107654"/>
    <n v="79.759928821621116"/>
    <n v="0"/>
    <n v="8.8622143135134568"/>
    <n v="17.724428627026914"/>
    <n v="26.586642940540372"/>
    <n v="35.448857254053827"/>
    <n v="44.311071567567282"/>
    <n v="53.173285881080737"/>
    <n v="62.035500194594192"/>
    <n v="70.897714508107654"/>
    <n v="79.759928821621116"/>
    <n v="0"/>
    <n v="48.105041054918715"/>
    <n v="192.42016421967486"/>
    <n v="432.94536949426845"/>
    <n v="769.68065687869944"/>
    <n v="1202.6260263729678"/>
    <n v="1731.7814779770733"/>
    <n v="2357.1470116910164"/>
    <n v="3078.7226275147978"/>
    <n v="3896.5083254484161"/>
    <n v="0"/>
    <n v="2.6738543754650995E-2"/>
    <n v="5.3477087509301989E-2"/>
    <n v="8.0215631263952994E-2"/>
    <n v="0.10695417501860398"/>
    <n v="0.13369271877325498"/>
    <n v="0.16043126252790596"/>
    <n v="0.18716980628255694"/>
    <n v="0.21390835003720796"/>
    <n v="0.24064689379185897"/>
    <n v="9.0399999999999991"/>
    <n v="1.181524"/>
    <n v="1"/>
    <n v="1.0005999999999999"/>
    <n v="1.0066999999999999"/>
    <n v="1"/>
    <n v="0.96825693077299513"/>
    <n v="0.93766027773660443"/>
    <n v="0.90821004089082835"/>
    <n v="0.87990622023566645"/>
    <n v="0.85274881577111916"/>
    <n v="0.82673782749718616"/>
    <n v="0.80187325541386756"/>
    <n v="0.77815509952116335"/>
    <n v="0.75558335981907365"/>
    <n v="350900"/>
    <n v="701800"/>
    <n v="679522.71401648794"/>
    <n v="658049.98291554896"/>
    <n v="637381.80669718329"/>
    <n v="617518.1853613907"/>
    <n v="598459.11890817143"/>
    <n v="580204.60733752523"/>
    <n v="562754.65064945223"/>
    <n v="546109.24884395243"/>
    <n v="530268.40192102594"/>
    <n v="701800"/>
    <n v="679522.71401648794"/>
    <n v="658049.98291554896"/>
    <n v="637381.80669718329"/>
    <n v="617518.1853613907"/>
    <n v="598459.11890817143"/>
    <n v="580204.60733752523"/>
    <n v="562754.65064945223"/>
    <n v="546109.24884395243"/>
    <n v="530268.40192102594"/>
    <n v="1907396.3425"/>
    <n v="60.12"/>
    <n v="9.5873061007957556"/>
    <n v="1.2999999999999999E-2"/>
    <n v="0.78300000000000003"/>
    <n v="4.1710026516728012E-2"/>
    <n v="0.10295778250339419"/>
    <n v="7.3999999999999996E-2"/>
    <n v="0.17695778250339417"/>
    <n v="3.4120929210796911"/>
    <n v="3.2839867126685682"/>
    <n v="3.1328769658392961"/>
    <n v="2.9587636805918782"/>
    <n v="2.7616468569263115"/>
    <n v="2.5415264948425982"/>
    <n v="2.2984025943407369"/>
    <n v="2.0322751554207281"/>
    <n v="1.7431441780825716"/>
    <n v="1.4310096623262685"/>
    <n v="3.4120929210796911"/>
    <n v="3.3480398168741297"/>
    <n v="3.2084318392539322"/>
    <n v="3.0458203232155872"/>
    <n v="2.8602052687590946"/>
    <n v="2.6515866758844551"/>
    <n v="2.4199645445916675"/>
    <n v="2.1653388748807325"/>
    <n v="1.88770966675165"/>
    <n v="1.5870769202044199"/>
    <n v="0"/>
    <n v="4.4311071567567284"/>
    <n v="13.293321470270186"/>
    <n v="22.155535783783641"/>
    <n v="31.0177500972971"/>
    <n v="39.879964410810558"/>
    <n v="48.742178724324006"/>
    <n v="57.604393037837468"/>
    <n v="66.466607351350916"/>
    <n v="75.328821664864392"/>
    <n v="8.8622143135134568"/>
    <n v="0"/>
    <n v="11.72907833156685"/>
    <n v="36.718331481013657"/>
    <n v="64.464441598878011"/>
    <n v="96.107070316848123"/>
    <n v="133.28804019050418"/>
    <n v="178.49998460842022"/>
    <n v="235.7610083222178"/>
    <n v="312.04020905049271"/>
    <n v="420.63503859187722"/>
    <n v="1489.2432024918187"/>
    <n v="69.555528290513578"/>
    <n v="233.8198096173497"/>
    <n v="1792.6185403996819"/>
    <n v="1792.6"/>
    <n v="233.81739130434767"/>
    <n v="69.555528290513578"/>
    <n v="1489.2270804051386"/>
    <n v="8.8785018537959193"/>
    <n v="1.8540399682024145E-2"/>
    <n v="1.0342742207979552E-5"/>
  </r>
  <r>
    <x v="3"/>
    <x v="292"/>
    <n v="377"/>
    <n v="1.5719799999999999"/>
    <n v="79.789337390266624"/>
    <n v="0"/>
    <n v="8.8654819322518463"/>
    <n v="17.730963864503693"/>
    <n v="26.596445796755539"/>
    <n v="35.461927729007385"/>
    <n v="44.327409661259232"/>
    <n v="53.192891593511078"/>
    <n v="62.058373525762924"/>
    <n v="70.923855458014771"/>
    <n v="79.78933739026661"/>
    <n v="0"/>
    <n v="8.8654819322518463"/>
    <n v="17.730963864503693"/>
    <n v="26.596445796755539"/>
    <n v="35.461927729007385"/>
    <n v="44.327409661259232"/>
    <n v="53.192891593511078"/>
    <n v="62.058373525762924"/>
    <n v="70.923855458014771"/>
    <n v="79.78933739026661"/>
    <n v="0"/>
    <n v="48.140521558288917"/>
    <n v="192.56208623315567"/>
    <n v="433.2646940246002"/>
    <n v="770.24834493262267"/>
    <n v="1203.5130389572228"/>
    <n v="1733.0587760984008"/>
    <n v="2358.8855563561565"/>
    <n v="3080.9933797304907"/>
    <n v="3899.3822462214011"/>
    <n v="0"/>
    <n v="2.674840261875866E-2"/>
    <n v="5.349680523751732E-2"/>
    <n v="8.024520785627598E-2"/>
    <n v="0.10699361047503464"/>
    <n v="0.1337420130937933"/>
    <n v="0.16049041571255196"/>
    <n v="0.18723881833131062"/>
    <n v="0.21398722095006928"/>
    <n v="0.24073562356882794"/>
    <n v="9.0399999999999991"/>
    <n v="1.181524"/>
    <n v="1"/>
    <n v="1.0005999999999999"/>
    <n v="1.0066999999999999"/>
    <n v="1"/>
    <n v="0.96824543809993457"/>
    <n v="0.93763813794476691"/>
    <n v="0.90817809953449691"/>
    <n v="0.87986532286912478"/>
    <n v="0.8526998079486503"/>
    <n v="0.82668155477307359"/>
    <n v="0.80181056334239464"/>
    <n v="0.77808683365661346"/>
    <n v="0.75551036571572994"/>
    <n v="350900"/>
    <n v="701800"/>
    <n v="679514.64845853404"/>
    <n v="658034.4452096374"/>
    <n v="637359.39025330998"/>
    <n v="617489.48358955176"/>
    <n v="598424.72521836276"/>
    <n v="580165.11513974308"/>
    <n v="562710.65335369261"/>
    <n v="546061.33986021136"/>
    <n v="530217.17465929931"/>
    <n v="701800"/>
    <n v="679514.64845853404"/>
    <n v="658034.4452096374"/>
    <n v="637359.39025330998"/>
    <n v="617489.48358955176"/>
    <n v="598424.72521836276"/>
    <n v="580165.11513974308"/>
    <n v="562710.65335369261"/>
    <n v="546061.33986021136"/>
    <n v="530217.17465929931"/>
    <n v="1909848.00875"/>
    <n v="60.12"/>
    <n v="9.5873061007957556"/>
    <n v="1.2999999999999999E-2"/>
    <n v="0.78300000000000003"/>
    <n v="4.1710026516728012E-2"/>
    <n v="0.10307052745793063"/>
    <n v="7.3999999999999996E-2"/>
    <n v="0.17707052745793062"/>
    <n v="3.4074610517329913"/>
    <n v="3.2794589780994228"/>
    <n v="3.1284481429522542"/>
    <n v="2.954428546291485"/>
    <n v="2.7574001881171148"/>
    <n v="2.5373630684291442"/>
    <n v="2.2943171872275729"/>
    <n v="2.0282625445124016"/>
    <n v="1.7391991402836289"/>
    <n v="1.427126974541256"/>
    <n v="3.4074610517329913"/>
    <n v="3.3434600149162073"/>
    <n v="3.2039535605258385"/>
    <n v="3.0414383446218696"/>
    <n v="2.8559143672043001"/>
    <n v="2.6473816282731297"/>
    <n v="2.4158401278283588"/>
    <n v="2.1612898658699873"/>
    <n v="1.8837308423980152"/>
    <n v="1.5831630574124425"/>
    <n v="0"/>
    <n v="4.4327409661259232"/>
    <n v="13.298222898377769"/>
    <n v="22.163704830629616"/>
    <n v="31.029186762881462"/>
    <n v="39.894668695133305"/>
    <n v="48.760150627385158"/>
    <n v="57.625632559636998"/>
    <n v="66.491114491888851"/>
    <n v="75.35659642414069"/>
    <n v="8.8654819322518463"/>
    <n v="0"/>
    <n v="11.7538073642932"/>
    <n v="36.796773926172868"/>
    <n v="64.604934397293832"/>
    <n v="96.322459026697786"/>
    <n v="133.59821671822374"/>
    <n v="178.9366065334579"/>
    <n v="236.37690268186245"/>
    <n v="312.92993718397622"/>
    <n v="421.98593565347988"/>
    <n v="1493.3055734854579"/>
    <n v="69.555528290513578"/>
    <n v="234.42916526639559"/>
    <n v="1797.2902670423671"/>
    <n v="1797.3"/>
    <n v="234.43043478260847"/>
    <n v="69.555528290513578"/>
    <n v="1493.3140369268779"/>
    <n v="8.8777055254069861"/>
    <n v="9.7329576328775147E-3"/>
    <n v="5.4153216674331028E-6"/>
  </r>
  <r>
    <x v="3"/>
    <x v="293"/>
    <n v="377"/>
    <n v="1.57358"/>
    <n v="79.799932792838618"/>
    <n v="0"/>
    <n v="8.8666591992042907"/>
    <n v="17.733318398408581"/>
    <n v="26.59997759761287"/>
    <n v="35.466636796817163"/>
    <n v="44.333295996021455"/>
    <n v="53.199955195225748"/>
    <n v="62.06661439443004"/>
    <n v="70.933273593634325"/>
    <n v="79.799932792838618"/>
    <n v="0"/>
    <n v="8.8666591992042907"/>
    <n v="17.733318398408581"/>
    <n v="26.59997759761287"/>
    <n v="35.466636796817163"/>
    <n v="44.333295996021455"/>
    <n v="53.199955195225748"/>
    <n v="62.06661439443004"/>
    <n v="70.933273593634325"/>
    <n v="79.799932792838618"/>
    <n v="0"/>
    <n v="48.15330777983587"/>
    <n v="192.61323111934348"/>
    <n v="433.37977001852283"/>
    <n v="770.45292447737393"/>
    <n v="1203.8326944958969"/>
    <n v="1733.5190800740916"/>
    <n v="2359.512081211958"/>
    <n v="3081.8116979094957"/>
    <n v="3900.4179301667059"/>
    <n v="0"/>
    <n v="2.675195459829845E-2"/>
    <n v="5.3503909196596901E-2"/>
    <n v="8.0255863794895355E-2"/>
    <n v="0.1070078183931938"/>
    <n v="0.13375977299149228"/>
    <n v="0.16051172758979071"/>
    <n v="0.18726368218808917"/>
    <n v="0.2140156367863876"/>
    <n v="0.24076759138468606"/>
    <n v="9.0399999999999991"/>
    <n v="1.181524"/>
    <n v="1"/>
    <n v="1.0005999999999999"/>
    <n v="1.0066999999999999"/>
    <n v="1"/>
    <n v="0.96824129752525978"/>
    <n v="0.9376301615104965"/>
    <n v="0.90816659195571037"/>
    <n v="0.87985058886090117"/>
    <n v="0.85268215222606902"/>
    <n v="0.82666128205121392"/>
    <n v="0.80178797833633575"/>
    <n v="0.77806224108143462"/>
    <n v="0.75548407028651043"/>
    <n v="350900"/>
    <n v="701800"/>
    <n v="679511.74260322726"/>
    <n v="658028.8473480664"/>
    <n v="637351.31423451751"/>
    <n v="617479.14326258039"/>
    <n v="598412.33443225524"/>
    <n v="580150.88774354197"/>
    <n v="562694.80319644045"/>
    <n v="546044.0807909508"/>
    <n v="530198.72052707302"/>
    <n v="701800"/>
    <n v="679511.74260322715"/>
    <n v="658028.8473480664"/>
    <n v="637351.31423451751"/>
    <n v="617479.14326258039"/>
    <n v="598412.33443225524"/>
    <n v="580150.88774354197"/>
    <n v="562694.80319644045"/>
    <n v="546044.0807909508"/>
    <n v="530198.72052707302"/>
    <n v="1912299.675"/>
    <n v="60.12"/>
    <n v="9.5873061007957556"/>
    <n v="1.2999999999999999E-2"/>
    <n v="0.78300000000000003"/>
    <n v="4.1710026516728012E-2"/>
    <n v="0.10328044968354656"/>
    <n v="7.3999999999999996E-2"/>
    <n v="0.17728044968354656"/>
    <n v="3.4028410589743596"/>
    <n v="3.2749680248228574"/>
    <n v="3.1240764963948018"/>
    <n v="2.9501664736901909"/>
    <n v="2.7532379567090253"/>
    <n v="2.5332909454513044"/>
    <n v="2.2903254399170292"/>
    <n v="2.0243414401061983"/>
    <n v="1.7353389460188129"/>
    <n v="1.423317957654872"/>
    <n v="3.4028410589743596"/>
    <n v="3.3389045418986085"/>
    <n v="3.1995222606088296"/>
    <n v="3.0371214850424963"/>
    <n v="2.8517022151996079"/>
    <n v="2.6432644510801646"/>
    <n v="2.411808192684167"/>
    <n v="2.1573334400116138"/>
    <n v="1.8798401930625057"/>
    <n v="1.5793284518368425"/>
    <n v="0"/>
    <n v="4.4333295996021453"/>
    <n v="13.299988798806435"/>
    <n v="22.166647998010724"/>
    <n v="31.033307197215017"/>
    <n v="39.899966396419309"/>
    <n v="48.766625595623601"/>
    <n v="57.633284794827894"/>
    <n v="66.499943994032179"/>
    <n v="75.366603193236472"/>
    <n v="8.8666591992042907"/>
    <n v="0"/>
    <n v="11.772969901998088"/>
    <n v="36.857523851017419"/>
    <n v="64.713945212611421"/>
    <n v="96.490354874819573"/>
    <n v="133.84184997160693"/>
    <n v="179.28334880161466"/>
    <n v="236.87330170141456"/>
    <n v="313.66088582278229"/>
    <n v="423.1228689250039"/>
    <n v="1496.6170490628688"/>
    <n v="69.555528290513578"/>
    <n v="234.92588660300723"/>
    <n v="1801.0984639563897"/>
    <n v="1801.1"/>
    <n v="234.92608695652166"/>
    <n v="69.555528290513578"/>
    <n v="1496.6183847529646"/>
    <n v="8.8762184595589062"/>
    <n v="1.5360436102582753E-3"/>
    <n v="8.5283638346470235E-7"/>
  </r>
  <r>
    <x v="3"/>
    <x v="294"/>
    <n v="377"/>
    <n v="1.57518"/>
    <n v="79.81050526837312"/>
    <n v="0"/>
    <n v="8.8678339187081239"/>
    <n v="17.735667837416248"/>
    <n v="26.603501756124373"/>
    <n v="35.471335674832495"/>
    <n v="44.339169593540618"/>
    <n v="53.20700351224874"/>
    <n v="62.074837430956862"/>
    <n v="70.942671349664991"/>
    <n v="79.81050526837312"/>
    <n v="0"/>
    <n v="8.8678339187081239"/>
    <n v="17.735667837416248"/>
    <n v="26.603501756124373"/>
    <n v="35.471335674832495"/>
    <n v="44.339169593540618"/>
    <n v="53.20700351224874"/>
    <n v="62.074837430956862"/>
    <n v="70.942671349664991"/>
    <n v="79.81050526837312"/>
    <n v="0"/>
    <n v="48.166068025996552"/>
    <n v="192.66427210398621"/>
    <n v="433.49461223396906"/>
    <n v="770.65708841594483"/>
    <n v="1204.1517006499137"/>
    <n v="1733.9784489358756"/>
    <n v="2360.1373332738303"/>
    <n v="3082.6283536637793"/>
    <n v="3901.4515101057214"/>
    <n v="0"/>
    <n v="2.6755498891828433E-2"/>
    <n v="5.3510997783656866E-2"/>
    <n v="8.0266496675485299E-2"/>
    <n v="0.10702199556731373"/>
    <n v="0.13377749445914217"/>
    <n v="0.16053299335097057"/>
    <n v="0.187288492242799"/>
    <n v="0.21404399113462746"/>
    <n v="0.2407994900264559"/>
    <n v="9.0399999999999991"/>
    <n v="1.181524"/>
    <n v="1"/>
    <n v="1.0005999999999999"/>
    <n v="1.0066999999999999"/>
    <n v="1"/>
    <n v="0.96823716593040099"/>
    <n v="0.93762220241682559"/>
    <n v="0.90815510945927336"/>
    <n v="0.87983588705774451"/>
    <n v="0.85266453521223917"/>
    <n v="0.82664105392275711"/>
    <n v="0.80176544318929832"/>
    <n v="0.77803770301186304"/>
    <n v="0.75545783339045125"/>
    <n v="350900"/>
    <n v="701800"/>
    <n v="679508.84304995544"/>
    <n v="658023.26165612822"/>
    <n v="637343.255818518"/>
    <n v="617468.82553712511"/>
    <n v="598399.97081194946"/>
    <n v="580136.69164299092"/>
    <n v="562678.9880302496"/>
    <n v="546026.85997372551"/>
    <n v="530180.30747341865"/>
    <n v="701800"/>
    <n v="679508.84304995532"/>
    <n v="658023.26165612822"/>
    <n v="637343.255818518"/>
    <n v="617468.82553712511"/>
    <n v="598399.97081194946"/>
    <n v="580136.69164299092"/>
    <n v="562678.9880302496"/>
    <n v="546026.85997372551"/>
    <n v="530180.30747341865"/>
    <n v="1914751.3412500001"/>
    <n v="60.12"/>
    <n v="9.5873061007957556"/>
    <n v="1.2999999999999999E-2"/>
    <n v="0.78300000000000003"/>
    <n v="4.1710026516728012E-2"/>
    <n v="0.10349058546449827"/>
    <n v="7.3999999999999996E-2"/>
    <n v="0.17749058546449825"/>
    <n v="3.3982328971830991"/>
    <n v="3.2704885830192691"/>
    <n v="3.1197160218661009"/>
    <n v="2.9459152137235889"/>
    <n v="2.7490861585917372"/>
    <n v="2.5292288564705441"/>
    <n v="2.2863433073600095"/>
    <n v="2.0204295112601334"/>
    <n v="1.7314874681709163"/>
    <n v="1.4195171780923579"/>
    <n v="3.3982328971830991"/>
    <n v="3.3343607401011841"/>
    <n v="3.195102302442685"/>
    <n v="3.0328156177948449"/>
    <n v="2.8475006861576633"/>
    <n v="2.6391575075311406"/>
    <n v="2.407786081915277"/>
    <n v="2.1533864093100714"/>
    <n v="1.8759584897155248"/>
    <n v="1.5755023231316372"/>
    <n v="0"/>
    <n v="4.4339169593540619"/>
    <n v="13.301750878062187"/>
    <n v="22.169584796770309"/>
    <n v="31.037418715478434"/>
    <n v="39.905252634186553"/>
    <n v="48.773086552894682"/>
    <n v="57.640920471602797"/>
    <n v="66.508754390310926"/>
    <n v="75.376588309019056"/>
    <n v="8.8678339187081239"/>
    <n v="0"/>
    <n v="11.792137165009315"/>
    <n v="36.91829132497751"/>
    <n v="64.822996449556811"/>
    <n v="96.658334718668613"/>
    <n v="134.08565113459062"/>
    <n v="179.63042252898336"/>
    <n v="237.37036114545057"/>
    <n v="314.3931975610314"/>
    <n v="424.26282504908033"/>
    <n v="1499.9342170773484"/>
    <n v="69.555528290513578"/>
    <n v="235.42346180517916"/>
    <n v="1804.9132071730412"/>
    <n v="1804.9"/>
    <n v="235.42173913043462"/>
    <n v="69.555528290513578"/>
    <n v="1499.9227325790519"/>
    <n v="8.8747242332752805"/>
    <n v="1.3207173041109854E-2"/>
    <n v="7.3173987706298706E-6"/>
  </r>
  <r>
    <x v="3"/>
    <x v="295"/>
    <n v="377"/>
    <n v="1.5777399999999999"/>
    <n v="79.796767026358594"/>
    <n v="0"/>
    <n v="8.8663074473731776"/>
    <n v="17.732614894746355"/>
    <n v="26.598922342119533"/>
    <n v="35.46522978949271"/>
    <n v="44.331537236865884"/>
    <n v="53.197844684239058"/>
    <n v="62.064152131612232"/>
    <n v="70.930459578985406"/>
    <n v="79.79676702635858"/>
    <n v="0"/>
    <n v="8.8663074473731776"/>
    <n v="17.732614894746355"/>
    <n v="26.598922342119533"/>
    <n v="35.46522978949271"/>
    <n v="44.331537236865884"/>
    <n v="53.197844684239058"/>
    <n v="62.064152131612232"/>
    <n v="70.930459578985406"/>
    <n v="79.79676702635858"/>
    <n v="0"/>
    <n v="48.149487247698858"/>
    <n v="192.59794899079543"/>
    <n v="433.34538522928972"/>
    <n v="770.39179596318172"/>
    <n v="1203.7371811924713"/>
    <n v="1733.3815409171586"/>
    <n v="2359.3248751372435"/>
    <n v="3081.567183852726"/>
    <n v="3900.108467063606"/>
    <n v="0"/>
    <n v="2.6750893313681055E-2"/>
    <n v="5.3501786627362109E-2"/>
    <n v="8.0252679941043167E-2"/>
    <n v="0.10700357325472422"/>
    <n v="0.13375446656840526"/>
    <n v="0.16050535988208631"/>
    <n v="0.18725625319576736"/>
    <n v="0.21400714650944841"/>
    <n v="0.24075803982312946"/>
    <n v="9.0399999999999991"/>
    <n v="1.181524"/>
    <n v="1"/>
    <n v="1.0005999999999999"/>
    <n v="1.0066999999999999"/>
    <n v="1"/>
    <n v="0.96824253467221755"/>
    <n v="0.93763254475532876"/>
    <n v="0.9081700302493334"/>
    <n v="0.8798549911542316"/>
    <n v="0.85268742747002346"/>
    <n v="0.82666733919670865"/>
    <n v="0.8017947263342875"/>
    <n v="0.77806958888275979"/>
    <n v="0.75549192684212574"/>
    <n v="350900"/>
    <n v="701800"/>
    <n v="679512.61083296232"/>
    <n v="658030.51990928967"/>
    <n v="637353.72722898214"/>
    <n v="617482.23279203975"/>
    <n v="598416.0365984625"/>
    <n v="580155.13864825014"/>
    <n v="562699.53894140292"/>
    <n v="546049.23747792083"/>
    <n v="530204.23425780388"/>
    <n v="701800"/>
    <n v="679512.61083296244"/>
    <n v="658030.51990928967"/>
    <n v="637353.72722898214"/>
    <n v="617482.23279203975"/>
    <n v="598416.0365984625"/>
    <n v="580155.13864825014"/>
    <n v="562699.53894140292"/>
    <n v="546049.23747792083"/>
    <n v="530204.23425780388"/>
    <n v="1917203.0075000001"/>
    <n v="60.12"/>
    <n v="9.5873061007957556"/>
    <n v="1.2999999999999999E-2"/>
    <n v="0.78300000000000003"/>
    <n v="4.1710026516728012E-2"/>
    <n v="0.10382724690911936"/>
    <n v="7.3999999999999996E-2"/>
    <n v="0.17782724690911936"/>
    <n v="3.3936365209718673"/>
    <n v="3.2660529977104891"/>
    <n v="3.1154255817751508"/>
    <n v="2.9417542731658566"/>
    <n v="2.7450390718826041"/>
    <n v="2.5252799779253947"/>
    <n v="2.2824769912942267"/>
    <n v="2.0166301119891008"/>
    <n v="1.7277393400100176"/>
    <n v="1.4158046753569773"/>
    <n v="3.3936365209718673"/>
    <n v="3.329844759341178"/>
    <n v="3.1907392897428197"/>
    <n v="3.0285899274705037"/>
    <n v="2.8433966725242303"/>
    <n v="2.6351595249039992"/>
    <n v="2.4038784846098107"/>
    <n v="2.149553551641664"/>
    <n v="1.8721847259995592"/>
    <n v="1.5717720076834976"/>
    <n v="0"/>
    <n v="4.4331537236865888"/>
    <n v="13.299461171059766"/>
    <n v="22.165768618432942"/>
    <n v="31.032076065806123"/>
    <n v="39.898383513179297"/>
    <n v="48.764690960552471"/>
    <n v="57.630998407925645"/>
    <n v="66.497305855298819"/>
    <n v="75.363613302671993"/>
    <n v="8.8663074473731776"/>
    <n v="0"/>
    <n v="11.804064968917444"/>
    <n v="36.956047147469064"/>
    <n v="64.8910958845143"/>
    <n v="96.764524552056898"/>
    <n v="134.24285381506087"/>
    <n v="179.86048188395742"/>
    <n v="237.71175646845367"/>
    <n v="314.91847462878337"/>
    <n v="425.12334016638471"/>
    <n v="1502.2726395155978"/>
    <n v="69.555528290513578"/>
    <n v="235.77422517091657"/>
    <n v="1807.6023929770281"/>
    <n v="1807.6"/>
    <n v="235.77391304347816"/>
    <n v="69.555528290513578"/>
    <n v="1502.2705586660081"/>
    <n v="8.872318654330412"/>
    <n v="2.3929770281938545E-3"/>
    <n v="1.3238421266839205E-6"/>
  </r>
  <r>
    <x v="3"/>
    <x v="296"/>
    <n v="377"/>
    <n v="1.58022"/>
    <n v="79.785090458400219"/>
    <n v="0"/>
    <n v="8.8650100509333569"/>
    <n v="17.730020101866714"/>
    <n v="26.595030152800071"/>
    <n v="35.460040203733428"/>
    <n v="44.325050254666785"/>
    <n v="53.190060305600142"/>
    <n v="62.055070356533498"/>
    <n v="70.920080407466855"/>
    <n v="79.785090458400219"/>
    <n v="0"/>
    <n v="8.8650100509333569"/>
    <n v="17.730020101866714"/>
    <n v="26.595030152800071"/>
    <n v="35.460040203733428"/>
    <n v="44.325050254666785"/>
    <n v="53.190060305600142"/>
    <n v="62.055070356533498"/>
    <n v="70.920080407466855"/>
    <n v="79.785090458400219"/>
    <n v="0"/>
    <n v="48.135396961929032"/>
    <n v="192.54158784771613"/>
    <n v="433.21857265736134"/>
    <n v="770.16635139086452"/>
    <n v="1203.3849240482259"/>
    <n v="1732.8742906294453"/>
    <n v="2358.6344511345228"/>
    <n v="3080.6654055634581"/>
    <n v="3898.9671539162528"/>
    <n v="0"/>
    <n v="2.6746978886626367E-2"/>
    <n v="5.3493957773252734E-2"/>
    <n v="8.0240936659879095E-2"/>
    <n v="0.10698791554650547"/>
    <n v="0.13373489443313183"/>
    <n v="0.16048187331975819"/>
    <n v="0.18722885220638458"/>
    <n v="0.21397583109301094"/>
    <n v="0.24072280997963733"/>
    <n v="9.0399999999999991"/>
    <n v="1.181524"/>
    <n v="1"/>
    <n v="1.0005999999999999"/>
    <n v="1.0066999999999999"/>
    <n v="1"/>
    <n v="0.96824709776303752"/>
    <n v="0.93764133514405823"/>
    <n v="0.90818271214306212"/>
    <n v="0.87987122876004931"/>
    <n v="0.85270688499501979"/>
    <n v="0.82668968084797334"/>
    <n v="0.80181961631891019"/>
    <n v="0.77809669140783022"/>
    <n v="0.75552090611473344"/>
    <n v="350900"/>
    <n v="701800"/>
    <n v="679515.8132100997"/>
    <n v="658036.68900410004"/>
    <n v="637362.62738200102"/>
    <n v="617493.62834380264"/>
    <n v="598429.6918895049"/>
    <n v="580170.81801910768"/>
    <n v="562717.00673261122"/>
    <n v="546068.25803001528"/>
    <n v="530224.57191131997"/>
    <n v="701800"/>
    <n v="679515.81321009959"/>
    <n v="658036.68900410004"/>
    <n v="637362.62738200102"/>
    <n v="617493.62834380264"/>
    <n v="598429.6918895049"/>
    <n v="580170.81801910768"/>
    <n v="562717.00673261122"/>
    <n v="546068.25803001528"/>
    <n v="530224.57191131997"/>
    <n v="1919654.6737500001"/>
    <n v="60.12"/>
    <n v="9.5873061007957556"/>
    <n v="1.2999999999999999E-2"/>
    <n v="0.78300000000000003"/>
    <n v="4.1710026516728012E-2"/>
    <n v="0.10415390902555952"/>
    <n v="7.3999999999999996E-2"/>
    <n v="0.1781539090255595"/>
    <n v="3.3890518851851854"/>
    <n v="3.2616259476408493"/>
    <n v="3.1111409123447573"/>
    <n v="2.9375967792969089"/>
    <n v="2.7409935484973045"/>
    <n v="2.5213312199459437"/>
    <n v="2.278609793642826"/>
    <n v="2.0128292695879533"/>
    <n v="1.723989647781323"/>
    <n v="1.4120909282229366"/>
    <n v="3.3890518851851854"/>
    <n v="3.3253389164130174"/>
    <n v="3.1863834299928033"/>
    <n v="3.0243688458208329"/>
    <n v="2.8392951638971065"/>
    <n v="2.6311623842216241"/>
    <n v="2.3999705067943848"/>
    <n v="2.1457195316153896"/>
    <n v="1.868409458684638"/>
    <n v="1.5680402880021298"/>
    <n v="0"/>
    <n v="4.4325050254666785"/>
    <n v="13.297515076400035"/>
    <n v="22.162525127333392"/>
    <n v="31.027535178266749"/>
    <n v="39.89254522920011"/>
    <n v="48.75755528013346"/>
    <n v="57.622565331066824"/>
    <n v="66.487575382000173"/>
    <n v="75.352585432933537"/>
    <n v="8.8650100509333569"/>
    <n v="0"/>
    <n v="11.81660052983732"/>
    <n v="36.995737454293248"/>
    <n v="64.962647753551408"/>
    <n v="96.875948196061145"/>
    <n v="134.40744536897597"/>
    <n v="180.10063723435303"/>
    <n v="238.06681781747159"/>
    <n v="315.46244924202432"/>
    <n v="426.01037252549401"/>
    <n v="1504.6986561220619"/>
    <n v="69.555528290513578"/>
    <n v="236.13812766188619"/>
    <n v="1810.3923120744616"/>
    <n v="1810.4"/>
    <n v="236.1391304347826"/>
    <n v="69.555528290513578"/>
    <n v="1504.7053412747039"/>
    <n v="8.8699709629907026"/>
    <n v="7.6879255384483258E-3"/>
    <n v="4.2465342125764058E-6"/>
  </r>
  <r>
    <x v="3"/>
    <x v="297"/>
    <n v="377"/>
    <n v="1.58185"/>
    <n v="79.794878856307008"/>
    <n v="0"/>
    <n v="8.8660976507007785"/>
    <n v="17.732195301401557"/>
    <n v="26.598292952102334"/>
    <n v="35.464390602803114"/>
    <n v="44.330488253503894"/>
    <n v="53.196585904204674"/>
    <n v="62.062683554905455"/>
    <n v="70.928781205606228"/>
    <n v="79.794878856307008"/>
    <n v="0"/>
    <n v="8.8660976507007785"/>
    <n v="17.732195301401557"/>
    <n v="26.598292952102334"/>
    <n v="35.464390602803114"/>
    <n v="44.330488253503894"/>
    <n v="53.196585904204674"/>
    <n v="62.062683554905455"/>
    <n v="70.928781205606228"/>
    <n v="79.794878856307008"/>
    <n v="0"/>
    <n v="48.147208625454148"/>
    <n v="192.58883450181659"/>
    <n v="433.32487762908727"/>
    <n v="770.35533800726637"/>
    <n v="1203.6802156363538"/>
    <n v="1733.2995105163495"/>
    <n v="2359.2132226472536"/>
    <n v="3081.4213520290655"/>
    <n v="3899.9238986617856"/>
    <n v="0"/>
    <n v="2.675026032769064E-2"/>
    <n v="5.350052065538128E-2"/>
    <n v="8.0250780983071909E-2"/>
    <n v="0.10700104131076256"/>
    <n v="0.1337513016384532"/>
    <n v="0.16050156196614385"/>
    <n v="0.1872518222938345"/>
    <n v="0.21400208262152512"/>
    <n v="0.24075234294921577"/>
    <n v="9.0399999999999991"/>
    <n v="1.181524"/>
    <n v="1"/>
    <n v="1.0005999999999999"/>
    <n v="1.0066999999999999"/>
    <n v="1"/>
    <n v="0.96824327254930731"/>
    <n v="0.93763396620647932"/>
    <n v="0.90817208097151614"/>
    <n v="0.87985761684441743"/>
    <n v="0.85269057382518343"/>
    <n v="0.82667095191381412"/>
    <n v="0.80179875111030952"/>
    <n v="0.7780739714146695"/>
    <n v="0.75549661282689407"/>
    <n v="350900"/>
    <n v="701800"/>
    <n v="679513.12867510389"/>
    <n v="658031.51748370717"/>
    <n v="637355.16642581008"/>
    <n v="617484.07550141215"/>
    <n v="598418.24471051374"/>
    <n v="580157.67405311472"/>
    <n v="562702.36352921522"/>
    <n v="546052.31313881511"/>
    <n v="530207.52288191428"/>
    <n v="701800"/>
    <n v="679513.12867510389"/>
    <n v="658031.51748370717"/>
    <n v="637355.16642581008"/>
    <n v="617484.07550141215"/>
    <n v="598418.24471051374"/>
    <n v="580157.67405311472"/>
    <n v="562702.36352921522"/>
    <n v="546052.31313881511"/>
    <n v="530207.52288191428"/>
    <n v="1922106.34"/>
    <n v="60.12"/>
    <n v="9.5873061007957556"/>
    <n v="1.2999999999999999E-2"/>
    <n v="0.78300000000000003"/>
    <n v="4.1710026516728012E-2"/>
    <n v="0.10436888976394235"/>
    <n v="7.3999999999999996E-2"/>
    <n v="0.17836888976394233"/>
    <n v="3.3844789448979595"/>
    <n v="3.2571816240949496"/>
    <n v="3.1068151860904694"/>
    <n v="2.9333796308845193"/>
    <n v="2.7368749584770971"/>
    <n v="2.5173011688682054"/>
    <n v="2.2746582620578431"/>
    <n v="2.0089462380460099"/>
    <n v="1.7201650968327071"/>
    <n v="1.4083148384179329"/>
    <n v="3.3844789448979595"/>
    <n v="3.3208302844964548"/>
    <n v="3.1819984050927097"/>
    <n v="3.0200974084874943"/>
    <n v="2.8351272946808082"/>
    <n v="2.6270880636726512"/>
    <n v="2.3959797154630245"/>
    <n v="2.1418022500519265"/>
    <n v="1.8645556674393586"/>
    <n v="1.56423996762532"/>
    <n v="0"/>
    <n v="4.4330488253503892"/>
    <n v="13.299146476051167"/>
    <n v="22.165244126751944"/>
    <n v="31.031341777452724"/>
    <n v="39.897439428153504"/>
    <n v="48.763537078854284"/>
    <n v="57.629634729555065"/>
    <n v="66.495732380255845"/>
    <n v="75.361830030956611"/>
    <n v="8.8660976507007785"/>
    <n v="0"/>
    <n v="11.835547260386621"/>
    <n v="37.05581094538838"/>
    <n v="65.070490218997307"/>
    <n v="97.042170539344895"/>
    <n v="134.64892893175795"/>
    <n v="180.44488387963665"/>
    <n v="238.56075838657117"/>
    <n v="316.19203809981622"/>
    <n v="427.15015471975232"/>
    <n v="1508.0007829816514"/>
    <n v="69.555528290513578"/>
    <n v="236.6334466908246"/>
    <n v="1814.1897579629895"/>
    <n v="1814.2"/>
    <n v="236.63478260869556"/>
    <n v="69.555528290513578"/>
    <n v="1508.0096891007909"/>
    <n v="8.8684187141236244"/>
    <n v="1.0242037010584681E-2"/>
    <n v="5.6454839657064718E-6"/>
  </r>
  <r>
    <x v="3"/>
    <x v="298"/>
    <n v="377"/>
    <n v="1.5844"/>
    <n v="79.781472800308521"/>
    <n v="0"/>
    <n v="8.8646080889231698"/>
    <n v="17.72921617784634"/>
    <n v="26.593824266769509"/>
    <n v="35.458432355692679"/>
    <n v="44.323040444615849"/>
    <n v="53.187648533539019"/>
    <n v="62.052256622462188"/>
    <n v="70.916864711385358"/>
    <n v="79.781472800308535"/>
    <n v="0"/>
    <n v="8.8646080889231698"/>
    <n v="17.72921617784634"/>
    <n v="26.593824266769509"/>
    <n v="35.458432355692679"/>
    <n v="44.323040444615849"/>
    <n v="53.187648533539019"/>
    <n v="62.052256622462188"/>
    <n v="70.916864711385358"/>
    <n v="79.781472800308535"/>
    <n v="0"/>
    <n v="48.131031899248782"/>
    <n v="192.52412759699513"/>
    <n v="433.17928709323911"/>
    <n v="770.09651038798052"/>
    <n v="1203.2757974812196"/>
    <n v="1732.7171483729564"/>
    <n v="2358.4205630631905"/>
    <n v="3080.3860415519221"/>
    <n v="3898.6135838391519"/>
    <n v="0"/>
    <n v="2.6745766110855336E-2"/>
    <n v="5.3491532221710672E-2"/>
    <n v="8.0237298332566015E-2"/>
    <n v="0.10698306444342134"/>
    <n v="0.13372883055427667"/>
    <n v="0.16047459666513203"/>
    <n v="0.18722036277598736"/>
    <n v="0.21396612888684269"/>
    <n v="0.24071189499769804"/>
    <n v="9.0399999999999991"/>
    <n v="1.181524"/>
    <n v="1"/>
    <n v="1.0005999999999999"/>
    <n v="1.0066999999999999"/>
    <n v="1"/>
    <n v="0.96824851151412417"/>
    <n v="0.93764405862015821"/>
    <n v="0.90818664131810212"/>
    <n v="0.8798762596079559"/>
    <n v="0.85271291348971956"/>
    <n v="0.82669660296339309"/>
    <n v="0.80182732802897638"/>
    <n v="0.77810508868646955"/>
    <n v="0.75552988493587259"/>
    <n v="350900"/>
    <n v="701800"/>
    <n v="679516.80538061238"/>
    <n v="658038.60033962701"/>
    <n v="637365.38487704401"/>
    <n v="617497.15899286349"/>
    <n v="598433.92268708523"/>
    <n v="580175.67595970922"/>
    <n v="562722.41881073557"/>
    <n v="546074.1512401643"/>
    <n v="530230.87324799539"/>
    <n v="701800"/>
    <n v="679516.80538061226"/>
    <n v="658038.60033962701"/>
    <n v="637365.38487704401"/>
    <n v="617497.15899286349"/>
    <n v="598433.92268708523"/>
    <n v="580175.67595970922"/>
    <n v="562722.41881073557"/>
    <n v="546074.1512401643"/>
    <n v="530230.87324799539"/>
    <n v="1924558.0062500001"/>
    <n v="60.12"/>
    <n v="9.5873061007957556"/>
    <n v="1.2999999999999999E-2"/>
    <n v="0.78300000000000003"/>
    <n v="4.1710026516728012E-2"/>
    <n v="0.10470565391116177"/>
    <n v="7.3999999999999996E-2"/>
    <n v="0.17870565391116178"/>
    <n v="3.3799176554140122"/>
    <n v="3.2527793694854794"/>
    <n v="3.1025562508956912"/>
    <n v="2.9292482996446476"/>
    <n v="2.7328555157323491"/>
    <n v="2.5133778991587943"/>
    <n v="2.2708154499239837"/>
    <n v="2.0051681680279185"/>
    <n v="1.7164360534705971"/>
    <n v="1.4046191062520204"/>
    <n v="3.3799176554140122"/>
    <n v="3.3163485124497458"/>
    <n v="3.1776678101905853"/>
    <n v="3.0159022752701694"/>
    <n v="2.8310519076884981"/>
    <n v="2.6231167074455719"/>
    <n v="2.392096674541389"/>
    <n v="2.1379918089759511"/>
    <n v="1.8608021107492578"/>
    <n v="1.5605275798613087"/>
    <n v="0"/>
    <n v="4.4323040444615849"/>
    <n v="13.296912133384755"/>
    <n v="22.161520222307924"/>
    <n v="31.026128311231094"/>
    <n v="39.890736400154267"/>
    <n v="48.75534448907743"/>
    <n v="57.619952578000607"/>
    <n v="66.48456066692377"/>
    <n v="75.349168755846947"/>
    <n v="8.8646080889231698"/>
    <n v="0"/>
    <n v="11.84756009134804"/>
    <n v="37.093844258136471"/>
    <n v="65.139110453407056"/>
    <n v="97.149214130894507"/>
    <n v="134.80747675549117"/>
    <n v="180.67707118023228"/>
    <n v="238.90563825450982"/>
    <n v="316.72340162985313"/>
    <n v="428.02245821639423"/>
    <n v="1510.3657749702666"/>
    <n v="69.555528290513578"/>
    <n v="236.98819548911689"/>
    <n v="1816.909498749897"/>
    <n v="1816.9"/>
    <n v="236.9869565217391"/>
    <n v="69.555528290513578"/>
    <n v="1510.3575151877474"/>
    <n v="8.8659757837747968"/>
    <n v="9.4987498969203443E-3"/>
    <n v="5.2279981820245167E-6"/>
  </r>
  <r>
    <x v="3"/>
    <x v="299"/>
    <n v="377"/>
    <n v="1.5892900000000001"/>
    <n v="79.709362444739952"/>
    <n v="0"/>
    <n v="8.8565958271933276"/>
    <n v="17.713191654386655"/>
    <n v="26.569787481579983"/>
    <n v="35.42638330877331"/>
    <n v="44.282979135966642"/>
    <n v="53.139574963159973"/>
    <n v="61.996170790353304"/>
    <n v="70.852766617546635"/>
    <n v="79.709362444739966"/>
    <n v="0"/>
    <n v="8.8565958271933276"/>
    <n v="17.713191654386655"/>
    <n v="26.569787481579983"/>
    <n v="35.42638330877331"/>
    <n v="44.282979135966642"/>
    <n v="53.139574963159973"/>
    <n v="61.996170790353304"/>
    <n v="70.852766617546635"/>
    <n v="79.709362444739966"/>
    <n v="0"/>
    <n v="48.044064908333191"/>
    <n v="192.17625963333276"/>
    <n v="432.39658417499874"/>
    <n v="768.70503853333105"/>
    <n v="1201.1016227083298"/>
    <n v="1729.5863366999952"/>
    <n v="2354.1591805083272"/>
    <n v="3074.8201541333251"/>
    <n v="3891.5692575749899"/>
    <n v="0"/>
    <n v="2.6721591993274993E-2"/>
    <n v="5.3443183986549986E-2"/>
    <n v="8.0164775979824979E-2"/>
    <n v="0.10688636797309997"/>
    <n v="0.13360795996637498"/>
    <n v="0.16032955195964996"/>
    <n v="0.18705114395292496"/>
    <n v="0.21377273594619997"/>
    <n v="0.24049432793947498"/>
    <n v="9.0399999999999991"/>
    <n v="1.181524"/>
    <n v="1"/>
    <n v="1.0005999999999999"/>
    <n v="1.0066999999999999"/>
    <n v="1"/>
    <n v="0.96827669214119849"/>
    <n v="0.93769834731882729"/>
    <n v="0.90826496553288638"/>
    <n v="0.87997654678337567"/>
    <n v="0.85283309107029526"/>
    <n v="0.82683459839364515"/>
    <n v="0.80198106875342523"/>
    <n v="0.77827250214963561"/>
    <n v="0.75570889858227619"/>
    <n v="350900"/>
    <n v="701800"/>
    <n v="679536.58254469314"/>
    <n v="658076.700148353"/>
    <n v="637420.3528109797"/>
    <n v="617567.54053257301"/>
    <n v="598518.26331313327"/>
    <n v="580272.52115266013"/>
    <n v="562830.31405115384"/>
    <n v="546191.64200861426"/>
    <n v="530356.50502504141"/>
    <n v="701800"/>
    <n v="679536.58254469326"/>
    <n v="658076.700148353"/>
    <n v="637420.3528109797"/>
    <n v="617567.54053257301"/>
    <n v="598518.26331313327"/>
    <n v="580272.52115266013"/>
    <n v="562830.31405115384"/>
    <n v="546191.64200861426"/>
    <n v="530356.50502504141"/>
    <n v="1927009.6725000001"/>
    <n v="60.12"/>
    <n v="9.5873061007957556"/>
    <n v="1.2999999999999999E-2"/>
    <n v="0.78300000000000003"/>
    <n v="4.1710026516728012E-2"/>
    <n v="0.105352966165095"/>
    <n v="7.3999999999999996E-2"/>
    <n v="0.179352966165095"/>
    <n v="3.3753679722646308"/>
    <n v="3.2484659653973718"/>
    <n v="3.0984488504932033"/>
    <n v="2.9253166275521272"/>
    <n v="2.7290692965741417"/>
    <n v="2.5097068575592494"/>
    <n v="2.2672293105074477"/>
    <n v="2.0016366554187375"/>
    <n v="1.712928892293119"/>
    <n v="1.4011060211305919"/>
    <n v="3.3753679722646308"/>
    <n v="3.3119169688310013"/>
    <n v="3.1734574079452873"/>
    <n v="3.0118827390226652"/>
    <n v="2.8271929620631342"/>
    <n v="2.6193880770666955"/>
    <n v="2.3884680840333488"/>
    <n v="2.1344329829630926"/>
    <n v="1.8572827738559283"/>
    <n v="1.5570174567118555"/>
    <n v="0"/>
    <n v="4.4282979135966638"/>
    <n v="13.284893740789991"/>
    <n v="22.141489567983321"/>
    <n v="30.998085395176645"/>
    <n v="39.854681222369976"/>
    <n v="48.711277049563307"/>
    <n v="57.567872876756638"/>
    <n v="66.424468703949969"/>
    <n v="75.281064531143301"/>
    <n v="8.8565958271933276"/>
    <n v="0"/>
    <n v="11.841977076186298"/>
    <n v="37.075945678302901"/>
    <n v="65.108186841058156"/>
    <n v="97.106040318366198"/>
    <n v="134.75544402853086"/>
    <n v="180.62460031950627"/>
    <n v="238.87158171294755"/>
    <n v="316.75019045461295"/>
    <n v="428.21225871238408"/>
    <n v="1510.3462251418953"/>
    <n v="69.555528290513578"/>
    <n v="236.9852630148612"/>
    <n v="1816.8870164472701"/>
    <n v="1816.9"/>
    <n v="236.9869565217391"/>
    <n v="69.555528290513578"/>
    <n v="1510.3575151877474"/>
    <n v="8.8612417958956602"/>
    <n v="1.2983552730020165E-2"/>
    <n v="7.1459919258187921E-6"/>
  </r>
  <r>
    <x v="3"/>
    <x v="300"/>
    <n v="377"/>
    <n v="1.5917699999999999"/>
    <n v="79.697894168148053"/>
    <n v="0"/>
    <n v="8.8553215742386726"/>
    <n v="17.710643148477345"/>
    <n v="26.565964722716018"/>
    <n v="35.42128629695469"/>
    <n v="44.276607871193363"/>
    <n v="53.131929445432036"/>
    <n v="61.987251019670708"/>
    <n v="70.842572593909381"/>
    <n v="79.697894168148053"/>
    <n v="0"/>
    <n v="8.8553215742386726"/>
    <n v="17.710643148477345"/>
    <n v="26.565964722716018"/>
    <n v="35.42128629695469"/>
    <n v="44.276607871193363"/>
    <n v="53.131929445432036"/>
    <n v="61.987251019670708"/>
    <n v="70.842572593909381"/>
    <n v="79.697894168148053"/>
    <n v="0"/>
    <n v="48.030241112195839"/>
    <n v="192.12096444878335"/>
    <n v="432.27217000976259"/>
    <n v="768.48385779513342"/>
    <n v="1200.7560278048961"/>
    <n v="1729.0886800390504"/>
    <n v="2353.4818144975966"/>
    <n v="3073.9354311805337"/>
    <n v="3890.4495300878634"/>
    <n v="0"/>
    <n v="2.6717747393361562E-2"/>
    <n v="5.3435494786723124E-2"/>
    <n v="8.0153242180084683E-2"/>
    <n v="0.10687098957344625"/>
    <n v="0.13358873696680781"/>
    <n v="0.16030648436016937"/>
    <n v="0.18702423175353092"/>
    <n v="0.2137419791468925"/>
    <n v="0.24045972654025405"/>
    <n v="9.0399999999999991"/>
    <n v="1.181524"/>
    <n v="1"/>
    <n v="1.0005999999999999"/>
    <n v="1.0066999999999999"/>
    <n v="1"/>
    <n v="0.96828117401417035"/>
    <n v="0.93770698162271326"/>
    <n v="0.90827742282562896"/>
    <n v="0.87999249762291709"/>
    <n v="0.85285220601457801"/>
    <n v="0.82685654800061159"/>
    <n v="0.80200552358101762"/>
    <n v="0.77829913275579632"/>
    <n v="0.7557373755249478"/>
    <n v="350900"/>
    <n v="701800"/>
    <n v="679539.7279231447"/>
    <n v="658082.75970282021"/>
    <n v="637429.09533902642"/>
    <n v="617578.7348317632"/>
    <n v="598531.67818103079"/>
    <n v="580287.92538682919"/>
    <n v="562847.47644915816"/>
    <n v="546210.33136801783"/>
    <n v="530376.49014340842"/>
    <n v="701800"/>
    <n v="679539.7279231447"/>
    <n v="658082.75970282021"/>
    <n v="637429.09533902642"/>
    <n v="617578.7348317632"/>
    <n v="598531.67818103079"/>
    <n v="580287.92538682919"/>
    <n v="562847.47644915816"/>
    <n v="546210.33136801783"/>
    <n v="530376.49014340842"/>
    <n v="1929461.3387500001"/>
    <n v="60.12"/>
    <n v="9.5873061007957556"/>
    <n v="1.2999999999999999E-2"/>
    <n v="0.78300000000000003"/>
    <n v="4.1710026516728012E-2"/>
    <n v="0.10568201776553421"/>
    <n v="7.3999999999999996E-2"/>
    <n v="0.17968201776553422"/>
    <n v="3.3708298512071155"/>
    <n v="3.2440832689639589"/>
    <n v="3.0942061550692612"/>
    <n v="2.9211985095230215"/>
    <n v="2.7250603323252394"/>
    <n v="2.5057916234759157"/>
    <n v="2.2633923829750504"/>
    <n v="1.9978626108226434"/>
    <n v="1.7092023070186946"/>
    <n v="1.3974114715632044"/>
    <n v="3.3708298512071155"/>
    <n v="3.3074565600855372"/>
    <n v="3.1691447120166103"/>
    <n v="3.0077023322961414"/>
    <n v="2.8231294209241304"/>
    <n v="2.6154259779005775"/>
    <n v="2.384592003225483"/>
    <n v="2.130627496898847"/>
    <n v="1.853532458920669"/>
    <n v="1.5533068892909494"/>
    <n v="0"/>
    <n v="4.4276607871193363"/>
    <n v="13.282982361358009"/>
    <n v="22.138303935596682"/>
    <n v="30.993625509835354"/>
    <n v="39.848947084074027"/>
    <n v="48.704268658312699"/>
    <n v="57.559590232551372"/>
    <n v="66.414911806790045"/>
    <n v="75.270233381028717"/>
    <n v="8.8553215742386726"/>
    <n v="0"/>
    <n v="11.85453516298773"/>
    <n v="37.115717634717093"/>
    <n v="65.179921015747553"/>
    <n v="97.217831604502621"/>
    <n v="134.92075241508141"/>
    <n v="180.86614415551682"/>
    <n v="239.22937347449829"/>
    <n v="317.29975838475372"/>
    <n v="429.11167532467806"/>
    <n v="1512.7957091724834"/>
    <n v="69.555528290513578"/>
    <n v="237.3526856194494"/>
    <n v="1819.7039230824464"/>
    <n v="1819.7"/>
    <n v="237.35217391304332"/>
    <n v="69.555528290513578"/>
    <n v="1512.7922977964431"/>
    <n v="8.8588163679077176"/>
    <n v="3.9230824463629688E-3"/>
    <n v="2.1558951730301524E-6"/>
  </r>
  <r>
    <x v="3"/>
    <x v="301"/>
    <n v="377"/>
    <n v="1.5943400000000001"/>
    <n v="79.684210758893968"/>
    <n v="0"/>
    <n v="8.8538011954326628"/>
    <n v="17.707602390865326"/>
    <n v="26.561403586297988"/>
    <n v="35.415204781730651"/>
    <n v="44.269005977163317"/>
    <n v="53.122807172595984"/>
    <n v="61.97660836802865"/>
    <n v="70.830409563461316"/>
    <n v="79.684210758893983"/>
    <n v="0"/>
    <n v="8.8538011954326628"/>
    <n v="17.707602390865326"/>
    <n v="26.561403586297988"/>
    <n v="35.415204781730651"/>
    <n v="44.269005977163317"/>
    <n v="53.122807172595984"/>
    <n v="61.97660836802865"/>
    <n v="70.830409563461316"/>
    <n v="79.684210758893983"/>
    <n v="0"/>
    <n v="48.013749810049973"/>
    <n v="192.05499924019989"/>
    <n v="432.12374829044973"/>
    <n v="768.21999696079956"/>
    <n v="1200.3437452512494"/>
    <n v="1728.4949931617994"/>
    <n v="2352.6737406924494"/>
    <n v="3072.8799878431996"/>
    <n v="3889.1137346140499"/>
    <n v="0"/>
    <n v="2.6713160197228632E-2"/>
    <n v="5.3426320394457265E-2"/>
    <n v="8.0139480591685894E-2"/>
    <n v="0.10685264078891453"/>
    <n v="0.13356580098614318"/>
    <n v="0.16027896118337182"/>
    <n v="0.18699212138060045"/>
    <n v="0.21370528157782909"/>
    <n v="0.24041844177505775"/>
    <n v="9.0399999999999991"/>
    <n v="1.181524"/>
    <n v="1"/>
    <n v="1.0005999999999999"/>
    <n v="1.0066999999999999"/>
    <n v="1"/>
    <n v="0.96828652160561002"/>
    <n v="0.9377172837928156"/>
    <n v="0.90829228656161642"/>
    <n v="0.8800115299120127"/>
    <n v="0.85287501384400433"/>
    <n v="0.8268827383575913"/>
    <n v="0.80203470345277361"/>
    <n v="0.77833090912955138"/>
    <n v="0.75577135538792461"/>
    <n v="350900"/>
    <n v="701800"/>
    <n v="679543.48086281714"/>
    <n v="658089.98976579797"/>
    <n v="637439.52670894237"/>
    <n v="617592.09169225057"/>
    <n v="598547.68471572222"/>
    <n v="580306.30577935756"/>
    <n v="562867.95488315658"/>
    <n v="546232.63202711917"/>
    <n v="530400.33721124544"/>
    <n v="701800"/>
    <n v="679543.48086281714"/>
    <n v="658089.98976579797"/>
    <n v="637439.52670894237"/>
    <n v="617592.09169225057"/>
    <n v="598547.68471572222"/>
    <n v="580306.30577935756"/>
    <n v="562867.95488315658"/>
    <n v="546232.63202711917"/>
    <n v="530400.33721124544"/>
    <n v="1931913.0050000001"/>
    <n v="60.12"/>
    <n v="9.5873061007957556"/>
    <n v="1.2999999999999999E-2"/>
    <n v="0.78300000000000003"/>
    <n v="4.1710026516728012E-2"/>
    <n v="0.10602355208827823"/>
    <n v="7.3999999999999996E-2"/>
    <n v="0.18002355208827822"/>
    <n v="3.3663032482233506"/>
    <n v="3.2397145695621692"/>
    <n v="3.0899793270533937"/>
    <n v="2.9170975206970229"/>
    <n v="2.7210691504930589"/>
    <n v="2.5018942164414995"/>
    <n v="2.2595727185423455"/>
    <n v="1.9941046567955969"/>
    <n v="1.705490031201254"/>
    <n v="1.3937288417593163"/>
    <n v="3.3663032482233506"/>
    <n v="3.3030089088927599"/>
    <n v="3.1648469483077815"/>
    <n v="3.0035384238752085"/>
    <n v="2.8190833355950407"/>
    <n v="2.6114816834672792"/>
    <n v="2.3807334674919227"/>
    <n v="2.1268386876689713"/>
    <n v="1.8497973439984254"/>
    <n v="1.549609436480285"/>
    <n v="0"/>
    <n v="4.4269005977163314"/>
    <n v="13.280701793148994"/>
    <n v="22.134502988581659"/>
    <n v="30.988304184014318"/>
    <n v="39.842105379446984"/>
    <n v="48.69590657487965"/>
    <n v="57.549707770312317"/>
    <n v="66.403508965744976"/>
    <n v="75.257310161177656"/>
    <n v="8.8538011954326628"/>
    <n v="0"/>
    <n v="11.866422067042322"/>
    <n v="37.153358545581128"/>
    <n v="65.247871464804845"/>
    <n v="97.323935466755287"/>
    <n v="135.0781368562954"/>
    <n v="181.09707858206914"/>
    <n v="239.57325696949951"/>
    <n v="317.83128512392159"/>
    <n v="429.98787112675058"/>
    <n v="1515.15921620272"/>
    <n v="69.555528290513578"/>
    <n v="237.70721167398492"/>
    <n v="1822.4219561672185"/>
    <n v="1822.4"/>
    <n v="237.70434782608686"/>
    <n v="69.555528290513578"/>
    <n v="1515.1401238833996"/>
    <n v="8.8562856443260429"/>
    <n v="2.1956167218377232E-2"/>
    <n v="1.2047940747573107E-5"/>
  </r>
  <r>
    <x v="3"/>
    <x v="302"/>
    <n v="377"/>
    <n v="1.59928"/>
    <n v="79.611514587430605"/>
    <n v="0"/>
    <n v="8.8457238430478444"/>
    <n v="17.691447686095689"/>
    <n v="26.537171529143535"/>
    <n v="35.382895372191378"/>
    <n v="44.22861921523922"/>
    <n v="53.074343058287063"/>
    <n v="61.920066901334906"/>
    <n v="70.765790744382755"/>
    <n v="79.611514587430605"/>
    <n v="0"/>
    <n v="8.8457238430478444"/>
    <n v="17.691447686095689"/>
    <n v="26.537171529143535"/>
    <n v="35.382895372191378"/>
    <n v="44.22861921523922"/>
    <n v="53.074343058287063"/>
    <n v="61.920066901334906"/>
    <n v="70.765790744382755"/>
    <n v="79.611514587430605"/>
    <n v="0"/>
    <n v="47.926183563322397"/>
    <n v="191.70473425328959"/>
    <n v="431.33565206990158"/>
    <n v="766.81893701315835"/>
    <n v="1198.1545890830596"/>
    <n v="1725.3426082796059"/>
    <n v="2348.3829946027968"/>
    <n v="3067.2757480526334"/>
    <n v="3882.0208686291144"/>
    <n v="0"/>
    <n v="2.6688789692011456E-2"/>
    <n v="5.3377579384022912E-2"/>
    <n v="8.0066369076034372E-2"/>
    <n v="0.10675515876804582"/>
    <n v="0.13344394846005728"/>
    <n v="0.16013273815206874"/>
    <n v="0.18682152784408018"/>
    <n v="0.21351031753609165"/>
    <n v="0.24019910722810311"/>
    <n v="9.0399999999999991"/>
    <n v="1.181524"/>
    <n v="1"/>
    <n v="1.0005999999999999"/>
    <n v="1.0066999999999999"/>
    <n v="1"/>
    <n v="0.96831493244673295"/>
    <n v="0.93777201863840542"/>
    <n v="0.90837125857501766"/>
    <n v="0.88011265225656932"/>
    <n v="0.85299619968306084"/>
    <n v="0.82702190085449201"/>
    <n v="0.8021897557708626"/>
    <n v="0.77849976443217295"/>
    <n v="0.75595192683842294"/>
    <n v="350900"/>
    <n v="701800"/>
    <n v="679563.41959111718"/>
    <n v="658128.40268043289"/>
    <n v="637494.94926794735"/>
    <n v="617663.05935366033"/>
    <n v="598632.73293757206"/>
    <n v="580403.97001968254"/>
    <n v="562976.77059999132"/>
    <n v="546351.13467849896"/>
    <n v="530527.06225520524"/>
    <n v="701800"/>
    <n v="679563.41959111718"/>
    <n v="658128.40268043289"/>
    <n v="637494.94926794735"/>
    <n v="617663.05935366033"/>
    <n v="598632.73293757206"/>
    <n v="580403.97001968254"/>
    <n v="562976.77059999132"/>
    <n v="546351.13467849896"/>
    <n v="530527.06225520524"/>
    <n v="1934364.6712500001"/>
    <n v="60.12"/>
    <n v="9.5873061007957556"/>
    <n v="1.2999999999999999E-2"/>
    <n v="0.78300000000000003"/>
    <n v="4.1710026516728012E-2"/>
    <n v="0.10668158960420693"/>
    <n v="7.3999999999999996E-2"/>
    <n v="0.18068158960420694"/>
    <n v="3.3617881195183772"/>
    <n v="3.235434532667647"/>
    <n v="3.0859034264422709"/>
    <n v="2.9131948008422501"/>
    <n v="2.717308655867583"/>
    <n v="2.4982449915182721"/>
    <n v="2.2560038077943156"/>
    <n v="1.9905851046957124"/>
    <n v="1.7019888822224647"/>
    <n v="1.3902151403745722"/>
    <n v="3.3617881195183772"/>
    <n v="3.2986113260930123"/>
    <n v="3.1606689795549592"/>
    <n v="2.9995491136422605"/>
    <n v="2.8152517283549168"/>
    <n v="2.6077768236929275"/>
    <n v="2.3771243996562941"/>
    <n v="2.1232944562450138"/>
    <n v="1.8462869934590884"/>
    <n v="1.5461020112985184"/>
    <n v="0"/>
    <n v="4.4228619215239222"/>
    <n v="13.268585764571768"/>
    <n v="22.11430960761961"/>
    <n v="30.960033450667456"/>
    <n v="39.805757293715303"/>
    <n v="48.651481136763138"/>
    <n v="57.497204979810988"/>
    <n v="66.342928822858823"/>
    <n v="75.188652665906687"/>
    <n v="8.8457238430478444"/>
    <n v="0"/>
    <n v="11.860571399926547"/>
    <n v="37.134621252784314"/>
    <n v="65.215493515000659"/>
    <n v="97.278656582571188"/>
    <n v="135.02333987498272"/>
    <n v="181.04124746407174"/>
    <n v="239.53549895193331"/>
    <n v="317.85482397105579"/>
    <n v="430.17734454330116"/>
    <n v="1515.1215975556274"/>
    <n v="69.555528290513578"/>
    <n v="237.70156887692102"/>
    <n v="1822.3786947230622"/>
    <n v="1822.4"/>
    <n v="237.70434782608686"/>
    <n v="69.555528290513578"/>
    <n v="1515.1401238833996"/>
    <n v="8.8513722040154263"/>
    <n v="2.1305276937937379E-2"/>
    <n v="1.1690779706945444E-5"/>
  </r>
  <r>
    <x v="3"/>
    <x v="303"/>
    <n v="377"/>
    <n v="1.59945"/>
    <n v="79.657715899458665"/>
    <n v="0"/>
    <n v="8.8508573221620743"/>
    <n v="17.701714644324149"/>
    <n v="26.552571966486223"/>
    <n v="35.403429288648297"/>
    <n v="44.254286610810368"/>
    <n v="53.105143932972439"/>
    <n v="61.95600125513451"/>
    <n v="70.80685857729658"/>
    <n v="79.657715899458651"/>
    <n v="0"/>
    <n v="8.8508573221620743"/>
    <n v="17.701714644324149"/>
    <n v="26.552571966486223"/>
    <n v="35.403429288648297"/>
    <n v="44.254286610810368"/>
    <n v="53.105143932972439"/>
    <n v="61.95600125513451"/>
    <n v="70.80685857729658"/>
    <n v="79.657715899458651"/>
    <n v="0"/>
    <n v="47.981826144077878"/>
    <n v="191.92730457631151"/>
    <n v="431.83643529670093"/>
    <n v="767.70921830524605"/>
    <n v="1199.5456536019469"/>
    <n v="1727.3457411868033"/>
    <n v="2351.1094810598152"/>
    <n v="3070.8368732209833"/>
    <n v="3886.527917670307"/>
    <n v="0"/>
    <n v="2.670427811861158E-2"/>
    <n v="5.3408556237223161E-2"/>
    <n v="8.0112834355834744E-2"/>
    <n v="0.10681711247444632"/>
    <n v="0.1335213905930579"/>
    <n v="0.16022566871166946"/>
    <n v="0.18692994683028102"/>
    <n v="0.21363422494889261"/>
    <n v="0.24033850306750418"/>
    <n v="9.0399999999999991"/>
    <n v="1.181524"/>
    <n v="1"/>
    <n v="1.0005999999999999"/>
    <n v="1.0066999999999999"/>
    <n v="1"/>
    <n v="0.96829687611546611"/>
    <n v="0.93773723202308157"/>
    <n v="0.90832106772284638"/>
    <n v="0.88004838321476064"/>
    <n v="0.85291917849882415"/>
    <n v="0.82693345357503723"/>
    <n v="0.80209120844339954"/>
    <n v="0.77839244310391131"/>
    <n v="0.75583715755657244"/>
    <n v="350900"/>
    <n v="701800"/>
    <n v="679550.74765783409"/>
    <n v="658103.98943379859"/>
    <n v="637459.72532789363"/>
    <n v="617617.95534011896"/>
    <n v="598578.67947047483"/>
    <n v="580341.89771896112"/>
    <n v="562907.61008557782"/>
    <n v="546275.81657032494"/>
    <n v="530446.51717320259"/>
    <n v="701800"/>
    <n v="679550.74765783409"/>
    <n v="658103.98943379859"/>
    <n v="637459.72532789363"/>
    <n v="617617.95534011896"/>
    <n v="598578.67947047483"/>
    <n v="580341.89771896112"/>
    <n v="562907.61008557782"/>
    <n v="546275.81657032494"/>
    <n v="530446.51717320259"/>
    <n v="1936816.3375000001"/>
    <n v="60.12"/>
    <n v="9.5873061007957556"/>
    <n v="1.2999999999999999E-2"/>
    <n v="0.78300000000000003"/>
    <n v="4.1710026516728012E-2"/>
    <n v="0.1067042708534373"/>
    <n v="7.3999999999999996E-2"/>
    <n v="0.18070427085343729"/>
    <n v="3.3572844215189872"/>
    <n v="3.2310090546614925"/>
    <n v="3.0815550999242607"/>
    <n v="2.9089225573072914"/>
    <n v="2.7131114268105851"/>
    <n v="2.4941217084341418"/>
    <n v="2.251953402177961"/>
    <n v="1.986606508042043"/>
    <n v="1.6980810260263872"/>
    <n v="1.3863769561309951"/>
    <n v="3.3572844215189872"/>
    <n v="3.2941467380902401"/>
    <n v="3.1562820772928766"/>
    <n v="2.9952388286157761"/>
    <n v="2.8110169920589385"/>
    <n v="2.6036165676223635"/>
    <n v="2.3730375553060514"/>
    <n v="2.1192799551100019"/>
    <n v="1.8423437670342151"/>
    <n v="1.5422289910786913"/>
    <n v="0"/>
    <n v="4.4254286610810372"/>
    <n v="13.276285983243111"/>
    <n v="22.127143305405184"/>
    <n v="30.978000627567262"/>
    <n v="39.828857949729333"/>
    <n v="48.679715271891403"/>
    <n v="57.530572594053474"/>
    <n v="66.381429916215552"/>
    <n v="75.232287238377609"/>
    <n v="8.8508573221620743"/>
    <n v="0"/>
    <n v="11.890434999669406"/>
    <n v="37.229407932604559"/>
    <n v="65.385166108334246"/>
    <n v="97.538316009829458"/>
    <n v="135.3961037894446"/>
    <n v="181.5635885709433"/>
    <n v="240.26787422043304"/>
    <n v="318.90495983566007"/>
    <n v="431.75834731330065"/>
    <n v="1519.9341987802193"/>
    <n v="69.555528290513578"/>
    <n v="238.42345906060979"/>
    <n v="1827.9131861313426"/>
    <n v="1827.9"/>
    <n v="238.42173913043462"/>
    <n v="69.555528290513578"/>
    <n v="1519.9227325790519"/>
    <n v="8.8512019801527337"/>
    <n v="1.31861313425361E-2"/>
    <n v="7.2138144004245854E-6"/>
  </r>
  <r>
    <x v="3"/>
    <x v="304"/>
    <n v="377"/>
    <n v="1.6043700000000001"/>
    <n v="79.585804965872171"/>
    <n v="0"/>
    <n v="8.842867218430241"/>
    <n v="17.685734436860482"/>
    <n v="26.528601655290721"/>
    <n v="35.371468873720964"/>
    <n v="44.214336092151207"/>
    <n v="53.05720331058145"/>
    <n v="61.900070529011693"/>
    <n v="70.742937747441928"/>
    <n v="79.585804965872171"/>
    <n v="0"/>
    <n v="8.842867218430241"/>
    <n v="17.685734436860482"/>
    <n v="26.528601655290721"/>
    <n v="35.371468873720964"/>
    <n v="44.214336092151207"/>
    <n v="53.05720331058145"/>
    <n v="61.900070529011693"/>
    <n v="70.742937747441928"/>
    <n v="79.585804965872171"/>
    <n v="0"/>
    <n v="47.895234143707768"/>
    <n v="191.58093657483107"/>
    <n v="431.05710729336982"/>
    <n v="766.32374629932428"/>
    <n v="1197.3808535926942"/>
    <n v="1724.22842917348"/>
    <n v="2346.8664730416813"/>
    <n v="3065.2949851972971"/>
    <n v="3879.5139656403294"/>
    <n v="0"/>
    <n v="2.6680170854819499E-2"/>
    <n v="5.3360341709638999E-2"/>
    <n v="8.0040512564458502E-2"/>
    <n v="0.106720683419278"/>
    <n v="0.13340085427409751"/>
    <n v="0.160081025128917"/>
    <n v="0.18676119598373653"/>
    <n v="0.213441366838556"/>
    <n v="0.24012153769337552"/>
    <n v="9.0399999999999991"/>
    <n v="1.181524"/>
    <n v="1"/>
    <n v="1.0005999999999999"/>
    <n v="1.0066999999999999"/>
    <n v="1"/>
    <n v="0.96832498041116577"/>
    <n v="0.93779137699559534"/>
    <n v="0.90839918975328915"/>
    <n v="0.88014841868424676"/>
    <n v="0.85303906378846861"/>
    <n v="0.82707112506595426"/>
    <n v="0.80224460251670415"/>
    <n v="0.77855949614071795"/>
    <n v="0.75601580593799578"/>
    <n v="350900"/>
    <n v="701800"/>
    <n v="679570.47125255619"/>
    <n v="658141.98837550881"/>
    <n v="637514.55136885832"/>
    <n v="617688.16023260436"/>
    <n v="598662.8149667473"/>
    <n v="580438.51557128667"/>
    <n v="563015.26204622292"/>
    <n v="546393.05439155584"/>
    <n v="530571.89260728541"/>
    <n v="701800"/>
    <n v="679570.47125255619"/>
    <n v="658141.98837550881"/>
    <n v="637514.55136885832"/>
    <n v="617688.16023260436"/>
    <n v="598662.8149667473"/>
    <n v="580438.51557128667"/>
    <n v="563015.26204622292"/>
    <n v="546393.05439155584"/>
    <n v="530571.89260728541"/>
    <n v="1939268.0037500001"/>
    <n v="60.12"/>
    <n v="9.5873061007957556"/>
    <n v="1.2999999999999999E-2"/>
    <n v="0.78300000000000003"/>
    <n v="4.1710026516728012E-2"/>
    <n v="0.10736173742583903"/>
    <n v="7.3999999999999996E-2"/>
    <n v="0.18136173742583903"/>
    <n v="3.3527921108723135"/>
    <n v="3.2267496263735751"/>
    <n v="3.0774975375564169"/>
    <n v="2.9050358444208433"/>
    <n v="2.7093645469668521"/>
    <n v="2.4904836451944443"/>
    <n v="2.248393139103618"/>
    <n v="1.9830930286943758"/>
    <n v="1.6945833139667164"/>
    <n v="1.3828639949206392"/>
    <n v="3.3527921108723135"/>
    <n v="3.2897708686229441"/>
    <n v="3.1521235819649958"/>
    <n v="2.9912666909886303"/>
    <n v="2.8072001956938477"/>
    <n v="2.599924096080648"/>
    <n v="2.3694383921490312"/>
    <n v="2.1157430838989968"/>
    <n v="1.8388381713305462"/>
    <n v="1.5387236544436778"/>
    <n v="0"/>
    <n v="4.4214336092151205"/>
    <n v="13.264300827645361"/>
    <n v="22.1071680460756"/>
    <n v="30.950035264505843"/>
    <n v="39.792902482936086"/>
    <n v="48.635769701366328"/>
    <n v="57.478636919796571"/>
    <n v="66.321504138226814"/>
    <n v="75.164371356657057"/>
    <n v="8.842867218430241"/>
    <n v="0"/>
    <n v="11.884763979857381"/>
    <n v="37.211247565066067"/>
    <n v="65.353835616161547"/>
    <n v="97.49466841359785"/>
    <n v="135.34370231154304"/>
    <n v="181.51122011037467"/>
    <n v="240.23519587333212"/>
    <n v="318.9363066117732"/>
    <n v="431.96096553413236"/>
    <n v="1519.9319060158382"/>
    <n v="69.555528290513578"/>
    <n v="238.42311514595264"/>
    <n v="1827.9105494523044"/>
    <n v="1827.9"/>
    <n v="238.42173913043462"/>
    <n v="69.555528290513578"/>
    <n v="1519.9227325790519"/>
    <n v="8.8462429990562157"/>
    <n v="1.0549452304303486E-2"/>
    <n v="5.7713508968233957E-6"/>
  </r>
  <r>
    <x v="3"/>
    <x v="305"/>
    <n v="377"/>
    <n v="1.6068899999999999"/>
    <n v="79.573627133548456"/>
    <n v="0"/>
    <n v="8.8415141259498284"/>
    <n v="17.683028251899657"/>
    <n v="26.524542377849485"/>
    <n v="35.366056503799314"/>
    <n v="44.207570629749142"/>
    <n v="53.049084755698971"/>
    <n v="61.890598881648799"/>
    <n v="70.732113007598628"/>
    <n v="79.573627133548456"/>
    <n v="0"/>
    <n v="8.8415141259498284"/>
    <n v="17.683028251899657"/>
    <n v="26.524542377849485"/>
    <n v="35.366056503799314"/>
    <n v="44.207570629749142"/>
    <n v="53.049084755698971"/>
    <n v="61.890598881648799"/>
    <n v="70.732113007598628"/>
    <n v="79.573627133548456"/>
    <n v="0"/>
    <n v="47.880577874114351"/>
    <n v="191.52231149645741"/>
    <n v="430.9252008670291"/>
    <n v="766.08924598582962"/>
    <n v="1197.0144468528588"/>
    <n v="1723.7008034681164"/>
    <n v="2346.1483158316032"/>
    <n v="3064.3569839433185"/>
    <n v="3878.3268078032625"/>
    <n v="0"/>
    <n v="2.6676088384997434E-2"/>
    <n v="5.3352176769994868E-2"/>
    <n v="8.0028265154992298E-2"/>
    <n v="0.10670435353998974"/>
    <n v="0.13338044192498716"/>
    <n v="0.1600565303099846"/>
    <n v="0.18673261869498203"/>
    <n v="0.21340870707997947"/>
    <n v="0.24008479546497691"/>
    <n v="9.0399999999999991"/>
    <n v="1.181524"/>
    <n v="1"/>
    <n v="1.0005999999999999"/>
    <n v="1.0066999999999999"/>
    <n v="1"/>
    <n v="0.96832973985480808"/>
    <n v="0.93780054660171575"/>
    <n v="0.908412420240723"/>
    <n v="0.88016536077182972"/>
    <n v="0.85305936819503603"/>
    <n v="0.82709444251034203"/>
    <n v="0.8022705837177474"/>
    <n v="0.77858779181725257"/>
    <n v="0.75604606680885711"/>
    <n v="350900"/>
    <n v="701800"/>
    <n v="679573.81143010431"/>
    <n v="658148.42360508407"/>
    <n v="637523.8365249394"/>
    <n v="617700.05018967006"/>
    <n v="598677.06459927629"/>
    <n v="580454.87975375808"/>
    <n v="563033.4956531151"/>
    <n v="546412.91229734791"/>
    <n v="530593.12968645594"/>
    <n v="701800"/>
    <n v="679573.81143010443"/>
    <n v="658148.42360508407"/>
    <n v="637523.8365249394"/>
    <n v="617700.05018967006"/>
    <n v="598677.06459927629"/>
    <n v="580454.87975375808"/>
    <n v="563033.4956531151"/>
    <n v="546412.91229734791"/>
    <n v="530593.12968645594"/>
    <n v="1941719.6700000002"/>
    <n v="60.12"/>
    <n v="9.5873061007957556"/>
    <n v="1.2999999999999999E-2"/>
    <n v="0.78300000000000003"/>
    <n v="4.1710026516728012E-2"/>
    <n v="0.10769927061001433"/>
    <n v="7.3999999999999996E-2"/>
    <n v="0.18169927061001434"/>
    <n v="3.3483111444444447"/>
    <n v="3.2224226628062227"/>
    <n v="3.0733086213494705"/>
    <n v="2.9009690200741893"/>
    <n v="2.7054038589803771"/>
    <n v="2.4866131380680354"/>
    <n v="2.2445968573371631"/>
    <n v="1.9793550167877603"/>
    <n v="1.6908876164198288"/>
    <n v="1.3791946562333659"/>
    <n v="3.3483111444444447"/>
    <n v="3.2853669036253335"/>
    <n v="3.1478656420778464"/>
    <n v="2.9871388207118299"/>
    <n v="2.8031864395272832"/>
    <n v="2.5960084985242062"/>
    <n v="2.365604997702599"/>
    <n v="2.1119759370624616"/>
    <n v="1.8351213166037945"/>
    <n v="1.5350411363265972"/>
    <n v="0"/>
    <n v="4.4207570629749142"/>
    <n v="13.262271188924743"/>
    <n v="22.103785314874571"/>
    <n v="30.9452994408244"/>
    <n v="39.786813566774228"/>
    <n v="48.628327692724056"/>
    <n v="57.469841818673885"/>
    <n v="66.311355944623713"/>
    <n v="75.152870070573542"/>
    <n v="8.8415141259498284"/>
    <n v="0"/>
    <n v="11.897053560914124"/>
    <n v="37.250178816925427"/>
    <n v="65.424120480565762"/>
    <n v="97.604389875664324"/>
    <n v="135.50636462752183"/>
    <n v="181.74972010715607"/>
    <n v="240.59006039749198"/>
    <n v="319.48448584331885"/>
    <n v="432.86472695105397"/>
    <n v="1522.3711006606122"/>
    <n v="69.555528290513578"/>
    <n v="238.78899434266873"/>
    <n v="1830.7156232937946"/>
    <n v="1830.7"/>
    <n v="238.78695652173906"/>
    <n v="69.555528290513578"/>
    <n v="1522.3575151877474"/>
    <n v="8.8436788689642452"/>
    <n v="1.5623293794533311E-2"/>
    <n v="8.5340546209282298E-6"/>
  </r>
  <r>
    <x v="3"/>
    <x v="306"/>
    <n v="377"/>
    <n v="1.60856"/>
    <n v="79.582503862578577"/>
    <n v="0"/>
    <n v="8.8425004291753968"/>
    <n v="17.685000858350794"/>
    <n v="26.527501287526192"/>
    <n v="35.370001716701587"/>
    <n v="44.212502145876982"/>
    <n v="53.055002575052377"/>
    <n v="61.897503004227772"/>
    <n v="70.740003433403174"/>
    <n v="79.582503862578577"/>
    <n v="0"/>
    <n v="8.8425004291753968"/>
    <n v="17.685000858350794"/>
    <n v="26.527501287526192"/>
    <n v="35.370001716701587"/>
    <n v="44.212502145876982"/>
    <n v="53.055002575052377"/>
    <n v="61.897503004227772"/>
    <n v="70.740003433403174"/>
    <n v="79.582503862578577"/>
    <n v="0"/>
    <n v="47.891260976979837"/>
    <n v="191.56504390791935"/>
    <n v="431.02134879281857"/>
    <n v="766.26017563167738"/>
    <n v="1197.281524424496"/>
    <n v="1724.0853951712738"/>
    <n v="2346.6717878720119"/>
    <n v="3065.0407025267095"/>
    <n v="3879.1921391353676"/>
    <n v="0"/>
    <n v="2.6679064200185294E-2"/>
    <n v="5.3358128400370589E-2"/>
    <n v="8.003719260055589E-2"/>
    <n v="0.10671625680074118"/>
    <n v="0.13339532100092646"/>
    <n v="0.16007438520111175"/>
    <n v="0.18675344940129704"/>
    <n v="0.21343251360148235"/>
    <n v="0.24011157780166764"/>
    <n v="9.0399999999999991"/>
    <n v="1.181524"/>
    <n v="1"/>
    <n v="1.0005999999999999"/>
    <n v="1.0066999999999999"/>
    <n v="1"/>
    <n v="0.96832627057369325"/>
    <n v="0.93779386263405273"/>
    <n v="0.9084027761810789"/>
    <n v="0.88015301121477119"/>
    <n v="0.85304456773513015"/>
    <n v="0.82707744574215547"/>
    <n v="0.80225164523584713"/>
    <n v="0.77856716621620525"/>
    <n v="0.75602400868322983"/>
    <n v="350900"/>
    <n v="701800"/>
    <n v="679571.37668861786"/>
    <n v="658143.7327965782"/>
    <n v="637517.06832388113"/>
    <n v="617691.38327052642"/>
    <n v="598666.6776365143"/>
    <n v="580442.95142184466"/>
    <n v="563020.20462651749"/>
    <n v="546398.43725053279"/>
    <n v="530577.64929389069"/>
    <n v="701800"/>
    <n v="679571.37668861786"/>
    <n v="658143.7327965782"/>
    <n v="637517.06832388113"/>
    <n v="617691.38327052642"/>
    <n v="598666.6776365143"/>
    <n v="580442.95142184466"/>
    <n v="563020.20462651749"/>
    <n v="546398.43725053279"/>
    <n v="530577.64929389069"/>
    <n v="1944171.3362500002"/>
    <n v="60.12"/>
    <n v="9.5873061007957556"/>
    <n v="1.2999999999999999E-2"/>
    <n v="0.78300000000000003"/>
    <n v="4.1710026516728012E-2"/>
    <n v="0.10792324517296889"/>
    <n v="7.3999999999999996E-2"/>
    <n v="0.18192324517296887"/>
    <n v="3.3438414793190412"/>
    <n v="3.2180790717836456"/>
    <n v="3.0690805051275545"/>
    <n v="2.89684577935077"/>
    <n v="2.70137489445329"/>
    <n v="2.4826678504351158"/>
    <n v="2.240724647296247"/>
    <n v="1.9755452850366835"/>
    <n v="1.6871297636564249"/>
    <n v="1.375478083155472"/>
    <n v="3.3438414793190412"/>
    <n v="3.2809602755513434"/>
    <n v="3.1435797884556003"/>
    <n v="2.9829631422391625"/>
    <n v="2.79911033690203"/>
    <n v="2.5920213724442029"/>
    <n v="2.3616962488656812"/>
    <n v="2.1081349661664652"/>
    <n v="1.8313375243465542"/>
    <n v="1.5313039234059485"/>
    <n v="0"/>
    <n v="4.4212502145876984"/>
    <n v="13.263750643763096"/>
    <n v="22.106251072938491"/>
    <n v="30.94875150211389"/>
    <n v="39.791251931289281"/>
    <n v="48.633752360464683"/>
    <n v="57.476252789640071"/>
    <n v="66.318753218815473"/>
    <n v="75.161253647990875"/>
    <n v="8.8425004291753968"/>
    <n v="0"/>
    <n v="11.915690418840533"/>
    <n v="37.309287071593964"/>
    <n v="65.530321790427706"/>
    <n v="97.768331898901906"/>
    <n v="135.7450852915087"/>
    <n v="182.0911458560212"/>
    <n v="241.08218786579064"/>
    <n v="320.21601479989164"/>
    <n v="434.01796826947151"/>
    <n v="1525.6760332624478"/>
    <n v="69.555528290513578"/>
    <n v="239.28473423294409"/>
    <n v="1834.5162957859056"/>
    <n v="1834.5"/>
    <n v="239.28260869565202"/>
    <n v="69.555528290513578"/>
    <n v="1525.6618630138344"/>
    <n v="8.8419706809353276"/>
    <n v="1.6295785905640514E-2"/>
    <n v="8.8829577027203681E-6"/>
  </r>
  <r>
    <x v="3"/>
    <x v="307"/>
    <n v="377"/>
    <n v="1.61121"/>
    <n v="79.56715224424633"/>
    <n v="0"/>
    <n v="8.8407946938051474"/>
    <n v="17.681589387610295"/>
    <n v="26.522384081415442"/>
    <n v="35.36317877522059"/>
    <n v="44.20397346902574"/>
    <n v="53.044768162830891"/>
    <n v="61.885562856636042"/>
    <n v="70.726357550441193"/>
    <n v="79.567152244246344"/>
    <n v="0"/>
    <n v="8.8407946938051474"/>
    <n v="17.681589387610295"/>
    <n v="26.522384081415442"/>
    <n v="35.36317877522059"/>
    <n v="44.20397346902574"/>
    <n v="53.044768162830891"/>
    <n v="61.885562856636042"/>
    <n v="70.726357550441193"/>
    <n v="79.567152244246344"/>
    <n v="0"/>
    <n v="47.87278612603312"/>
    <n v="191.49114450413248"/>
    <n v="430.85507513429803"/>
    <n v="765.96457801652991"/>
    <n v="1196.8196531508281"/>
    <n v="1723.4203005371928"/>
    <n v="2345.7665201756236"/>
    <n v="3063.8583120661206"/>
    <n v="3877.6956762086843"/>
    <n v="0"/>
    <n v="2.6673917757296665E-2"/>
    <n v="5.3347835514593329E-2"/>
    <n v="8.0021753271889998E-2"/>
    <n v="0.10669567102918666"/>
    <n v="0.13336958878648333"/>
    <n v="0.16004350654378002"/>
    <n v="0.18671742430107668"/>
    <n v="0.21339134205837337"/>
    <n v="0.24006525981567003"/>
    <n v="9.0399999999999991"/>
    <n v="1.181524"/>
    <n v="1"/>
    <n v="1.0005999999999999"/>
    <n v="1.0066999999999999"/>
    <n v="1"/>
    <n v="0.96833227043680548"/>
    <n v="0.93780542207651962"/>
    <n v="0.90841945491914244"/>
    <n v="0.88017436896467383"/>
    <n v="0.85307016421311388"/>
    <n v="0.82710684066446249"/>
    <n v="0.80228439831871978"/>
    <n v="0.77860283717588574"/>
    <n v="0.75606215723596026"/>
    <n v="350900"/>
    <n v="701800"/>
    <n v="679575.58739255008"/>
    <n v="658151.84521330148"/>
    <n v="637528.7734622542"/>
    <n v="617706.37213940814"/>
    <n v="598684.64124476328"/>
    <n v="580463.58077831974"/>
    <n v="563043.19074007752"/>
    <n v="546423.47113003663"/>
    <n v="530604.42194819695"/>
    <n v="701800"/>
    <n v="679575.58739255008"/>
    <n v="658151.84521330148"/>
    <n v="637528.7734622542"/>
    <n v="617706.37213940814"/>
    <n v="598684.64124476328"/>
    <n v="580463.58077831974"/>
    <n v="563043.19074007752"/>
    <n v="546423.47113003663"/>
    <n v="530604.42194819695"/>
    <n v="1946623.0025000002"/>
    <n v="60.12"/>
    <n v="9.5873061007957556"/>
    <n v="1.2999999999999999E-2"/>
    <n v="0.78300000000000003"/>
    <n v="4.1710026516728012E-2"/>
    <n v="0.10827913140697498"/>
    <n v="7.3999999999999996E-2"/>
    <n v="0.18227913140697499"/>
    <n v="3.3393830727959699"/>
    <n v="3.2137779842965859"/>
    <n v="3.0649198756906308"/>
    <n v="2.8928087469781052"/>
    <n v="2.6974445981590085"/>
    <n v="2.4788274292333399"/>
    <n v="2.2369572402011006"/>
    <n v="1.9718340310622906"/>
    <n v="1.68345780181691"/>
    <n v="1.3718285524649578"/>
    <n v="3.3393830727959699"/>
    <n v="3.2765805285462779"/>
    <n v="3.1393489299936084"/>
    <n v="2.9788643113343678"/>
    <n v="2.7951266725685571"/>
    <n v="2.5881360136961744"/>
    <n v="2.3578923347172203"/>
    <n v="2.1043956356316955"/>
    <n v="1.8276459164396002"/>
    <n v="1.5276431771409338"/>
    <n v="0"/>
    <n v="4.4203973469025737"/>
    <n v="13.261192040707721"/>
    <n v="22.10198673451287"/>
    <n v="30.942781428318014"/>
    <n v="39.783576122123165"/>
    <n v="48.624370815928316"/>
    <n v="57.465165509733467"/>
    <n v="66.305960203538618"/>
    <n v="75.146754897343769"/>
    <n v="8.8407946938051474"/>
    <n v="0"/>
    <n v="11.927015090437955"/>
    <n v="37.345156222331291"/>
    <n v="65.595175416870546"/>
    <n v="97.869903553123024"/>
    <n v="135.89642384318233"/>
    <n v="182.31454980773231"/>
    <n v="241.41740351242646"/>
    <n v="320.73903148431435"/>
    <n v="434.89019025797148"/>
    <n v="1527.9948491883897"/>
    <n v="69.555528290513578"/>
    <n v="239.63255662183536"/>
    <n v="1837.1829341007387"/>
    <n v="1837.2"/>
    <n v="239.63478260869556"/>
    <n v="69.555528290513578"/>
    <n v="1528.0096891007909"/>
    <n v="8.8392455437076229"/>
    <n v="1.7065899261297091E-2"/>
    <n v="9.2890808084569399E-6"/>
  </r>
  <r>
    <x v="3"/>
    <x v="308"/>
    <n v="377"/>
    <n v="1.61212"/>
    <n v="79.594767629816332"/>
    <n v="0"/>
    <n v="8.8438630699795926"/>
    <n v="17.687726139959185"/>
    <n v="26.53158920993878"/>
    <n v="35.37545227991837"/>
    <n v="44.219315349897961"/>
    <n v="53.063178419877552"/>
    <n v="61.907041489857143"/>
    <n v="70.750904559836741"/>
    <n v="79.594767629816332"/>
    <n v="0"/>
    <n v="8.8438630699795926"/>
    <n v="17.687726139959185"/>
    <n v="26.53158920993878"/>
    <n v="35.37545227991837"/>
    <n v="44.219315349897961"/>
    <n v="53.063178419877552"/>
    <n v="61.907041489857143"/>
    <n v="70.750904559836741"/>
    <n v="79.594767629816332"/>
    <n v="0"/>
    <n v="47.906022325336188"/>
    <n v="191.62408930134475"/>
    <n v="431.15420092802572"/>
    <n v="766.49635720537901"/>
    <n v="1197.6505581334045"/>
    <n v="1724.6168037121022"/>
    <n v="2347.3950939414726"/>
    <n v="3065.9854288215161"/>
    <n v="3880.3878083522309"/>
    <n v="0"/>
    <n v="2.6683175478639628E-2"/>
    <n v="5.3366350957279256E-2"/>
    <n v="8.0049526435918894E-2"/>
    <n v="0.10673270191455851"/>
    <n v="0.13341587739319813"/>
    <n v="0.16009905287183776"/>
    <n v="0.18678222835047739"/>
    <n v="0.21346540382911702"/>
    <n v="0.24014857930775665"/>
    <n v="9.0399999999999991"/>
    <n v="1.181524"/>
    <n v="1"/>
    <n v="1.0005999999999999"/>
    <n v="1.0066999999999999"/>
    <n v="1"/>
    <n v="0.96832147756395204"/>
    <n v="0.93778462839992149"/>
    <n v="0.90838945250790837"/>
    <n v="0.88013594988791244"/>
    <n v="0.85302412053993415"/>
    <n v="0.82705396446397317"/>
    <n v="0.80222548166002949"/>
    <n v="0.77853867212810335"/>
    <n v="0.75599353586819462"/>
    <n v="350900"/>
    <n v="701800"/>
    <n v="679568.01295438153"/>
    <n v="658137.25221106492"/>
    <n v="637507.71777005005"/>
    <n v="617679.40963133692"/>
    <n v="598652.32779492578"/>
    <n v="580426.47226081637"/>
    <n v="563001.84302900871"/>
    <n v="546378.44009950291"/>
    <n v="530556.26347229898"/>
    <n v="701800"/>
    <n v="679568.01295438153"/>
    <n v="658137.25221106492"/>
    <n v="637507.71777005005"/>
    <n v="617679.40963133692"/>
    <n v="598652.32779492578"/>
    <n v="580426.47226081637"/>
    <n v="563001.84302900871"/>
    <n v="546378.44009950291"/>
    <n v="530556.26347229898"/>
    <n v="1949074.6687500002"/>
    <n v="60.12"/>
    <n v="9.5873061007957556"/>
    <n v="1.2999999999999999E-2"/>
    <n v="0.78300000000000003"/>
    <n v="4.1710026516728012E-2"/>
    <n v="0.10840147652056766"/>
    <n v="7.3999999999999996E-2"/>
    <n v="0.18240147652056765"/>
    <n v="3.3349358823899373"/>
    <n v="3.2094317534801631"/>
    <n v="3.0606688026931752"/>
    <n v="2.8886470300289715"/>
    <n v="2.6933664354875533"/>
    <n v="2.474827019068921"/>
    <n v="2.2330287807730742"/>
    <n v="1.9679717206000118"/>
    <n v="1.6796558385497351"/>
    <n v="1.3680811346222448"/>
    <n v="3.3349358823899373"/>
    <n v="3.2721838179350504"/>
    <n v="3.1350502780866689"/>
    <n v="2.9746579163610734"/>
    <n v="2.7910067327582624"/>
    <n v="2.5840967272782374"/>
    <n v="2.3539278999209978"/>
    <n v="2.1005002506865429"/>
    <n v="1.8238137795748735"/>
    <n v="1.5238684865859899"/>
    <n v="0"/>
    <n v="4.4219315349897963"/>
    <n v="13.26579460496939"/>
    <n v="22.109657674948984"/>
    <n v="30.953520744928575"/>
    <n v="39.797383814908166"/>
    <n v="48.641246884887757"/>
    <n v="57.485109954867347"/>
    <n v="66.328973024846945"/>
    <n v="75.172836094826536"/>
    <n v="8.8438630699795926"/>
    <n v="0"/>
    <n v="11.951332558374833"/>
    <n v="37.422325192317047"/>
    <n v="65.733536594544518"/>
    <n v="98.082421582474637"/>
    <n v="136.20334304327031"/>
    <n v="182.74838707568583"/>
    <n v="242.03303038759529"/>
    <n v="321.63610209198691"/>
    <n v="436.27010785825479"/>
    <n v="1532.0805863845042"/>
    <n v="69.555528290513578"/>
    <n v="240.24541720125254"/>
    <n v="1841.8815318762704"/>
    <n v="1841.9"/>
    <n v="240.24782608695637"/>
    <n v="69.555528290513578"/>
    <n v="1532.0966456225301"/>
    <n v="8.8383056472583803"/>
    <n v="1.8468123729689978E-2"/>
    <n v="1.0026670139361516E-5"/>
  </r>
  <r>
    <x v="3"/>
    <x v="309"/>
    <n v="377"/>
    <n v="1.61541"/>
    <n v="79.563666471335708"/>
    <n v="0"/>
    <n v="8.8404073857039673"/>
    <n v="17.680814771407935"/>
    <n v="26.5212221571119"/>
    <n v="35.361629542815869"/>
    <n v="44.202036928519838"/>
    <n v="53.042444314223808"/>
    <n v="61.882851699927777"/>
    <n v="70.723259085631739"/>
    <n v="79.563666471335708"/>
    <n v="0"/>
    <n v="8.8404073857039673"/>
    <n v="17.680814771407935"/>
    <n v="26.5212221571119"/>
    <n v="35.361629542815869"/>
    <n v="44.202036928519838"/>
    <n v="53.042444314223808"/>
    <n v="61.882851699927777"/>
    <n v="70.723259085631739"/>
    <n v="79.563666471335708"/>
    <n v="0"/>
    <n v="47.868591681440677"/>
    <n v="191.47436672576271"/>
    <n v="430.81732513296595"/>
    <n v="765.89746690305083"/>
    <n v="1196.7147920360169"/>
    <n v="1723.2693005318645"/>
    <n v="2345.5609923905931"/>
    <n v="3063.5898676122033"/>
    <n v="3877.3559261966943"/>
    <n v="0"/>
    <n v="2.6672749194424729E-2"/>
    <n v="5.3345498388849458E-2"/>
    <n v="8.001824758327418E-2"/>
    <n v="0.10669099677769892"/>
    <n v="0.13336374597212364"/>
    <n v="0.16003649516654839"/>
    <n v="0.18670924436097311"/>
    <n v="0.21338199355539783"/>
    <n v="0.24005474274982255"/>
    <n v="9.0399999999999991"/>
    <n v="1.181524"/>
    <n v="1"/>
    <n v="1.0005999999999999"/>
    <n v="1.0066999999999999"/>
    <n v="1"/>
    <n v="0.96833363278510509"/>
    <n v="0.93780804681313379"/>
    <n v="0.90842324208408576"/>
    <n v="0.88017921859796133"/>
    <n v="0.85307597635476018"/>
    <n v="0.82711351535448252"/>
    <n v="0.80229183559712836"/>
    <n v="0.77861093708269768"/>
    <n v="0.75607081981119029"/>
    <n v="350900"/>
    <n v="701800"/>
    <n v="679576.54348858679"/>
    <n v="658153.68725345726"/>
    <n v="637531.43129461142"/>
    <n v="617709.77561204927"/>
    <n v="598688.72020577069"/>
    <n v="580468.26507577579"/>
    <n v="563048.4102220647"/>
    <n v="546429.15564463718"/>
    <n v="530610.50134349335"/>
    <n v="701800"/>
    <n v="679576.54348858679"/>
    <n v="658153.68725345726"/>
    <n v="637531.43129461142"/>
    <n v="617709.77561204927"/>
    <n v="598688.72020577069"/>
    <n v="580468.26507577579"/>
    <n v="563048.4102220647"/>
    <n v="546429.15564463718"/>
    <n v="530610.50134349335"/>
    <n v="1951526.3350000002"/>
    <n v="60.12"/>
    <n v="9.5873061007957556"/>
    <n v="1.2999999999999999E-2"/>
    <n v="0.78300000000000003"/>
    <n v="4.1710026516728012E-2"/>
    <n v="0.10884437751116448"/>
    <n v="7.3999999999999996E-2"/>
    <n v="0.18284437751116447"/>
    <n v="3.3304998658291449"/>
    <n v="3.2051727227311302"/>
    <n v="3.0565657321260824"/>
    <n v="2.8846788940140007"/>
    <n v="2.6895122083948855"/>
    <n v="2.4710656752687359"/>
    <n v="2.2293392946355528"/>
    <n v="1.9643330664953371"/>
    <n v="1.6760469908480871"/>
    <n v="1.3644810676938033"/>
    <n v="3.3304998658291449"/>
    <n v="3.2678362942801376"/>
    <n v="3.1308692274286063"/>
    <n v="2.9706223130700415"/>
    <n v="2.7870955512044429"/>
    <n v="2.5802889418318107"/>
    <n v="2.3502024849521446"/>
    <n v="2.096836180565445"/>
    <n v="1.8201900286717121"/>
    <n v="1.5202640292709453"/>
    <n v="0"/>
    <n v="4.4202036928519837"/>
    <n v="13.26061107855595"/>
    <n v="22.101018464259916"/>
    <n v="30.941425849963885"/>
    <n v="39.781833235667854"/>
    <n v="48.622240621371823"/>
    <n v="57.462648007075792"/>
    <n v="66.303055392779754"/>
    <n v="75.143462778483723"/>
    <n v="8.8404073857039673"/>
    <n v="0"/>
    <n v="11.957882174514699"/>
    <n v="37.443021602692305"/>
    <n v="65.771406214579386"/>
    <n v="98.143319661223799"/>
    <n v="136.29776365424019"/>
    <n v="182.89505600084644"/>
    <n v="242.2665263754042"/>
    <n v="322.02463004195823"/>
    <n v="436.96279760881305"/>
    <n v="1533.7624033342722"/>
    <n v="69.555528290513578"/>
    <n v="240.49768974371773"/>
    <n v="1843.8156213685036"/>
    <n v="1843.8"/>
    <n v="240.49565217391296"/>
    <n v="69.555528290513578"/>
    <n v="1533.7488195355734"/>
    <n v="8.8348902054774037"/>
    <n v="1.5621368503616395E-2"/>
    <n v="8.4723768866560336E-6"/>
  </r>
  <r>
    <x v="3"/>
    <x v="310"/>
    <n v="377"/>
    <n v="1.61805"/>
    <n v="79.54865290590304"/>
    <n v="0"/>
    <n v="8.8387392117670043"/>
    <n v="17.677478423534009"/>
    <n v="26.516217635301011"/>
    <n v="35.354956847068017"/>
    <n v="44.193696058835023"/>
    <n v="53.032435270602029"/>
    <n v="61.871174482369035"/>
    <n v="70.709913694136034"/>
    <n v="79.54865290590304"/>
    <n v="0"/>
    <n v="8.8387392117670043"/>
    <n v="17.677478423534009"/>
    <n v="26.516217635301011"/>
    <n v="35.354956847068017"/>
    <n v="44.193696058835023"/>
    <n v="53.032435270602029"/>
    <n v="61.871174482369035"/>
    <n v="70.709913694136034"/>
    <n v="79.54865290590304"/>
    <n v="0"/>
    <n v="47.850527897846909"/>
    <n v="191.40211159138764"/>
    <n v="430.65475108062213"/>
    <n v="765.60844636555055"/>
    <n v="1196.2631974461729"/>
    <n v="1722.619004322489"/>
    <n v="2344.6758669944988"/>
    <n v="3062.4337854622022"/>
    <n v="3875.8927597256002"/>
    <n v="0"/>
    <n v="2.6667716079649354E-2"/>
    <n v="5.3335432159298708E-2"/>
    <n v="8.0003148238948066E-2"/>
    <n v="0.10667086431859742"/>
    <n v="0.13333858039824678"/>
    <n v="0.16000629647789613"/>
    <n v="0.18667401255754551"/>
    <n v="0.21334172863719483"/>
    <n v="0.24000944471684421"/>
    <n v="9.0399999999999991"/>
    <n v="1.181524"/>
    <n v="1"/>
    <n v="1.0005999999999999"/>
    <n v="1.0066999999999999"/>
    <n v="1"/>
    <n v="0.96833950057772866"/>
    <n v="0.93781935191098231"/>
    <n v="0.90843955399976095"/>
    <n v="0.88020010684406469"/>
    <n v="0.8531010104438933"/>
    <n v="0.82714226479924691"/>
    <n v="0.80232386991012561"/>
    <n v="0.7786458257765293"/>
    <n v="0.75610813239845787"/>
    <n v="350900"/>
    <n v="701800"/>
    <n v="679580.66150545003"/>
    <n v="658161.62117112742"/>
    <n v="637542.87899703218"/>
    <n v="617724.43498316465"/>
    <n v="598706.28912952438"/>
    <n v="580488.44143611146"/>
    <n v="563070.89190292615"/>
    <n v="546453.64052996831"/>
    <n v="530636.68731723772"/>
    <n v="701800"/>
    <n v="679580.66150545003"/>
    <n v="658161.62117112742"/>
    <n v="637542.87899703218"/>
    <n v="617724.43498316465"/>
    <n v="598706.28912952438"/>
    <n v="580488.44143611146"/>
    <n v="563070.89190292615"/>
    <n v="546453.64052996831"/>
    <n v="530636.68731723772"/>
    <n v="1953978.0012500002"/>
    <n v="60.12"/>
    <n v="9.5873061007957556"/>
    <n v="1.2999999999999999E-2"/>
    <n v="0.78300000000000003"/>
    <n v="4.1710026516728012E-2"/>
    <n v="0.10920042824534414"/>
    <n v="7.3999999999999996E-2"/>
    <n v="0.18320042824534413"/>
    <n v="3.3260749810539525"/>
    <n v="3.2009034435980195"/>
    <n v="3.052435130599493"/>
    <n v="2.8806700420583717"/>
    <n v="2.6856081779746588"/>
    <n v="2.467249538348351"/>
    <n v="2.2255941231794489"/>
    <n v="1.9606419324679543"/>
    <n v="1.6723929662138661"/>
    <n v="1.360847224417183"/>
    <n v="3.3260749810539525"/>
    <n v="3.263489212325986"/>
    <n v="3.126669287098756"/>
    <n v="2.9665525863289322"/>
    <n v="2.7831391100165153"/>
    <n v="2.5764288581615049"/>
    <n v="2.3464218307638998"/>
    <n v="2.0931180278237016"/>
    <n v="1.8165174493409102"/>
    <n v="1.5166200953155244"/>
    <n v="0"/>
    <n v="4.4193696058835021"/>
    <n v="13.258108817650506"/>
    <n v="22.096848029417508"/>
    <n v="30.935587241184514"/>
    <n v="39.77432645295152"/>
    <n v="48.613065664718526"/>
    <n v="57.451804876485532"/>
    <n v="66.290544088252531"/>
    <n v="75.129283300019537"/>
    <n v="8.8387392117670043"/>
    <n v="0"/>
    <n v="11.969292032368447"/>
    <n v="37.479168891948149"/>
    <n v="65.83678241003652"/>
    <n v="98.245749557978101"/>
    <n v="136.45045844277172"/>
    <n v="183.12061542449339"/>
    <n v="242.6052968816866"/>
    <n v="322.55392405660569"/>
    <n v="437.84738465942786"/>
    <n v="1536.1086723573164"/>
    <n v="69.555528290513578"/>
    <n v="240.84963009717436"/>
    <n v="1846.5138307450045"/>
    <n v="1846.5"/>
    <n v="240.8478260869565"/>
    <n v="69.555528290513578"/>
    <n v="1536.0966456225299"/>
    <n v="8.8321300091781918"/>
    <n v="1.3830745004497658E-2"/>
    <n v="7.490249122392449E-6"/>
  </r>
  <r>
    <x v="3"/>
    <x v="311"/>
    <n v="377"/>
    <n v="1.61974"/>
    <n v="79.557005818947204"/>
    <n v="0"/>
    <n v="8.8396673132163563"/>
    <n v="17.679334626432713"/>
    <n v="26.519001939649069"/>
    <n v="35.358669252865425"/>
    <n v="44.198336566081778"/>
    <n v="53.038003879298131"/>
    <n v="61.877671192514484"/>
    <n v="70.717338505730837"/>
    <n v="79.557005818947189"/>
    <n v="0"/>
    <n v="8.8396673132163563"/>
    <n v="17.679334626432713"/>
    <n v="26.519001939649069"/>
    <n v="35.358669252865425"/>
    <n v="44.198336566081778"/>
    <n v="53.038003879298131"/>
    <n v="61.877671192514484"/>
    <n v="70.717338505730837"/>
    <n v="79.557005818947189"/>
    <n v="0"/>
    <n v="47.860577402611725"/>
    <n v="191.4423096104469"/>
    <n v="430.74519662350554"/>
    <n v="765.76923844178759"/>
    <n v="1196.5144350652931"/>
    <n v="1722.9807864940219"/>
    <n v="2345.1682927279739"/>
    <n v="3063.0769537671495"/>
    <n v="3876.7067696115482"/>
    <n v="0"/>
    <n v="2.667051629191396E-2"/>
    <n v="5.334103258382792E-2"/>
    <n v="8.0011548875741884E-2"/>
    <n v="0.10668206516765584"/>
    <n v="0.1333525814595698"/>
    <n v="0.16002309775148374"/>
    <n v="0.18669361404339768"/>
    <n v="0.21336413033531165"/>
    <n v="0.2400346466272256"/>
    <n v="9.0399999999999991"/>
    <n v="1.181524"/>
    <n v="1"/>
    <n v="1.0005999999999999"/>
    <n v="1.0066999999999999"/>
    <n v="1"/>
    <n v="0.96833623598098595"/>
    <n v="0.93781306221245864"/>
    <n v="0.90843047869441818"/>
    <n v="0.88018848542686445"/>
    <n v="0.8530870824097978"/>
    <n v="0.82712626964321767"/>
    <n v="0.80230604712712439"/>
    <n v="0.77862641486151796"/>
    <n v="0.75608737284639826"/>
    <n v="350900"/>
    <n v="701800"/>
    <n v="679578.37041145598"/>
    <n v="658157.20706070343"/>
    <n v="637536.50994774268"/>
    <n v="617716.27907257352"/>
    <n v="598696.51443519606"/>
    <n v="580477.21603561018"/>
    <n v="563058.38387381588"/>
    <n v="546440.01794981328"/>
    <n v="530622.11826360226"/>
    <n v="701800"/>
    <n v="679578.37041145598"/>
    <n v="658157.20706070343"/>
    <n v="637536.50994774268"/>
    <n v="617716.27907257352"/>
    <n v="598696.51443519606"/>
    <n v="580477.21603561018"/>
    <n v="563058.38387381588"/>
    <n v="546440.01794981328"/>
    <n v="530622.11826360226"/>
    <n v="1956429.6675000002"/>
    <n v="60.12"/>
    <n v="9.5873061007957556"/>
    <n v="1.2999999999999999E-2"/>
    <n v="0.78300000000000003"/>
    <n v="4.1710026516728012E-2"/>
    <n v="0.10942865988376108"/>
    <n v="7.3999999999999996E-2"/>
    <n v="0.18342865988376106"/>
    <n v="3.3216611862155387"/>
    <n v="3.196614571543634"/>
    <n v="3.0482603185799468"/>
    <n v="2.8765984273244798"/>
    <n v="2.6816288977772311"/>
    <n v="2.4633517299382008"/>
    <n v="2.2217669238073898"/>
    <n v="1.956874479384797"/>
    <n v="1.6686743966704227"/>
    <n v="1.357166675664268"/>
    <n v="3.3216611862155387"/>
    <n v="3.2591378788795864"/>
    <n v="3.1224374450617907"/>
    <n v="2.9624293729522133"/>
    <n v="2.7791136625508557"/>
    <n v="2.572490313857716"/>
    <n v="2.3425593268727951"/>
    <n v="2.0893207015960935"/>
    <n v="1.8127744380276098"/>
    <n v="1.5129205361673455"/>
    <n v="0"/>
    <n v="4.4198336566081782"/>
    <n v="13.259500969824535"/>
    <n v="22.099168283040889"/>
    <n v="30.938835596257249"/>
    <n v="39.778502909473602"/>
    <n v="48.618170222689955"/>
    <n v="57.457837535906307"/>
    <n v="66.29750484912266"/>
    <n v="75.137172162339013"/>
    <n v="8.8396673132163563"/>
    <n v="0"/>
    <n v="11.987789579986753"/>
    <n v="37.537846434005672"/>
    <n v="65.942262558039843"/>
    <n v="98.408718367489669"/>
    <n v="136.6880683839201"/>
    <n v="183.46107405511114"/>
    <n v="243.09727461477831"/>
    <n v="323.28781467165993"/>
    <n v="439.01023807470597"/>
    <n v="1539.4210867396976"/>
    <n v="69.555528290513578"/>
    <n v="241.34649225453154"/>
    <n v="1850.3231072847427"/>
    <n v="1850.3"/>
    <n v="241.34347826086946"/>
    <n v="69.555528290513578"/>
    <n v="1539.4009934486169"/>
    <n v="8.8303539971694232"/>
    <n v="2.3107284742764023E-2"/>
    <n v="1.2488399039487662E-5"/>
  </r>
  <r>
    <x v="3"/>
    <x v="312"/>
    <n v="377"/>
    <n v="1.6206799999999999"/>
    <n v="79.583748491247377"/>
    <n v="0"/>
    <n v="8.842638721249708"/>
    <n v="17.685277442499416"/>
    <n v="26.527916163749126"/>
    <n v="35.370554884998832"/>
    <n v="44.213193606248538"/>
    <n v="53.055832327498244"/>
    <n v="61.89847104874795"/>
    <n v="70.741109769997664"/>
    <n v="79.583748491247377"/>
    <n v="0"/>
    <n v="8.842638721249708"/>
    <n v="17.685277442499416"/>
    <n v="26.527916163749126"/>
    <n v="35.370554884998832"/>
    <n v="44.213193606248538"/>
    <n v="53.055832327498244"/>
    <n v="61.89847104874795"/>
    <n v="70.741109769997664"/>
    <n v="79.583748491247377"/>
    <n v="0"/>
    <n v="47.892758977158621"/>
    <n v="191.57103590863449"/>
    <n v="431.03483079442759"/>
    <n v="766.28414363453794"/>
    <n v="1197.3189744289652"/>
    <n v="1724.1393231777099"/>
    <n v="2346.7451898807717"/>
    <n v="3065.1365745381518"/>
    <n v="3879.3134771498485"/>
    <n v="0"/>
    <n v="2.667948144677278E-2"/>
    <n v="5.335896289354556E-2"/>
    <n v="8.0038444340318343E-2"/>
    <n v="0.10671792578709112"/>
    <n v="0.1333974072338639"/>
    <n v="0.16007688868063666"/>
    <n v="0.18675637012740945"/>
    <n v="0.21343585157418224"/>
    <n v="0.24011533302095503"/>
    <n v="9.0399999999999991"/>
    <n v="1.181524"/>
    <n v="1"/>
    <n v="1.0005999999999999"/>
    <n v="1.0066999999999999"/>
    <n v="1"/>
    <n v="0.96832578413813286"/>
    <n v="0.93779292546255144"/>
    <n v="0.90840142397325607"/>
    <n v="0.88015127967024642"/>
    <n v="0.85304249255352249"/>
    <n v="0.82707506262308472"/>
    <n v="0.80224898987893256"/>
    <n v="0.77856427432106645"/>
    <n v="0.75602091594948606"/>
    <n v="350900"/>
    <n v="701800"/>
    <n v="679571.03530814161"/>
    <n v="658143.07508961856"/>
    <n v="637516.11934443109"/>
    <n v="617690.16807257896"/>
    <n v="598665.22127406206"/>
    <n v="580441.27894888085"/>
    <n v="563018.34109703486"/>
    <n v="546396.40771852445"/>
    <n v="530575.47881334927"/>
    <n v="701800"/>
    <n v="679571.03530814161"/>
    <n v="658143.07508961856"/>
    <n v="637516.11934443109"/>
    <n v="617690.16807257896"/>
    <n v="598665.22127406206"/>
    <n v="580441.27894888085"/>
    <n v="563018.34109703486"/>
    <n v="546396.40771852445"/>
    <n v="530575.47881334927"/>
    <n v="1958881.3337500002"/>
    <n v="60.12"/>
    <n v="9.5873061007957556"/>
    <n v="1.2999999999999999E-2"/>
    <n v="0.78300000000000003"/>
    <n v="4.1710026516728012E-2"/>
    <n v="0.1095557084076389"/>
    <n v="7.3999999999999996E-2"/>
    <n v="0.18355570840763891"/>
    <n v="3.3172584396745934"/>
    <n v="3.1923126492842453"/>
    <n v="3.0440531697630266"/>
    <n v="2.8724800011109357"/>
    <n v="2.6775931433279738"/>
    <n v="2.4593925964141388"/>
    <n v="2.2178783603694323"/>
    <n v="1.9530504351938547"/>
    <n v="1.6649088208874052"/>
    <n v="1.3534535174500832"/>
    <n v="3.3172584396745934"/>
    <n v="3.2547855444794194"/>
    <n v="3.118182909523636"/>
    <n v="2.9582665854369812"/>
    <n v="2.775036572219455"/>
    <n v="2.5684928698710561"/>
    <n v="2.3386354783917858"/>
    <n v="2.0854643977816436"/>
    <n v="1.8089796280406301"/>
    <n v="1.5091811691687442"/>
    <n v="0"/>
    <n v="4.421319360624854"/>
    <n v="13.263958081874563"/>
    <n v="22.106596803124269"/>
    <n v="30.949235524373979"/>
    <n v="39.791874245623688"/>
    <n v="48.634512966873388"/>
    <n v="57.477151688123101"/>
    <n v="66.319790409372814"/>
    <n v="75.162429130622513"/>
    <n v="8.842638721249708"/>
    <n v="0"/>
    <n v="12.011891180844449"/>
    <n v="37.614339099092533"/>
    <n v="66.079456749664843"/>
    <n v="98.619568181771612"/>
    <n v="136.99285371701865"/>
    <n v="183.89245845433513"/>
    <n v="243.71055561781691"/>
    <n v="324.18383135374557"/>
    <n v="440.39391677522036"/>
    <n v="1543.49887112951"/>
    <n v="69.555528290513578"/>
    <n v="241.95815991300341"/>
    <n v="1855.012559333027"/>
    <n v="1855"/>
    <n v="241.95652173913027"/>
    <n v="69.555528290513578"/>
    <n v="1543.4879499703561"/>
    <n v="8.8293631075793506"/>
    <n v="1.2559333026956665E-2"/>
    <n v="6.7705299336693609E-6"/>
  </r>
  <r>
    <x v="3"/>
    <x v="313"/>
    <n v="377"/>
    <n v="1.6229100000000001"/>
    <n v="79.578804983147293"/>
    <n v="0"/>
    <n v="8.8420894425719219"/>
    <n v="17.684178885143844"/>
    <n v="26.526268327715766"/>
    <n v="35.368357770287687"/>
    <n v="44.210447212859606"/>
    <n v="53.052536655431524"/>
    <n v="61.894626098003442"/>
    <n v="70.736715540575361"/>
    <n v="79.578804983147279"/>
    <n v="0"/>
    <n v="8.8420894425719219"/>
    <n v="17.684178885143844"/>
    <n v="26.526268327715766"/>
    <n v="35.368357770287687"/>
    <n v="44.210447212859606"/>
    <n v="53.052536655431524"/>
    <n v="61.894626098003442"/>
    <n v="70.736715540575361"/>
    <n v="79.578804983147279"/>
    <n v="0"/>
    <n v="47.88680924764563"/>
    <n v="191.54723699058252"/>
    <n v="430.98128322881064"/>
    <n v="766.18894796233008"/>
    <n v="1197.1702311911406"/>
    <n v="1723.9251329152423"/>
    <n v="2346.4536531346353"/>
    <n v="3064.7557918493194"/>
    <n v="3878.8315490592945"/>
    <n v="0"/>
    <n v="2.6677824195950366E-2"/>
    <n v="5.3355648391900733E-2"/>
    <n v="8.0033472587851096E-2"/>
    <n v="0.10671129678380147"/>
    <n v="0.13338912097975181"/>
    <n v="0.16006694517570216"/>
    <n v="0.18674476937165252"/>
    <n v="0.21342259356760288"/>
    <n v="0.24010041776355323"/>
    <n v="9.0399999999999991"/>
    <n v="1.181524"/>
    <n v="1"/>
    <n v="1.0005999999999999"/>
    <n v="1.0066999999999999"/>
    <n v="1"/>
    <n v="0.96832771620047697"/>
    <n v="0.93779664779614913"/>
    <n v="0.90840679478701625"/>
    <n v="0.88015815717307855"/>
    <n v="0.85305073495433581"/>
    <n v="0.82708452813078814"/>
    <n v="0.80225953670243566"/>
    <n v="0.77857576066927825"/>
    <n v="0.75603320003131569"/>
    <n v="350900"/>
    <n v="701800"/>
    <n v="679572.39122949471"/>
    <n v="658145.68742333748"/>
    <n v="637519.88858152798"/>
    <n v="617694.99470406654"/>
    <n v="598671.00579095283"/>
    <n v="580447.92184218718"/>
    <n v="563025.74285776936"/>
    <n v="546404.4688376995"/>
    <n v="530584.09978197736"/>
    <n v="701800"/>
    <n v="679572.39122949471"/>
    <n v="658145.68742333748"/>
    <n v="637519.88858152798"/>
    <n v="617694.99470406654"/>
    <n v="598671.00579095283"/>
    <n v="580447.92184218718"/>
    <n v="563025.74285776936"/>
    <n v="546404.4688376995"/>
    <n v="530584.09978197736"/>
    <n v="1961333.0000000002"/>
    <n v="60.12"/>
    <n v="9.5873061007957556"/>
    <n v="1.2999999999999999E-2"/>
    <n v="0.78300000000000003"/>
    <n v="4.1710026516728012E-2"/>
    <n v="0.10985740560918687"/>
    <n v="7.3999999999999996E-2"/>
    <n v="0.18385740560918687"/>
    <n v="3.3128666999999994"/>
    <n v="3.188062359250083"/>
    <n v="3.0399299495271253"/>
    <n v="2.8684694708311258"/>
    <n v="2.6736809231620855"/>
    <n v="2.4555643065200035"/>
    <n v="2.2141196209048806"/>
    <n v="1.9493468663167159"/>
    <n v="1.6612460427555105"/>
    <n v="1.3498171502212628"/>
    <n v="3.3128666999999994"/>
    <n v="3.2504645296250412"/>
    <n v="3.1139961543886043"/>
    <n v="2.9541997101791253"/>
    <n v="2.7710751969966054"/>
    <n v="2.5646226148410447"/>
    <n v="2.3348419637124422"/>
    <n v="2.081733243610798"/>
    <n v="1.8052964545361132"/>
    <n v="1.5055315964883866"/>
    <n v="0"/>
    <n v="4.4210447212859609"/>
    <n v="13.263134163857883"/>
    <n v="22.105223606429803"/>
    <n v="30.947313049001728"/>
    <n v="39.789402491573647"/>
    <n v="48.631491934145565"/>
    <n v="57.473581376717483"/>
    <n v="66.315670819289409"/>
    <n v="75.157760261861313"/>
    <n v="8.8420894425719219"/>
    <n v="0"/>
    <n v="12.026365000737391"/>
    <n v="37.6602323032374"/>
    <n v="66.162204133536136"/>
    <n v="98.748280192153047"/>
    <n v="137.18254438725447"/>
    <n v="184.168354042993"/>
    <n v="244.11703501281201"/>
    <n v="324.80487698015588"/>
    <n v="441.40663675794309"/>
    <n v="1546.2765288108224"/>
    <n v="69.555528290513578"/>
    <n v="242.37480856520025"/>
    <n v="1858.2068656665363"/>
    <n v="1858.2"/>
    <n v="242.37391304347807"/>
    <n v="69.555528290513578"/>
    <n v="1546.2705586660084"/>
    <n v="8.8270037022588532"/>
    <n v="6.8656665362141212E-3"/>
    <n v="3.6947941751233025E-6"/>
  </r>
  <r>
    <x v="3"/>
    <x v="314"/>
    <n v="377"/>
    <n v="1.6254999999999999"/>
    <n v="79.565062622498743"/>
    <n v="0"/>
    <n v="8.8405625136109709"/>
    <n v="17.681125027221942"/>
    <n v="26.521687540832914"/>
    <n v="35.362250054443884"/>
    <n v="44.202812568054853"/>
    <n v="53.043375081665822"/>
    <n v="61.883937595276791"/>
    <n v="70.724500108887767"/>
    <n v="79.565062622498743"/>
    <n v="0"/>
    <n v="8.8405625136109709"/>
    <n v="17.681125027221942"/>
    <n v="26.521687540832914"/>
    <n v="35.362250054443884"/>
    <n v="44.202812568054853"/>
    <n v="53.043375081665822"/>
    <n v="61.883937595276791"/>
    <n v="70.724500108887767"/>
    <n v="79.565062622498743"/>
    <n v="0"/>
    <n v="47.870271653701415"/>
    <n v="191.48108661480566"/>
    <n v="430.83244488331275"/>
    <n v="765.92434645922265"/>
    <n v="1196.7567913425353"/>
    <n v="1723.3297795332508"/>
    <n v="2345.6433110313687"/>
    <n v="3063.6973858368906"/>
    <n v="3877.4920039498152"/>
    <n v="0"/>
    <n v="2.6673217237081139E-2"/>
    <n v="5.3346434474162277E-2"/>
    <n v="8.0019651711243422E-2"/>
    <n v="0.10669286894832455"/>
    <n v="0.13336608618540569"/>
    <n v="0.16003930342248682"/>
    <n v="0.18671252065956795"/>
    <n v="0.21338573789664911"/>
    <n v="0.24005895513373027"/>
    <n v="9.0399999999999991"/>
    <n v="1.181524"/>
    <n v="1"/>
    <n v="1.0005999999999999"/>
    <n v="1.0066999999999999"/>
    <n v="1"/>
    <n v="0.96833308712561206"/>
    <n v="0.93780699553043811"/>
    <n v="0.90842172521447817"/>
    <n v="0.88017727617773234"/>
    <n v="0.85307364842020028"/>
    <n v="0.82711084194188222"/>
    <n v="0.80228885674277806"/>
    <n v="0.778607692822888"/>
    <n v="0.75606735018221172"/>
    <n v="350900"/>
    <n v="701800"/>
    <n v="679576.16054475459"/>
    <n v="658152.94946326152"/>
    <n v="637530.36675552081"/>
    <n v="617708.41242153256"/>
    <n v="598687.08646129654"/>
    <n v="580466.38887481298"/>
    <n v="563046.31966208166"/>
    <n v="546426.8788231028"/>
    <n v="530608.06635787617"/>
    <n v="701800"/>
    <n v="679576.16054475459"/>
    <n v="658152.94946326152"/>
    <n v="637530.36675552081"/>
    <n v="617708.41242153256"/>
    <n v="598687.08646129654"/>
    <n v="580466.38887481298"/>
    <n v="563046.31966208166"/>
    <n v="546426.8788231028"/>
    <n v="530608.06635787617"/>
    <n v="1963784.6662500002"/>
    <n v="60.12"/>
    <n v="9.5873061007957556"/>
    <n v="1.2999999999999999E-2"/>
    <n v="0.78300000000000003"/>
    <n v="4.1710026516728012E-2"/>
    <n v="0.11020832799133122"/>
    <n v="7.3999999999999996E-2"/>
    <n v="0.18420832799133122"/>
    <n v="3.3084859259675405"/>
    <n v="3.183833974909013"/>
    <n v="3.0358372092951944"/>
    <n v="2.8644956291260844"/>
    <n v="2.6698092344016837"/>
    <n v="2.4517780251219912"/>
    <n v="2.2104020012870085"/>
    <n v="1.9456811628967334"/>
    <n v="1.6576155099511678"/>
    <n v="1.34620504245031"/>
    <n v="3.3084859259675405"/>
    <n v="3.246159950438277"/>
    <n v="3.1098355921021037"/>
    <n v="2.9501664192106394"/>
    <n v="2.767152431763884"/>
    <n v="2.5607936297618377"/>
    <n v="2.3310900132044998"/>
    <n v="2.078041582091871"/>
    <n v="1.8016483364239506"/>
    <n v="1.5019102762007388"/>
    <n v="0"/>
    <n v="4.4202812568054854"/>
    <n v="13.260843770416457"/>
    <n v="22.101406284027426"/>
    <n v="30.941968797638399"/>
    <n v="39.782531311249372"/>
    <n v="48.623093824860334"/>
    <n v="57.46365633847131"/>
    <n v="66.304218852082272"/>
    <n v="75.144781365693262"/>
    <n v="8.8405625136109709"/>
    <n v="0"/>
    <n v="12.038153811014679"/>
    <n v="37.697593606982629"/>
    <n v="66.22977694422336"/>
    <n v="98.854116712087006"/>
    <n v="137.34021786031042"/>
    <n v="184.40107337293946"/>
    <n v="244.46625635350426"/>
    <n v="325.35016952389537"/>
    <n v="442.31812496517574"/>
    <n v="1548.695483150133"/>
    <n v="69.555528290513578"/>
    <n v="242.73765171609685"/>
    <n v="1860.9886631567435"/>
    <n v="1861"/>
    <n v="242.73913043478251"/>
    <n v="69.555528290513578"/>
    <n v="1548.7053412747039"/>
    <n v="8.824248163614488"/>
    <n v="1.1336843256458451E-2"/>
    <n v="6.0918018573124401E-6"/>
  </r>
  <r>
    <x v="3"/>
    <x v="315"/>
    <n v="377"/>
    <n v="1.62574"/>
    <n v="79.608836431269239"/>
    <n v="0"/>
    <n v="8.8454262701410258"/>
    <n v="17.690852540282052"/>
    <n v="26.536278810423077"/>
    <n v="35.381705080564103"/>
    <n v="44.227131350705129"/>
    <n v="53.072557620846155"/>
    <n v="61.91798389098718"/>
    <n v="70.763410161128206"/>
    <n v="79.608836431269225"/>
    <n v="0"/>
    <n v="8.8454262701410258"/>
    <n v="17.690852540282052"/>
    <n v="26.536278810423077"/>
    <n v="35.381705080564103"/>
    <n v="44.227131350705129"/>
    <n v="53.072557620846155"/>
    <n v="61.91798389098718"/>
    <n v="70.763410161128206"/>
    <n v="79.608836431269225"/>
    <n v="0"/>
    <n v="47.922959114056852"/>
    <n v="191.69183645622741"/>
    <n v="431.30663202651164"/>
    <n v="766.76734582490963"/>
    <n v="1198.0739778514214"/>
    <n v="1725.2265281060465"/>
    <n v="2348.2249965887859"/>
    <n v="3067.0693832996385"/>
    <n v="3881.7596882386042"/>
    <n v="0"/>
    <n v="2.6687891872808751E-2"/>
    <n v="5.3375783745617501E-2"/>
    <n v="8.0063675618426255E-2"/>
    <n v="0.106751567491235"/>
    <n v="0.13343945936404375"/>
    <n v="0.16012735123685251"/>
    <n v="0.18681524310966124"/>
    <n v="0.21350313498247001"/>
    <n v="0.24019102685527874"/>
    <n v="9.0399999999999991"/>
    <n v="1.181524"/>
    <n v="1"/>
    <n v="1.0005999999999999"/>
    <n v="1.0066999999999999"/>
    <n v="1"/>
    <n v="0.96831597913172218"/>
    <n v="0.9377740351648608"/>
    <n v="0.90837416809941562"/>
    <n v="0.88011637793538688"/>
    <n v="0.85300066467277436"/>
    <n v="0.82702702831157815"/>
    <n v="0.80219546885179838"/>
    <n v="0.77850598629343493"/>
    <n v="0.75595858063648769"/>
    <n v="350900"/>
    <n v="701800"/>
    <n v="679564.1541546426"/>
    <n v="658129.81787869928"/>
    <n v="637496.99117216992"/>
    <n v="617665.67403505452"/>
    <n v="598635.86646735307"/>
    <n v="580407.56846906559"/>
    <n v="562980.78004019207"/>
    <n v="546355.50118073262"/>
    <n v="530531.73189068702"/>
    <n v="701800"/>
    <n v="679564.15415464272"/>
    <n v="658129.81787869928"/>
    <n v="637496.99117216992"/>
    <n v="617665.67403505452"/>
    <n v="598635.86646735307"/>
    <n v="580407.56846906559"/>
    <n v="562980.78004019207"/>
    <n v="546355.50118073262"/>
    <n v="530531.73189068702"/>
    <n v="1966236.3325"/>
    <n v="60.12"/>
    <n v="9.5873061007957556"/>
    <n v="1.2999999999999999E-2"/>
    <n v="0.78300000000000003"/>
    <n v="4.1710026516728012E-2"/>
    <n v="0.11024087422491816"/>
    <n v="7.3999999999999996E-2"/>
    <n v="0.18424087422491814"/>
    <n v="3.304116076558604"/>
    <n v="3.1795421409495424"/>
    <n v="3.0316218366666372"/>
    <n v="2.8603551637098916"/>
    <n v="2.6657421220793029"/>
    <n v="2.4477827117748725"/>
    <n v="2.2064769327965998"/>
    <n v="1.9418247851444852"/>
    <n v="1.6538262688185292"/>
    <n v="1.3424813838187308"/>
    <n v="3.304116076558604"/>
    <n v="3.2418291087540734"/>
    <n v="3.1055819888080896"/>
    <n v="2.9459885001882644"/>
    <n v="2.7630486428945975"/>
    <n v="2.5567624169270875"/>
    <n v="2.3271298222857362"/>
    <n v="2.0741508589705426"/>
    <n v="1.7978255269815073"/>
    <n v="1.49815382631863"/>
    <n v="0"/>
    <n v="4.4227131350705129"/>
    <n v="13.268139405211539"/>
    <n v="22.113565675352564"/>
    <n v="30.95899194549359"/>
    <n v="39.804418215634612"/>
    <n v="48.649844485775645"/>
    <n v="57.495270755916664"/>
    <n v="66.340697026057697"/>
    <n v="75.186123296198716"/>
    <n v="8.8454262701410258"/>
    <n v="0"/>
    <n v="12.067503140313805"/>
    <n v="37.790774570982968"/>
    <n v="66.396700034216806"/>
    <n v="99.109902156796679"/>
    <n v="137.708159436816"/>
    <n v="184.91818046922765"/>
    <n v="245.19440143600428"/>
    <n v="326.40083002881596"/>
    <n v="443.9152365204543"/>
    <n v="1553.5016877936284"/>
    <n v="69.555528290513578"/>
    <n v="243.45858241262115"/>
    <n v="1866.5157984967632"/>
    <n v="1866.5"/>
    <n v="243.45652173913027"/>
    <n v="69.555528290513578"/>
    <n v="1553.4879499703561"/>
    <n v="8.8239919987316391"/>
    <n v="1.5798496763181902E-2"/>
    <n v="8.4642361442174673E-6"/>
  </r>
  <r>
    <x v="3"/>
    <x v="316"/>
    <n v="377"/>
    <n v="1.6307400000000001"/>
    <n v="79.536238562765377"/>
    <n v="0"/>
    <n v="8.8373598403072648"/>
    <n v="17.67471968061453"/>
    <n v="26.512079520921795"/>
    <n v="35.349439361229059"/>
    <n v="44.186799201536324"/>
    <n v="53.024159041843589"/>
    <n v="61.861518882150854"/>
    <n v="70.698878722458119"/>
    <n v="79.536238562765391"/>
    <n v="0"/>
    <n v="8.8373598403072648"/>
    <n v="17.67471968061453"/>
    <n v="26.512079520921795"/>
    <n v="35.349439361229059"/>
    <n v="44.186799201536324"/>
    <n v="53.024159041843589"/>
    <n v="61.861518882150854"/>
    <n v="70.698878722458119"/>
    <n v="79.536238562765391"/>
    <n v="0"/>
    <n v="47.835593980083836"/>
    <n v="191.34237592033534"/>
    <n v="430.52034582075453"/>
    <n v="765.36950368134137"/>
    <n v="1195.889849502096"/>
    <n v="1722.0813832830181"/>
    <n v="2343.944105024108"/>
    <n v="3061.4780147253655"/>
    <n v="3874.6831123867914"/>
    <n v="0"/>
    <n v="2.6663554322460307E-2"/>
    <n v="5.3327108644920615E-2"/>
    <n v="7.9990662967380916E-2"/>
    <n v="0.10665421728984123"/>
    <n v="0.13331777161230154"/>
    <n v="0.15998132593476183"/>
    <n v="0.18664488025722215"/>
    <n v="0.21330843457968246"/>
    <n v="0.23997198890214277"/>
    <n v="9.0399999999999991"/>
    <n v="1.181524"/>
    <n v="1"/>
    <n v="1.0005999999999999"/>
    <n v="1.0066999999999999"/>
    <n v="1"/>
    <n v="0.96834435253991147"/>
    <n v="0.93782869993740603"/>
    <n v="0.90845304219248335"/>
    <n v="0.88021737930514388"/>
    <n v="0.85312171127538716"/>
    <n v="0.82716603810321343"/>
    <n v="0.80235035978862279"/>
    <n v="0.77867467633161502"/>
    <n v="0.75613898773219024"/>
    <n v="350900"/>
    <n v="701800"/>
    <n v="679584.06661250989"/>
    <n v="658168.1816160715"/>
    <n v="637552.3450106848"/>
    <n v="617736.55679634993"/>
    <n v="598720.81697306666"/>
    <n v="580505.1255408352"/>
    <n v="563089.48249965545"/>
    <n v="546473.88784952741"/>
    <n v="530658.34159045108"/>
    <n v="701800"/>
    <n v="679584.06661250989"/>
    <n v="658168.1816160715"/>
    <n v="637552.3450106848"/>
    <n v="617736.55679634993"/>
    <n v="598720.81697306666"/>
    <n v="580505.1255408352"/>
    <n v="563089.48249965545"/>
    <n v="546473.88784952741"/>
    <n v="530658.34159045108"/>
    <n v="1968687.99875"/>
    <n v="60.12"/>
    <n v="9.5873061007957556"/>
    <n v="1.2999999999999999E-2"/>
    <n v="0.78300000000000003"/>
    <n v="4.1710026516728012E-2"/>
    <n v="0.11092001356067413"/>
    <n v="7.3999999999999996E-2"/>
    <n v="0.18492001356067411"/>
    <n v="3.2997571109589043"/>
    <n v="3.175410368781789"/>
    <n v="3.0276847881584481"/>
    <n v="2.8565803690888814"/>
    <n v="2.6620971115730891"/>
    <n v="2.444235015611071"/>
    <n v="2.2029940812028279"/>
    <n v="1.9383743083483589"/>
    <n v="1.6503756970476642"/>
    <n v="1.3389982473007433"/>
    <n v="3.2997571109589043"/>
    <n v="3.2375837398703466"/>
    <n v="3.1015475784701185"/>
    <n v="2.9421325786236645"/>
    <n v="2.7593387403309855"/>
    <n v="2.5531660635920801"/>
    <n v="2.3236145484069493"/>
    <n v="2.0706841947755934"/>
    <n v="1.7943750026980116"/>
    <n v="1.4946869721742038"/>
    <n v="0"/>
    <n v="4.4186799201536324"/>
    <n v="13.256039760460897"/>
    <n v="22.093399600768162"/>
    <n v="30.930759441075427"/>
    <n v="39.768119281382695"/>
    <n v="48.605479121689953"/>
    <n v="57.442838961997225"/>
    <n v="66.280198802304483"/>
    <n v="75.117558642611755"/>
    <n v="8.8373598403072648"/>
    <n v="0"/>
    <n v="12.061298675505954"/>
    <n v="37.770948359398872"/>
    <n v="66.362516694956767"/>
    <n v="99.062230859693798"/>
    <n v="137.65073305391974"/>
    <n v="184.86031149331885"/>
    <n v="245.15715116616641"/>
    <n v="326.43230440813608"/>
    <n v="444.13372726766045"/>
    <n v="1553.491221978757"/>
    <n v="69.555528290513578"/>
    <n v="243.45701254039045"/>
    <n v="1866.5037628096611"/>
    <n v="1866.5"/>
    <n v="243.45652173913027"/>
    <n v="69.555528290513578"/>
    <n v="1553.4879499703561"/>
    <n v="8.8186236232615123"/>
    <n v="3.7628096611115325E-3"/>
    <n v="2.0159708872818284E-6"/>
  </r>
  <r>
    <x v="3"/>
    <x v="317"/>
    <n v="377"/>
    <n v="1.6310100000000001"/>
    <n v="79.579159937755222"/>
    <n v="0"/>
    <n v="8.842128881972803"/>
    <n v="17.684257763945606"/>
    <n v="26.526386645918407"/>
    <n v="35.368515527891212"/>
    <n v="44.210644409864017"/>
    <n v="53.052773291836822"/>
    <n v="61.894902173809626"/>
    <n v="70.737031055782424"/>
    <n v="79.579159937755222"/>
    <n v="0"/>
    <n v="8.842128881972803"/>
    <n v="17.684257763945606"/>
    <n v="26.526386645918407"/>
    <n v="35.368515527891212"/>
    <n v="44.210644409864017"/>
    <n v="53.052773291836822"/>
    <n v="61.894902173809626"/>
    <n v="70.737031055782424"/>
    <n v="79.579159937755222"/>
    <n v="0"/>
    <n v="47.887236438818292"/>
    <n v="191.54894575527317"/>
    <n v="430.9851279493646"/>
    <n v="766.19578302109267"/>
    <n v="1197.1809109704573"/>
    <n v="1723.9405117974586"/>
    <n v="2346.4745855020969"/>
    <n v="3064.7831320843707"/>
    <n v="3878.8661515442809"/>
    <n v="0"/>
    <n v="2.667794319015529E-2"/>
    <n v="5.335588638031058E-2"/>
    <n v="8.003382957046587E-2"/>
    <n v="0.10671177276062116"/>
    <n v="0.13338971595077645"/>
    <n v="0.16006765914093177"/>
    <n v="0.18674560233108706"/>
    <n v="0.21342354552124232"/>
    <n v="0.24010148871139761"/>
    <n v="9.0399999999999991"/>
    <n v="1.181524"/>
    <n v="1"/>
    <n v="1.0005999999999999"/>
    <n v="1.0066999999999999"/>
    <n v="1"/>
    <n v="0.96832757747406184"/>
    <n v="0.9377963805239331"/>
    <n v="0.90840640914961401"/>
    <n v="0.88015766335110435"/>
    <n v="0.85305014312840433"/>
    <n v="0.82708384848151373"/>
    <n v="0.80225877941043278"/>
    <n v="0.77857493591516125"/>
    <n v="0.75603231799569937"/>
    <n v="350900"/>
    <n v="701800"/>
    <n v="679572.29387129657"/>
    <n v="658145.49985169631"/>
    <n v="637519.6179411991"/>
    <n v="617694.64813980507"/>
    <n v="598670.5904475142"/>
    <n v="580447.44486432639"/>
    <n v="563025.21139024175"/>
    <n v="546403.89002526016"/>
    <n v="530583.48076938186"/>
    <n v="701800"/>
    <n v="679572.29387129669"/>
    <n v="658145.49985169631"/>
    <n v="637519.6179411991"/>
    <n v="617694.64813980507"/>
    <n v="598670.5904475142"/>
    <n v="580447.44486432639"/>
    <n v="563025.21139024175"/>
    <n v="546403.89002526016"/>
    <n v="530583.48076938186"/>
    <n v="1971139.665"/>
    <n v="60.12"/>
    <n v="9.5873061007957556"/>
    <n v="1.2999999999999999E-2"/>
    <n v="0.78300000000000003"/>
    <n v="4.1710026516728012E-2"/>
    <n v="0.11095674643400169"/>
    <n v="7.3999999999999996E-2"/>
    <n v="0.18495674643400167"/>
    <n v="3.295408988557214"/>
    <n v="3.1711407688425504"/>
    <n v="3.0234919523180119"/>
    <n v="2.8524625389835983"/>
    <n v="2.6580525288393093"/>
    <n v="2.4402619218851465"/>
    <n v="2.1990907181211083"/>
    <n v="1.9345389175471952"/>
    <n v="1.6466065201634075"/>
    <n v="1.3352935259697452"/>
    <n v="3.295408988557214"/>
    <n v="3.2332748786998824"/>
    <n v="3.0973163605802814"/>
    <n v="2.9379772456508051"/>
    <n v="2.755257533911454"/>
    <n v="2.5491572253622277"/>
    <n v="2.3196763200031274"/>
    <n v="2.0668148178341519"/>
    <n v="1.7905727188553013"/>
    <n v="1.4909500230665764"/>
    <n v="0"/>
    <n v="4.4210644409864015"/>
    <n v="13.263193322959204"/>
    <n v="22.105322204932008"/>
    <n v="30.94745108690481"/>
    <n v="39.789579968877618"/>
    <n v="48.631708850850416"/>
    <n v="57.473837732823227"/>
    <n v="66.315966614796025"/>
    <n v="75.158095496768823"/>
    <n v="8.842128881972803"/>
    <n v="0"/>
    <n v="12.090410821621131"/>
    <n v="37.863379485767155"/>
    <n v="66.528121755499569"/>
    <n v="99.316070353137334"/>
    <n v="138.01604339818076"/>
    <n v="185.37406865851747"/>
    <n v="245.88128369805091"/>
    <n v="327.47864276380602"/>
    <n v="445.72759423497774"/>
    <n v="1558.275615169558"/>
    <n v="69.555528290513578"/>
    <n v="244.17467151901062"/>
    <n v="1872.0058149790823"/>
    <n v="1872"/>
    <n v="244.17391304347802"/>
    <n v="69.555528290513578"/>
    <n v="1558.2705586660084"/>
    <n v="8.8183320232765627"/>
    <n v="5.8149790822881187E-3"/>
    <n v="3.1062922448120294E-6"/>
  </r>
  <r>
    <x v="3"/>
    <x v="318"/>
    <n v="377"/>
    <n v="1.63127"/>
    <n v="79.622288027551164"/>
    <n v="0"/>
    <n v="8.8469208919501288"/>
    <n v="17.693841783900258"/>
    <n v="26.540762675850388"/>
    <n v="35.387683567800515"/>
    <n v="44.234604459750642"/>
    <n v="53.081525351700769"/>
    <n v="61.928446243650896"/>
    <n v="70.77536713560103"/>
    <n v="79.622288027551164"/>
    <n v="0"/>
    <n v="8.8469208919501288"/>
    <n v="17.693841783900258"/>
    <n v="26.540762675850388"/>
    <n v="35.387683567800515"/>
    <n v="44.234604459750642"/>
    <n v="53.081525351700769"/>
    <n v="61.928446243650896"/>
    <n v="70.77536713560103"/>
    <n v="79.622288027551164"/>
    <n v="0"/>
    <n v="47.9391556769095"/>
    <n v="191.756622707638"/>
    <n v="431.45240109218554"/>
    <n v="767.02649083055201"/>
    <n v="1198.4788919227374"/>
    <n v="1725.8096043687417"/>
    <n v="2349.0186281685651"/>
    <n v="3068.105963322208"/>
    <n v="3883.0716098296698"/>
    <n v="0"/>
    <n v="2.669240135646888E-2"/>
    <n v="5.3384802712937759E-2"/>
    <n v="8.0077204069406646E-2"/>
    <n v="0.10676960542587552"/>
    <n v="0.13346200678234441"/>
    <n v="0.16015440813881326"/>
    <n v="0.18684680949528215"/>
    <n v="0.21353921085175104"/>
    <n v="0.24023161220821995"/>
    <n v="9.0399999999999991"/>
    <n v="1.181524"/>
    <n v="1"/>
    <n v="1.0005999999999999"/>
    <n v="1.0066999999999999"/>
    <n v="1"/>
    <n v="0.96831072195174783"/>
    <n v="0.93776390679360411"/>
    <n v="0.90835955452556905"/>
    <n v="0.88009766514764243"/>
    <n v="0.85297823865982447"/>
    <n v="0.82700127506211496"/>
    <n v="0.80216677435451411"/>
    <n v="0.77847473653702171"/>
    <n v="0.75592516160963785"/>
    <n v="350900"/>
    <n v="701800"/>
    <n v="679560.46466573665"/>
    <n v="658122.70978775132"/>
    <n v="637486.73536604433"/>
    <n v="617652.54140061548"/>
    <n v="598620.12789146486"/>
    <n v="580389.49483859225"/>
    <n v="562960.64224199799"/>
    <n v="546333.57010168186"/>
    <n v="530508.27841764386"/>
    <n v="701800"/>
    <n v="679560.46466573665"/>
    <n v="658122.70978775132"/>
    <n v="637486.73536604433"/>
    <n v="617652.54140061548"/>
    <n v="598620.12789146486"/>
    <n v="580389.49483859225"/>
    <n v="562960.64224199799"/>
    <n v="546333.57010168186"/>
    <n v="530508.27841764386"/>
    <n v="1973591.33125"/>
    <n v="60.12"/>
    <n v="9.5873061007957556"/>
    <n v="1.2999999999999999E-2"/>
    <n v="0.78300000000000003"/>
    <n v="4.1710026516728012E-2"/>
    <n v="0.11099212457818099"/>
    <n v="7.3999999999999996E-2"/>
    <n v="0.18499212457818098"/>
    <n v="3.2910716689440993"/>
    <n v="3.1668815146728067"/>
    <n v="3.0193090698703786"/>
    <n v="2.8483543345368192"/>
    <n v="2.6540173086721248"/>
    <n v="2.4362979922762982"/>
    <n v="2.1951963853493366"/>
    <n v="1.9307124878912423"/>
    <n v="1.6428462999020146"/>
    <n v="1.3315978213816528"/>
    <n v="3.2910716689440993"/>
    <n v="3.2289765918084532"/>
    <n v="3.0930952922715926"/>
    <n v="2.9338317022035989"/>
    <n v="2.751185821604472"/>
    <n v="2.5451576504742115"/>
    <n v="2.3157471888128174"/>
    <n v="2.0629544366202897"/>
    <n v="1.7867793938966283"/>
    <n v="1.4872220606418338"/>
    <n v="0"/>
    <n v="4.4234604459750644"/>
    <n v="13.270381337925194"/>
    <n v="22.117302229875321"/>
    <n v="30.964223121825452"/>
    <n v="39.811144013775575"/>
    <n v="48.658064905725709"/>
    <n v="57.504985797675829"/>
    <n v="66.351906689625963"/>
    <n v="75.198827581576097"/>
    <n v="8.8469208919501288"/>
    <n v="0"/>
    <n v="12.119630948545851"/>
    <n v="37.956158090562603"/>
    <n v="66.694358447381802"/>
    <n v="99.570894226157392"/>
    <n v="138.38279984042785"/>
    <n v="185.88991624643424"/>
    <n v="246.60848112487594"/>
    <n v="328.52968392086689"/>
    <n v="447.32935073225718"/>
    <n v="1563.0812735775096"/>
    <n v="69.555528290513578"/>
    <n v="244.89552028020333"/>
    <n v="1877.5323221482265"/>
    <n v="1877.5"/>
    <n v="244.89130434782601"/>
    <n v="69.555528290513578"/>
    <n v="1563.0531673616604"/>
    <n v="8.818051058765997"/>
    <n v="3.2322148226512581E-2"/>
    <n v="1.7215525020779005E-5"/>
  </r>
  <r>
    <x v="3"/>
    <x v="319"/>
    <n v="377"/>
    <n v="1.6363099999999999"/>
    <n v="79.548934406850336"/>
    <n v="0"/>
    <n v="8.8387704896500381"/>
    <n v="17.677540979300076"/>
    <n v="26.516311468950114"/>
    <n v="35.355081958600152"/>
    <n v="44.19385244825019"/>
    <n v="53.032622937900229"/>
    <n v="61.871393427550267"/>
    <n v="70.710163917200305"/>
    <n v="79.54893440685035"/>
    <n v="0"/>
    <n v="8.8387704896500381"/>
    <n v="17.677540979300076"/>
    <n v="26.516311468950114"/>
    <n v="35.355081958600152"/>
    <n v="44.19385244825019"/>
    <n v="53.032622937900229"/>
    <n v="61.871393427550267"/>
    <n v="70.710163917200305"/>
    <n v="79.54893440685035"/>
    <n v="0"/>
    <n v="47.850866558333884"/>
    <n v="191.40346623333554"/>
    <n v="430.65779902500492"/>
    <n v="765.61386493334214"/>
    <n v="1196.2716639583471"/>
    <n v="1722.6311961000197"/>
    <n v="2344.6924613583601"/>
    <n v="3062.4554597333686"/>
    <n v="3875.9201912250451"/>
    <n v="0"/>
    <n v="2.6667810449410058E-2"/>
    <n v="5.3335620898820116E-2"/>
    <n v="8.0003431348230167E-2"/>
    <n v="0.10667124179764023"/>
    <n v="0.13333905224705028"/>
    <n v="0.16000686269646033"/>
    <n v="0.18667467314587041"/>
    <n v="0.21334248359528046"/>
    <n v="0.24001029404469054"/>
    <n v="9.0399999999999991"/>
    <n v="1.181524"/>
    <n v="1"/>
    <n v="1.0005999999999999"/>
    <n v="1.0066999999999999"/>
    <n v="1"/>
    <n v="0.9683393905575739"/>
    <n v="0.9378191399414666"/>
    <n v="0.90843924815167798"/>
    <n v="0.88019971518820816"/>
    <n v="0.85310054105105726"/>
    <n v="0.82714172574022493"/>
    <n v="0.8023232692557114"/>
    <n v="0.77864517159751656"/>
    <n v="0.75610743276564052"/>
    <n v="350900"/>
    <n v="701800"/>
    <n v="679580.58429330541"/>
    <n v="658161.47241092124"/>
    <n v="637542.66435284761"/>
    <n v="617724.16011908452"/>
    <n v="598705.95970963198"/>
    <n v="580488.06312448985"/>
    <n v="563070.47036365827"/>
    <n v="546453.18142713711"/>
    <n v="530636.19631492649"/>
    <n v="701800"/>
    <n v="679580.58429330541"/>
    <n v="658161.47241092124"/>
    <n v="637542.66435284761"/>
    <n v="617724.16011908452"/>
    <n v="598705.95970963198"/>
    <n v="580488.06312448985"/>
    <n v="563070.47036365827"/>
    <n v="546453.18142713711"/>
    <n v="530636.19631492649"/>
    <n v="1976042.9975000001"/>
    <n v="60.12"/>
    <n v="9.5873061007957556"/>
    <n v="1.2999999999999999E-2"/>
    <n v="0.78300000000000003"/>
    <n v="4.1710026516728012E-2"/>
    <n v="0.11167903045434643"/>
    <n v="7.3999999999999996E-2"/>
    <n v="0.18567903045434642"/>
    <n v="3.2867451119106703"/>
    <n v="3.1627815852973922"/>
    <n v="3.0154028428654955"/>
    <n v="2.8446088846149822"/>
    <n v="2.6503997105458508"/>
    <n v="2.4327753206581018"/>
    <n v="2.1917357149517351"/>
    <n v="1.9272808934267509"/>
    <n v="1.6394108560831482"/>
    <n v="1.3281256029209285"/>
    <n v="3.2867451119106703"/>
    <n v="3.2247633486040312"/>
    <n v="3.0890922140814441"/>
    <n v="2.9300058637402389"/>
    <n v="2.7475042975804165"/>
    <n v="2.541587515601976"/>
    <n v="2.3122555178049184"/>
    <n v="2.0595083041892428"/>
    <n v="1.7833458747549495"/>
    <n v="1.4837682295020382"/>
    <n v="0"/>
    <n v="4.419385244825019"/>
    <n v="13.258155734475057"/>
    <n v="22.096926224125095"/>
    <n v="30.935696713775133"/>
    <n v="39.774467203425175"/>
    <n v="48.613237693075206"/>
    <n v="57.452008182725251"/>
    <n v="66.290778672375282"/>
    <n v="75.129549162025327"/>
    <n v="8.8387704896500381"/>
    <n v="0"/>
    <n v="12.113115804688031"/>
    <n v="37.935350430420314"/>
    <n v="66.658453431370404"/>
    <n v="99.5206898971106"/>
    <n v="138.32196798303883"/>
    <n v="185.82775451036792"/>
    <n v="246.56618934902025"/>
    <n v="328.55599497535809"/>
    <n v="447.54485830774354"/>
    <n v="1563.0443746891178"/>
    <n v="69.555528290513578"/>
    <n v="244.88998544694456"/>
    <n v="1877.489888426576"/>
    <n v="1877.5"/>
    <n v="244.89130434782601"/>
    <n v="69.555528290513578"/>
    <n v="1563.0531673616604"/>
    <n v="8.8125729437300429"/>
    <n v="1.0111573423955633E-2"/>
    <n v="5.3856582817340258E-6"/>
  </r>
  <r>
    <x v="3"/>
    <x v="320"/>
    <n v="377"/>
    <n v="1.6389199999999999"/>
    <n v="79.534861226972467"/>
    <n v="0"/>
    <n v="8.8372068029969402"/>
    <n v="17.67441360599388"/>
    <n v="26.511620408990822"/>
    <n v="35.348827211987761"/>
    <n v="44.186034014984699"/>
    <n v="53.023240817981637"/>
    <n v="61.860447620978576"/>
    <n v="70.697654423975521"/>
    <n v="79.534861226972467"/>
    <n v="0"/>
    <n v="8.8372068029969402"/>
    <n v="17.67441360599388"/>
    <n v="26.511620408990822"/>
    <n v="35.348827211987761"/>
    <n v="44.186034014984699"/>
    <n v="53.023240817981637"/>
    <n v="61.860447620978576"/>
    <n v="70.697654423975521"/>
    <n v="79.534861226972467"/>
    <n v="0"/>
    <n v="47.833937248347944"/>
    <n v="191.33574899339177"/>
    <n v="430.50543523513147"/>
    <n v="765.3429959735671"/>
    <n v="1195.8484312086982"/>
    <n v="1722.0217409405254"/>
    <n v="2343.8629251690481"/>
    <n v="3061.3719838942684"/>
    <n v="3874.5489171161835"/>
    <n v="0"/>
    <n v="2.6663092587427339E-2"/>
    <n v="5.3326185174854678E-2"/>
    <n v="7.9989277762282027E-2"/>
    <n v="0.10665237034970936"/>
    <n v="0.1333154629371367"/>
    <n v="0.15997855552456403"/>
    <n v="0.18664164811199135"/>
    <n v="0.21330474069941871"/>
    <n v="0.23996783328684607"/>
    <n v="9.0399999999999991"/>
    <n v="1.181524"/>
    <n v="1"/>
    <n v="1.0005999999999999"/>
    <n v="1.0066999999999999"/>
    <n v="1"/>
    <n v="0.96834489085292208"/>
    <n v="0.9378297370809936"/>
    <n v="0.90845453868421444"/>
    <n v="0.88021929566258494"/>
    <n v="0.85312400801610466"/>
    <n v="0.82716867574477404"/>
    <n v="0.80235329884859274"/>
    <n v="0.77867787732756089"/>
    <n v="0.75614241118167846"/>
    <n v="350900"/>
    <n v="701800"/>
    <n v="679584.44440058072"/>
    <n v="658168.90948344127"/>
    <n v="637553.39524858166"/>
    <n v="617737.90169600211"/>
    <n v="598722.42882570229"/>
    <n v="580506.97663768241"/>
    <n v="563091.54513194237"/>
    <n v="546476.13430848229"/>
    <n v="530660.74416730192"/>
    <n v="701800"/>
    <n v="679584.44440058072"/>
    <n v="658168.90948344127"/>
    <n v="637553.39524858166"/>
    <n v="617737.90169600211"/>
    <n v="598722.42882570229"/>
    <n v="580506.97663768241"/>
    <n v="563091.54513194237"/>
    <n v="546476.13430848229"/>
    <n v="530660.74416730192"/>
    <n v="1978494.6637500001"/>
    <n v="60.12"/>
    <n v="9.5873061007957556"/>
    <n v="1.2999999999999999E-2"/>
    <n v="0.78300000000000003"/>
    <n v="4.1710026516728012E-2"/>
    <n v="0.11203558237203373"/>
    <n v="7.3999999999999996E-2"/>
    <n v="0.18603558237203371"/>
    <n v="3.2824292774473358"/>
    <n v="3.1586161284759644"/>
    <n v="3.0113706437978784"/>
    <n v="2.8406928234130771"/>
    <n v="2.6465826673215616"/>
    <n v="2.4290401755233306"/>
    <n v="2.1880653480183847"/>
    <n v="1.923658184806724"/>
    <n v="1.6358186858883481"/>
    <n v="1.3245468512632563"/>
    <n v="3.2824292774473358"/>
    <n v="3.2205227029616501"/>
    <n v="3.0849933861369214"/>
    <n v="2.9260317336054777"/>
    <n v="2.7436377453673195"/>
    <n v="2.5378114214224459"/>
    <n v="2.3085527617708577"/>
    <n v="2.0558617664125545"/>
    <n v="1.7797384353475361"/>
    <n v="1.4801827685758022"/>
    <n v="0"/>
    <n v="4.4186034014984701"/>
    <n v="13.255810204495411"/>
    <n v="22.09301700749235"/>
    <n v="30.930223810489291"/>
    <n v="39.767430613486226"/>
    <n v="48.604637416483172"/>
    <n v="57.441844219480103"/>
    <n v="66.279051022477049"/>
    <n v="75.116257825473994"/>
    <n v="8.8372068029969402"/>
    <n v="0"/>
    <n v="12.124774653368648"/>
    <n v="37.972313537142824"/>
    <n v="66.725373465707989"/>
    <n v="99.625682996163718"/>
    <n v="138.47877166469317"/>
    <n v="186.05995909950917"/>
    <n v="246.91614232355624"/>
    <n v="329.10548480549022"/>
    <n v="448.47022865268269"/>
    <n v="1565.4787311983146"/>
    <n v="69.555528290513578"/>
    <n v="245.25513892332407"/>
    <n v="1880.2893984121522"/>
    <n v="1880.3"/>
    <n v="245.25652173913022"/>
    <n v="69.555528290513578"/>
    <n v="1565.4879499703561"/>
    <n v="8.8097125243626238"/>
    <n v="1.060158784775922E-2"/>
    <n v="5.6382427526241664E-6"/>
  </r>
  <r>
    <x v="3"/>
    <x v="321"/>
    <n v="377"/>
    <n v="1.6415999999999999"/>
    <n v="79.519134865635138"/>
    <n v="0"/>
    <n v="8.8354594295150157"/>
    <n v="17.670918859030031"/>
    <n v="26.506378288545047"/>
    <n v="35.341837718060063"/>
    <n v="44.177297147575075"/>
    <n v="53.012756577090087"/>
    <n v="61.848216006605099"/>
    <n v="70.683675436120112"/>
    <n v="79.519134865635124"/>
    <n v="0"/>
    <n v="8.8354594295150157"/>
    <n v="17.670918859030031"/>
    <n v="26.506378288545047"/>
    <n v="35.341837718060063"/>
    <n v="44.177297147575075"/>
    <n v="53.012756577090087"/>
    <n v="61.848216006605099"/>
    <n v="70.683675436120112"/>
    <n v="79.519134865635124"/>
    <n v="0"/>
    <n v="47.815022789996064"/>
    <n v="191.26009115998426"/>
    <n v="430.33520510996453"/>
    <n v="765.04036463993702"/>
    <n v="1195.3755697499014"/>
    <n v="1721.3408204398577"/>
    <n v="2342.9361167098059"/>
    <n v="3060.1614585597463"/>
    <n v="3873.016845989679"/>
    <n v="0"/>
    <n v="2.6657820516514892E-2"/>
    <n v="5.3315641033029784E-2"/>
    <n v="7.9973461549544669E-2"/>
    <n v="0.10663128206605957"/>
    <n v="0.13328910258257445"/>
    <n v="0.15994692309908934"/>
    <n v="0.1866047436156042"/>
    <n v="0.21326256413211908"/>
    <n v="0.23992038464863397"/>
    <n v="9.0399999999999991"/>
    <n v="1.181524"/>
    <n v="1"/>
    <n v="1.0005999999999999"/>
    <n v="1.0066999999999999"/>
    <n v="1"/>
    <n v="0.96835103731215244"/>
    <n v="0.93784157923918443"/>
    <n v="0.90847162578109608"/>
    <n v="0.88024117693788706"/>
    <n v="0.85315023270955759"/>
    <n v="0.82719879309610755"/>
    <n v="0.80238685809753707"/>
    <n v="0.77871442771384625"/>
    <n v="0.75618150194503464"/>
    <n v="350900"/>
    <n v="701800"/>
    <n v="679588.75798566861"/>
    <n v="658177.22031005961"/>
    <n v="637565.38697317324"/>
    <n v="617753.25797500915"/>
    <n v="598740.83331556746"/>
    <n v="580528.11299484828"/>
    <n v="563115.0970128515"/>
    <n v="546501.78536957735"/>
    <n v="530688.17806502536"/>
    <n v="701800"/>
    <n v="679588.75798566861"/>
    <n v="658177.22031005961"/>
    <n v="637565.38697317324"/>
    <n v="617753.25797500915"/>
    <n v="598740.83331556746"/>
    <n v="580528.11299484828"/>
    <n v="563115.0970128515"/>
    <n v="546501.78536957735"/>
    <n v="530688.17806502536"/>
    <n v="1980946.33"/>
    <n v="60.12"/>
    <n v="9.5873061007957556"/>
    <n v="1.2999999999999999E-2"/>
    <n v="0.78300000000000003"/>
    <n v="4.1710026516728012E-2"/>
    <n v="0.11240228831621933"/>
    <n v="7.3999999999999996E-2"/>
    <n v="0.18640228831621933"/>
    <n v="3.2781241257425742"/>
    <n v="3.1544630341020166"/>
    <n v="3.0073519788208638"/>
    <n v="2.8367909598991181"/>
    <n v="2.6427799773367759"/>
    <n v="2.42531903113384"/>
    <n v="2.1844081212903097"/>
    <n v="1.9200472478061843"/>
    <n v="1.6322364106814655"/>
    <n v="1.3209756099161505"/>
    <n v="3.2781241257425742"/>
    <n v="3.2162935799222954"/>
    <n v="3.0809075064614402"/>
    <n v="2.9220714693599907"/>
    <n v="2.739785468617947"/>
    <n v="2.5340495042353082"/>
    <n v="2.3048635762120746"/>
    <n v="2.0522276845482468"/>
    <n v="1.7761418292438249"/>
    <n v="1.4766060102988079"/>
    <n v="0"/>
    <n v="4.4177297147575079"/>
    <n v="13.253189144272524"/>
    <n v="22.088648573787538"/>
    <n v="30.924108003302557"/>
    <n v="39.759567432817569"/>
    <n v="48.595026862332581"/>
    <n v="57.430486291847593"/>
    <n v="66.265945721362613"/>
    <n v="75.101405150877611"/>
    <n v="8.8354594295150157"/>
    <n v="0"/>
    <n v="12.135916916591277"/>
    <n v="38.00763727905646"/>
    <n v="66.789385671412177"/>
    <n v="99.726312438231659"/>
    <n v="138.62951153897643"/>
    <n v="186.28407891453691"/>
    <n v="247.25557279509957"/>
    <n v="329.64151023277805"/>
    <n v="449.37878735565437"/>
    <n v="1567.8487131423369"/>
    <n v="69.555528290513578"/>
    <n v="245.61063621492744"/>
    <n v="1883.0148776477779"/>
    <n v="1883"/>
    <n v="245.60869565217376"/>
    <n v="69.555528290513578"/>
    <n v="1567.8357760573126"/>
    <n v="8.8067588377194852"/>
    <n v="1.4877647777893799E-2"/>
    <n v="7.9010344014305883E-6"/>
  </r>
  <r>
    <x v="3"/>
    <x v="322"/>
    <n v="377"/>
    <n v="1.64191"/>
    <n v="79.560815251663811"/>
    <n v="0"/>
    <n v="8.8400905835182009"/>
    <n v="17.680181167036402"/>
    <n v="26.520271750554603"/>
    <n v="35.360362334072803"/>
    <n v="44.200452917591008"/>
    <n v="53.040543501109212"/>
    <n v="61.880634084627417"/>
    <n v="70.720724668145621"/>
    <n v="79.560815251663826"/>
    <n v="0"/>
    <n v="8.8400905835182009"/>
    <n v="17.680181167036402"/>
    <n v="26.520271750554603"/>
    <n v="35.360362334072803"/>
    <n v="44.200452917591008"/>
    <n v="53.040543501109212"/>
    <n v="61.880634084627417"/>
    <n v="70.720724668145621"/>
    <n v="79.560815251663826"/>
    <n v="0"/>
    <n v="47.865160933944388"/>
    <n v="191.46064373577755"/>
    <n v="430.78644840549953"/>
    <n v="765.84257494311021"/>
    <n v="1196.62902334861"/>
    <n v="1723.1457936219986"/>
    <n v="2345.3928857632759"/>
    <n v="3063.3702997724426"/>
    <n v="3877.0780356494975"/>
    <n v="0"/>
    <n v="2.6671793357789998E-2"/>
    <n v="5.3343586715579996E-2"/>
    <n v="8.0015380073369988E-2"/>
    <n v="0.10668717343115999"/>
    <n v="0.13335896678894998"/>
    <n v="0.16003076014674"/>
    <n v="0.18670255350453002"/>
    <n v="0.21337434686232001"/>
    <n v="0.24004614022011003"/>
    <n v="9.0399999999999991"/>
    <n v="1.181524"/>
    <n v="1"/>
    <n v="1.0005999999999999"/>
    <n v="1.0066999999999999"/>
    <n v="1"/>
    <n v="0.96833474713192191"/>
    <n v="0.93781019374684371"/>
    <n v="0.90842633984476562"/>
    <n v="0.8801831854256873"/>
    <n v="0.85308073048960908"/>
    <n v="0.82711897503653076"/>
    <n v="0.80229791906645243"/>
    <n v="0.77861756257937398"/>
    <n v="0.75607790557529564"/>
    <n v="350900"/>
    <n v="701800"/>
    <n v="679577.32553718286"/>
    <n v="658155.19397153496"/>
    <n v="637533.60530305654"/>
    <n v="617712.55953174736"/>
    <n v="598692.05665760767"/>
    <n v="580472.09668063733"/>
    <n v="563052.67960083636"/>
    <n v="546433.80541820463"/>
    <n v="530615.4741327425"/>
    <n v="701800"/>
    <n v="679577.32553718286"/>
    <n v="658155.19397153496"/>
    <n v="637533.60530305654"/>
    <n v="617712.55953174736"/>
    <n v="598692.05665760767"/>
    <n v="580472.09668063733"/>
    <n v="563052.67960083636"/>
    <n v="546433.80541820463"/>
    <n v="530615.4741327425"/>
    <n v="1983397.9962500001"/>
    <n v="60.12"/>
    <n v="9.5873061007957556"/>
    <n v="1.2999999999999999E-2"/>
    <n v="0.78300000000000003"/>
    <n v="4.1710026516728012E-2"/>
    <n v="0.1124447444558614"/>
    <n v="7.3999999999999996E-2"/>
    <n v="0.1864447444558614"/>
    <n v="3.2738296171817058"/>
    <n v="3.150247268574331"/>
    <n v="3.0032129140886901"/>
    <n v="2.8327265537247825"/>
    <n v="2.6387881874826089"/>
    <n v="2.4213978153621691"/>
    <n v="2.1805554373634632"/>
    <n v="1.916261053486491"/>
    <n v="1.6285146637312515"/>
    <n v="1.3173162680977473"/>
    <n v="3.2738296171817058"/>
    <n v="3.2120384428780184"/>
    <n v="3.0767300913315108"/>
    <n v="2.9179697339067365"/>
    <n v="2.7357573706036957"/>
    <n v="2.5300930014223892"/>
    <n v="2.3009766263628162"/>
    <n v="2.048408245424977"/>
    <n v="1.7723878586088713"/>
    <n v="1.4729154659144994"/>
    <n v="0"/>
    <n v="4.4200452917591004"/>
    <n v="13.260135875277301"/>
    <n v="22.100226458795504"/>
    <n v="30.940317042313701"/>
    <n v="39.780407625831906"/>
    <n v="48.62049820935011"/>
    <n v="57.460588792868315"/>
    <n v="66.300679376386512"/>
    <n v="75.140769959904731"/>
    <n v="8.8400905835182009"/>
    <n v="0"/>
    <n v="12.164736337150822"/>
    <n v="38.09915033413975"/>
    <n v="66.953403094571726"/>
    <n v="99.977873869885201"/>
    <n v="138.99188949336315"/>
    <n v="186.79442609803695"/>
    <n v="247.97635483343916"/>
    <n v="330.68609028730356"/>
    <n v="450.97714589373453"/>
    <n v="1572.6210702416249"/>
    <n v="69.555528290513578"/>
    <n v="246.32648977982063"/>
    <n v="1888.5030883119591"/>
    <n v="1888.5"/>
    <n v="246.32608695652152"/>
    <n v="69.555528290513578"/>
    <n v="1572.6183847529649"/>
    <n v="8.8064161035587833"/>
    <n v="3.088311959118073E-3"/>
    <n v="1.6353253688737479E-6"/>
  </r>
  <r>
    <x v="3"/>
    <x v="323"/>
    <n v="377"/>
    <n v="1.6445399999999999"/>
    <n v="79.546289531836976"/>
    <n v="0"/>
    <n v="8.8384766146485525"/>
    <n v="17.676953229297105"/>
    <n v="26.515429843945657"/>
    <n v="35.35390645859421"/>
    <n v="44.192383073242766"/>
    <n v="53.030859687891322"/>
    <n v="61.869336302539878"/>
    <n v="70.707812917188434"/>
    <n v="79.54628953183699"/>
    <n v="0"/>
    <n v="8.8384766146485525"/>
    <n v="17.676953229297105"/>
    <n v="26.515429843945657"/>
    <n v="35.35390645859421"/>
    <n v="44.192383073242766"/>
    <n v="53.030859687891322"/>
    <n v="61.869336302539878"/>
    <n v="70.707812917188434"/>
    <n v="79.54628953183699"/>
    <n v="0"/>
    <n v="47.847684681459725"/>
    <n v="191.3907387258389"/>
    <n v="430.62916213313753"/>
    <n v="765.5629549033556"/>
    <n v="1196.1921170364933"/>
    <n v="1722.5166485325503"/>
    <n v="2344.5365493915274"/>
    <n v="3062.2518196134233"/>
    <n v="3875.6624591982395"/>
    <n v="0"/>
    <n v="2.6666923787306476E-2"/>
    <n v="5.3333847574612951E-2"/>
    <n v="8.0000771361919423E-2"/>
    <n v="0.1066676951492259"/>
    <n v="0.1333346189365324"/>
    <n v="0.16000154272383887"/>
    <n v="0.18666846651114535"/>
    <n v="0.21333539029845183"/>
    <n v="0.24000231408575831"/>
    <n v="9.0399999999999991"/>
    <n v="1.181524"/>
    <n v="1"/>
    <n v="1.0005999999999999"/>
    <n v="1.0066999999999999"/>
    <n v="1"/>
    <n v="0.96834042426534495"/>
    <n v="0.93782113152805024"/>
    <n v="0.90844212178811568"/>
    <n v="0.88020339504554124"/>
    <n v="0.85310495130032704"/>
    <n v="0.82714679055247298"/>
    <n v="0.80232891280197927"/>
    <n v="0.77865131804884558"/>
    <n v="0.75611400629307213"/>
    <n v="350900"/>
    <n v="701800"/>
    <n v="679581.3097494191"/>
    <n v="658162.87010638567"/>
    <n v="637544.68107089959"/>
    <n v="617726.74264296086"/>
    <n v="598709.05482256948"/>
    <n v="580491.61760972557"/>
    <n v="563074.431004429"/>
    <n v="546457.49500667979"/>
    <n v="530640.80961647804"/>
    <n v="701800"/>
    <n v="679581.3097494191"/>
    <n v="658162.87010638567"/>
    <n v="637544.68107089959"/>
    <n v="617726.74264296086"/>
    <n v="598709.05482256948"/>
    <n v="580491.61760972557"/>
    <n v="563074.431004429"/>
    <n v="546457.49500667979"/>
    <n v="530640.80961647804"/>
    <n v="1985849.6625000001"/>
    <n v="60.12"/>
    <n v="9.5873061007957556"/>
    <n v="1.2999999999999999E-2"/>
    <n v="0.78300000000000003"/>
    <n v="4.1710026516728012E-2"/>
    <n v="0.1128052593766401"/>
    <n v="7.3999999999999996E-2"/>
    <n v="0.18680525937664011"/>
    <n v="3.2695457123456788"/>
    <n v="3.1461131785348875"/>
    <n v="2.9992112862813243"/>
    <n v="2.8288400355849874"/>
    <n v="2.6349994264458796"/>
    <n v="2.4176894588639972"/>
    <n v="2.1769101328393439"/>
    <n v="1.912661448371918"/>
    <n v="1.6249434054617198"/>
    <n v="1.313756004108749"/>
    <n v="3.2695457123456788"/>
    <n v="3.2078294454402831"/>
    <n v="3.0726622324081059"/>
    <n v="2.9140256609331558"/>
    <n v="2.7319197310154335"/>
    <n v="2.5263444426549384"/>
    <n v="2.2972997958516705"/>
    <n v="2.0447857906056308"/>
    <n v="1.7688024269168188"/>
    <n v="1.4693497047852344"/>
    <n v="0"/>
    <n v="4.4192383073242762"/>
    <n v="13.257714921972829"/>
    <n v="22.096191536621383"/>
    <n v="30.934668151269932"/>
    <n v="39.773144765918488"/>
    <n v="48.611621380567044"/>
    <n v="57.4500979952156"/>
    <n v="66.288574609864156"/>
    <n v="75.127051224512712"/>
    <n v="8.8384766146485525"/>
    <n v="0"/>
    <n v="12.176250358124532"/>
    <n v="38.135660361763648"/>
    <n v="67.019544401226611"/>
    <n v="100.08176226147255"/>
    <n v="139.14730072799358"/>
    <n v="187.02508029127631"/>
    <n v="248.32495901176404"/>
    <n v="331.23542097854818"/>
    <n v="451.90650204841023"/>
    <n v="1575.0524804405795"/>
    <n v="69.555528290513578"/>
    <n v="246.69120130966382"/>
    <n v="1891.2992100407569"/>
    <n v="1891.3"/>
    <n v="246.69130434782596"/>
    <n v="69.555528290513578"/>
    <n v="1575.0531673616604"/>
    <n v="8.8034994597461989"/>
    <n v="7.8995924309310794E-4"/>
    <n v="4.1768055998155129E-7"/>
  </r>
  <r>
    <x v="3"/>
    <x v="324"/>
    <n v="377"/>
    <n v="1.64727"/>
    <n v="79.529393471947884"/>
    <n v="0"/>
    <n v="8.8365992746608768"/>
    <n v="17.673198549321754"/>
    <n v="26.50979782398263"/>
    <n v="35.346397098643507"/>
    <n v="44.182996373304384"/>
    <n v="53.019595647965261"/>
    <n v="61.856194922626138"/>
    <n v="70.692794197287014"/>
    <n v="79.529393471947884"/>
    <n v="0"/>
    <n v="8.8365992746608768"/>
    <n v="17.673198549321754"/>
    <n v="26.50979782398263"/>
    <n v="35.346397098643507"/>
    <n v="44.182996373304384"/>
    <n v="53.019595647965261"/>
    <n v="61.856194922626138"/>
    <n v="70.692794197287014"/>
    <n v="79.529393471947884"/>
    <n v="0"/>
    <n v="47.827360628823996"/>
    <n v="191.30944251529598"/>
    <n v="430.44624565941598"/>
    <n v="765.23777006118394"/>
    <n v="1195.6840157206"/>
    <n v="1721.7849826376639"/>
    <n v="2343.540670812376"/>
    <n v="3060.9510802447357"/>
    <n v="3874.016210934743"/>
    <n v="0"/>
    <n v="2.6661259589214777E-2"/>
    <n v="5.3322519178429555E-2"/>
    <n v="7.9983778767644328E-2"/>
    <n v="0.10664503835685911"/>
    <n v="0.13330629794607388"/>
    <n v="0.15996755753528866"/>
    <n v="0.18662881712450344"/>
    <n v="0.21329007671371822"/>
    <n v="0.23995133630293297"/>
    <n v="9.0399999999999991"/>
    <n v="1.181524"/>
    <n v="1"/>
    <n v="1.0005999999999999"/>
    <n v="1.0066999999999999"/>
    <n v="1"/>
    <n v="0.96834702785417348"/>
    <n v="0.93783385435266464"/>
    <n v="0.90846047949547326"/>
    <n v="0.88022690328259945"/>
    <n v="0.85313312571404332"/>
    <n v="0.82717914678980464"/>
    <n v="0.80236496650988354"/>
    <n v="0.77869058487428"/>
    <n v="0.75615600188299414"/>
    <n v="350900"/>
    <n v="701800"/>
    <n v="679585.944148059"/>
    <n v="658171.7989847"/>
    <n v="637557.5645099231"/>
    <n v="617743.24072372832"/>
    <n v="598728.82762611564"/>
    <n v="580514.32521708484"/>
    <n v="563099.73349663627"/>
    <n v="546485.05246476969"/>
    <n v="530670.28212148533"/>
    <n v="701800"/>
    <n v="679585.944148059"/>
    <n v="658171.7989847"/>
    <n v="637557.5645099231"/>
    <n v="617743.24072372832"/>
    <n v="598728.82762611564"/>
    <n v="580514.32521708484"/>
    <n v="563099.73349663627"/>
    <n v="546485.05246476969"/>
    <n v="530670.28212148533"/>
    <n v="1988301.3287500001"/>
    <n v="60.12"/>
    <n v="9.5873061007957556"/>
    <n v="1.2999999999999999E-2"/>
    <n v="0.78300000000000003"/>
    <n v="4.1710026516728012E-2"/>
    <n v="0.11318009242355945"/>
    <n v="7.3999999999999996E-2"/>
    <n v="0.18718009242355943"/>
    <n v="3.2652723720098646"/>
    <n v="3.1419922315686337"/>
    <n v="2.9952246703803991"/>
    <n v="2.8249696884451607"/>
    <n v="2.6312272857629191"/>
    <n v="2.4139974623336737"/>
    <n v="2.1732802181574238"/>
    <n v="1.9090755532341712"/>
    <n v="1.6213834675639147"/>
    <n v="1.3102039611466549"/>
    <n v="3.2652723720098646"/>
    <n v="3.2036323017892494"/>
    <n v="3.0686084509745166"/>
    <n v="2.9100971794127801"/>
    <n v="2.7280984871040399"/>
    <n v="2.5226123740482964"/>
    <n v="2.2936388402455488"/>
    <n v="2.0411778856957974"/>
    <n v="1.765229510399043"/>
    <n v="1.4657937143552848"/>
    <n v="0"/>
    <n v="4.4182996373304384"/>
    <n v="13.254898911991315"/>
    <n v="22.091498186652192"/>
    <n v="30.928097461313069"/>
    <n v="39.764696735973942"/>
    <n v="48.601296010634826"/>
    <n v="57.437895285295696"/>
    <n v="66.27449455995658"/>
    <n v="75.111093834617449"/>
    <n v="8.8365992746608768"/>
    <n v="0"/>
    <n v="12.187023881817817"/>
    <n v="38.169819311489078"/>
    <n v="67.08151130943827"/>
    <n v="100.17937581256292"/>
    <n v="139.29396919999792"/>
    <n v="187.24402880672213"/>
    <n v="248.65822198689733"/>
    <n v="331.76487652568193"/>
    <n v="452.81039944280241"/>
    <n v="1577.38922627741"/>
    <n v="69.555528290513578"/>
    <n v="247.0417131851884"/>
    <n v="1893.986467753112"/>
    <n v="1894"/>
    <n v="247.04347826086951"/>
    <n v="69.555528290513578"/>
    <n v="1577.4009934486169"/>
    <n v="8.8004551054098439"/>
    <n v="1.3532246887962174E-2"/>
    <n v="7.1447977233168819E-6"/>
  </r>
  <r>
    <x v="3"/>
    <x v="325"/>
    <n v="377"/>
    <n v="1.64758"/>
    <n v="79.570923171889419"/>
    <n v="0"/>
    <n v="8.8412136857654904"/>
    <n v="17.682427371530981"/>
    <n v="26.523641057296473"/>
    <n v="35.364854743061962"/>
    <n v="44.20606842882745"/>
    <n v="53.047282114592939"/>
    <n v="61.888495800358427"/>
    <n v="70.729709486123923"/>
    <n v="79.570923171889419"/>
    <n v="0"/>
    <n v="8.8412136857654904"/>
    <n v="17.682427371530981"/>
    <n v="26.523641057296473"/>
    <n v="35.364854743061962"/>
    <n v="44.20606842882745"/>
    <n v="53.047282114592939"/>
    <n v="61.888495800358427"/>
    <n v="70.729709486123923"/>
    <n v="79.570923171889419"/>
    <n v="0"/>
    <n v="47.877323905387293"/>
    <n v="191.50929562154917"/>
    <n v="430.8959151484857"/>
    <n v="766.03718248619668"/>
    <n v="1196.9330976346823"/>
    <n v="1723.5836605939426"/>
    <n v="2345.9888713639771"/>
    <n v="3064.1487299447867"/>
    <n v="3878.0632363363716"/>
    <n v="0"/>
    <n v="2.6675181914816236E-2"/>
    <n v="5.3350363829632472E-2"/>
    <n v="8.0025545744448714E-2"/>
    <n v="0.10670072765926494"/>
    <n v="0.13337590957408119"/>
    <n v="0.1600510914888974"/>
    <n v="0.18672627340371364"/>
    <n v="0.21340145531852989"/>
    <n v="0.24007663723334616"/>
    <n v="9.0399999999999991"/>
    <n v="1.181524"/>
    <n v="1"/>
    <n v="1.0005999999999999"/>
    <n v="1.0066999999999999"/>
    <n v="1"/>
    <n v="0.96833079664364696"/>
    <n v="0.93780258263237659"/>
    <n v="0.90841535796618877"/>
    <n v="0.88016912264508373"/>
    <n v="0.85306387666906125"/>
    <n v="0.82709962003812143"/>
    <n v="0.80227635275226428"/>
    <n v="0.77859407481148979"/>
    <n v="0.75605278621579797"/>
    <n v="350900"/>
    <n v="701800"/>
    <n v="679574.55308451143"/>
    <n v="658149.85249140183"/>
    <n v="637525.89822067122"/>
    <n v="617702.69027231971"/>
    <n v="598680.22864634718"/>
    <n v="580458.51334275363"/>
    <n v="563037.54436153907"/>
    <n v="546417.32170270348"/>
    <n v="530597.845366247"/>
    <n v="701800"/>
    <n v="679574.55308451143"/>
    <n v="658149.85249140183"/>
    <n v="637525.89822067122"/>
    <n v="617702.69027231971"/>
    <n v="598680.22864634718"/>
    <n v="580458.51334275363"/>
    <n v="563037.54436153907"/>
    <n v="546417.32170270348"/>
    <n v="530597.845366247"/>
    <n v="1990752.9950000001"/>
    <n v="60.12"/>
    <n v="9.5873061007957556"/>
    <n v="1.2999999999999999E-2"/>
    <n v="0.78300000000000003"/>
    <n v="4.1710026516728012E-2"/>
    <n v="0.11322269519062871"/>
    <n v="7.3999999999999996E-2"/>
    <n v="0.1872226951906287"/>
    <n v="3.2610095571428572"/>
    <n v="3.1378075778940584"/>
    <n v="2.9911161236617314"/>
    <n v="2.8209351944458771"/>
    <n v="2.6272647902464952"/>
    <n v="2.4101049110635855"/>
    <n v="2.1694555568971476"/>
    <n v="1.9053167277471823"/>
    <n v="1.6176884236136886"/>
    <n v="1.3065706444966676"/>
    <n v="3.2610095571428572"/>
    <n v="3.199408567518458"/>
    <n v="3.0644618507778949"/>
    <n v="2.9060256590538041"/>
    <n v="2.7240999923461864"/>
    <n v="2.5186848506550401"/>
    <n v="2.2897802339803666"/>
    <n v="2.0373861423221649"/>
    <n v="1.7615025756804354"/>
    <n v="1.4621295340551781"/>
    <n v="0"/>
    <n v="4.4206068428827452"/>
    <n v="13.261820528648236"/>
    <n v="22.103034214413725"/>
    <n v="30.944247900179217"/>
    <n v="39.785461585944702"/>
    <n v="48.626675271710198"/>
    <n v="57.467888957475679"/>
    <n v="66.309102643241175"/>
    <n v="75.150316329006671"/>
    <n v="8.8412136857654904"/>
    <n v="0"/>
    <n v="12.215860804860466"/>
    <n v="38.261396246876814"/>
    <n v="67.245672103612847"/>
    <n v="100.43122822196926"/>
    <n v="139.65691951363848"/>
    <n v="187.75549746020073"/>
    <n v="249.38124187091071"/>
    <n v="332.81412918388378"/>
    <n v="454.4193860682563"/>
    <n v="1582.1813314742094"/>
    <n v="69.555528290513578"/>
    <n v="247.7605289647083"/>
    <n v="1899.4973887294313"/>
    <n v="1899.5"/>
    <n v="247.76086956521726"/>
    <n v="69.555528290513578"/>
    <n v="1582.1836021442691"/>
    <n v="8.8001083326059746"/>
    <n v="2.6112705686500703E-3"/>
    <n v="1.3747146978942197E-6"/>
  </r>
  <r>
    <x v="3"/>
    <x v="326"/>
    <n v="377"/>
    <n v="1.65263"/>
    <n v="79.498163214774237"/>
    <n v="0"/>
    <n v="8.8331292460860258"/>
    <n v="17.666258492172052"/>
    <n v="26.499387738258079"/>
    <n v="35.332516984344103"/>
    <n v="44.165646230430127"/>
    <n v="52.998775476516151"/>
    <n v="61.831904722602175"/>
    <n v="70.665033968688206"/>
    <n v="79.498163214774237"/>
    <n v="0"/>
    <n v="8.8331292460860258"/>
    <n v="17.666258492172052"/>
    <n v="26.499387738258079"/>
    <n v="35.332516984344103"/>
    <n v="44.165646230430127"/>
    <n v="52.998775476516151"/>
    <n v="61.831904722602175"/>
    <n v="70.665033968688206"/>
    <n v="79.498163214774237"/>
    <n v="0"/>
    <n v="47.789805520311923"/>
    <n v="191.15922208124769"/>
    <n v="430.10824968280741"/>
    <n v="764.63688832499076"/>
    <n v="1194.745138007798"/>
    <n v="1720.432998731229"/>
    <n v="2341.7004704952842"/>
    <n v="3058.5475532999631"/>
    <n v="3870.9742471452664"/>
    <n v="0"/>
    <n v="2.6650790026236926E-2"/>
    <n v="5.3301580052473853E-2"/>
    <n v="7.9952370078710783E-2"/>
    <n v="0.10660316010494771"/>
    <n v="0.13325395013118463"/>
    <n v="0.15990474015742154"/>
    <n v="0.18655553018365847"/>
    <n v="0.21320632020989541"/>
    <n v="0.23985711023613235"/>
    <n v="9.0399999999999991"/>
    <n v="1.181524"/>
    <n v="1"/>
    <n v="1.0005999999999999"/>
    <n v="1.0066999999999999"/>
    <n v="1"/>
    <n v="0.96835923389906786"/>
    <n v="0.93785737144717851"/>
    <n v="0.90849441264433173"/>
    <n v="0.88027035749052784"/>
    <n v="0.85318520598576675"/>
    <n v="0.82723895813004844"/>
    <n v="0.80243161392337281"/>
    <n v="0.77876317336573997"/>
    <n v="0.75623363645714992"/>
    <n v="350900"/>
    <n v="701800"/>
    <n v="679594.51035036577"/>
    <n v="658188.30328162992"/>
    <n v="637581.37879379198"/>
    <n v="617773.73688685242"/>
    <n v="598765.37756081112"/>
    <n v="580556.30081566796"/>
    <n v="563146.50665142306"/>
    <n v="546535.9950680763"/>
    <n v="530724.7660656278"/>
    <n v="701800"/>
    <n v="679594.51035036577"/>
    <n v="658188.30328162992"/>
    <n v="637581.37879379198"/>
    <n v="617773.73688685242"/>
    <n v="598765.37756081112"/>
    <n v="580556.30081566796"/>
    <n v="563146.50665142306"/>
    <n v="546535.9950680763"/>
    <n v="530724.7660656278"/>
    <n v="1993204.6612500001"/>
    <n v="60.12"/>
    <n v="9.5873061007957556"/>
    <n v="1.2999999999999999E-2"/>
    <n v="0.78300000000000003"/>
    <n v="4.1710026516728012E-2"/>
    <n v="0.11391783701601313"/>
    <n v="7.3999999999999996E-2"/>
    <n v="0.18791783701601311"/>
    <n v="3.2567572289052893"/>
    <n v="3.1337773571054295"/>
    <n v="2.9872744545233987"/>
    <n v="2.8172485211591947"/>
    <n v="2.6236995570128196"/>
    <n v="2.4066275620842728"/>
    <n v="2.1660325363735544"/>
    <n v="1.9019144798806638"/>
    <n v="1.6142733926056017"/>
    <n v="1.3031092745483677"/>
    <n v="3.2567572289052893"/>
    <n v="3.1952672930053594"/>
    <n v="3.0605259058144139"/>
    <n v="2.9022614878412965"/>
    <n v="2.7204740390860072"/>
    <n v="2.5151635595485464"/>
    <n v="2.2863300492289138"/>
    <n v="2.0339735081271089"/>
    <n v="1.7580939362431327"/>
    <n v="1.4586913335769847"/>
    <n v="0"/>
    <n v="4.4165646230430129"/>
    <n v="13.24969386912904"/>
    <n v="22.082823115215064"/>
    <n v="30.915952361301091"/>
    <n v="39.749081607387112"/>
    <n v="48.582210853473143"/>
    <n v="57.41534009955916"/>
    <n v="66.248469345645191"/>
    <n v="75.081598591731222"/>
    <n v="8.8331292460860258"/>
    <n v="0"/>
    <n v="12.209334168828393"/>
    <n v="38.240571071378263"/>
    <n v="67.209805702323791"/>
    <n v="100.38125674044615"/>
    <n v="139.59679636671132"/>
    <n v="187.69510013397263"/>
    <n v="249.34303115598794"/>
    <n v="332.84984381205754"/>
    <n v="454.65784919500982"/>
    <n v="1582.1835883467161"/>
    <n v="69.555528290513578"/>
    <n v="247.76086749558431"/>
    <n v="1899.499984132814"/>
    <n v="1899.5"/>
    <n v="247.76086956521726"/>
    <n v="69.555528290513578"/>
    <n v="1582.1836021442691"/>
    <n v="8.7944285983835258"/>
    <n v="1.5867185993556632E-5"/>
    <n v="8.3533487726015438E-9"/>
  </r>
  <r>
    <x v="3"/>
    <x v="327"/>
    <n v="377"/>
    <n v="1.6529700000000001"/>
    <n v="79.538858598391187"/>
    <n v="0"/>
    <n v="8.8376509553767981"/>
    <n v="17.675301910753596"/>
    <n v="26.512952866130394"/>
    <n v="35.350603821507192"/>
    <n v="44.188254776883994"/>
    <n v="53.025905732260796"/>
    <n v="61.863556687637598"/>
    <n v="70.701207643014399"/>
    <n v="79.538858598391201"/>
    <n v="0"/>
    <n v="8.8376509553767981"/>
    <n v="17.675301910753596"/>
    <n v="26.512952866130394"/>
    <n v="35.350603821507192"/>
    <n v="44.188254776883994"/>
    <n v="53.025905732260796"/>
    <n v="61.863556687637598"/>
    <n v="70.701207643014399"/>
    <n v="79.538858598391201"/>
    <n v="0"/>
    <n v="47.838745575556871"/>
    <n v="191.35498230222748"/>
    <n v="430.54871018001182"/>
    <n v="765.41992920890993"/>
    <n v="1195.9686393889219"/>
    <n v="1722.1948407200478"/>
    <n v="2344.0985332022874"/>
    <n v="3061.6797168356411"/>
    <n v="3874.9383916201082"/>
    <n v="0"/>
    <n v="2.6664432657462031E-2"/>
    <n v="5.3328865314924062E-2"/>
    <n v="7.9993297972386093E-2"/>
    <n v="0.10665773062984812"/>
    <n v="0.13332216328731017"/>
    <n v="0.15998659594477221"/>
    <n v="0.18665102860223426"/>
    <n v="0.2133154612596963"/>
    <n v="0.23997989391715835"/>
    <n v="9.0399999999999991"/>
    <n v="1.181524"/>
    <n v="1"/>
    <n v="1.0005999999999999"/>
    <n v="1.0066999999999999"/>
    <n v="1"/>
    <n v="0.96834332853547267"/>
    <n v="0.93782672703583503"/>
    <n v="0.90845019550108719"/>
    <n v="0.88021373393122904"/>
    <n v="0.85311734232626069"/>
    <n v="0.82716102068618214"/>
    <n v="0.80234476901099328"/>
    <n v="0.77866858730069421"/>
    <n v="0.75613247555528473"/>
    <n v="350900"/>
    <n v="701800"/>
    <n v="679583.34796619473"/>
    <n v="658166.79703374906"/>
    <n v="637550.34720266296"/>
    <n v="617733.99847293657"/>
    <n v="598717.75084456976"/>
    <n v="580501.60431756265"/>
    <n v="563085.55889191513"/>
    <n v="546469.6145676272"/>
    <n v="530653.77134469885"/>
    <n v="701800"/>
    <n v="679583.34796619473"/>
    <n v="658166.79703374906"/>
    <n v="637550.34720266296"/>
    <n v="617733.99847293657"/>
    <n v="598717.75084456976"/>
    <n v="580501.60431756265"/>
    <n v="563085.55889191513"/>
    <n v="546469.6145676272"/>
    <n v="530653.77134469885"/>
    <n v="1995656.3275000001"/>
    <n v="60.12"/>
    <n v="9.5873061007957556"/>
    <n v="1.2999999999999999E-2"/>
    <n v="0.78300000000000003"/>
    <n v="4.1710026516728012E-2"/>
    <n v="0.11396471508165537"/>
    <n v="7.3999999999999996E-2"/>
    <n v="0.18796471508165535"/>
    <n v="3.2525153486486484"/>
    <n v="3.1296141129267663"/>
    <n v="2.9831875810386141"/>
    <n v="2.8132357529841912"/>
    <n v="2.6197586287634995"/>
    <n v="2.402756208376537"/>
    <n v="2.162228491823305"/>
    <n v="1.8981754791038032"/>
    <n v="1.6105971702180308"/>
    <n v="1.2994935651659887"/>
    <n v="3.2525153486486484"/>
    <n v="3.1910647307877076"/>
    <n v="3.0564008469826902"/>
    <n v="2.8982116670114024"/>
    <n v="2.7164971908738451"/>
    <n v="2.5112574185700183"/>
    <n v="2.282492350099921"/>
    <n v="2.0302019854635542"/>
    <n v="1.754386324660917"/>
    <n v="1.4550453676920099"/>
    <n v="0"/>
    <n v="4.4188254776883991"/>
    <n v="13.256476433065197"/>
    <n v="22.094127388441997"/>
    <n v="30.931778343818792"/>
    <n v="39.769429299195593"/>
    <n v="48.607080254572395"/>
    <n v="57.444731209949197"/>
    <n v="66.282382165325998"/>
    <n v="75.1200331207028"/>
    <n v="8.8376509553767981"/>
    <n v="0"/>
    <n v="12.237933260255835"/>
    <n v="38.331396135185059"/>
    <n v="67.372645084970912"/>
    <n v="100.63115888730864"/>
    <n v="139.9571116213813"/>
    <n v="188.2032197089699"/>
    <n v="250.06205653131283"/>
    <n v="333.89484963140109"/>
    <n v="456.26387136654597"/>
    <n v="1586.9542422273316"/>
    <n v="69.555528290513578"/>
    <n v="248.47646557767663"/>
    <n v="1904.9862360955219"/>
    <n v="1905"/>
    <n v="248.47826086956502"/>
    <n v="69.555528290513578"/>
    <n v="1586.9662108399214"/>
    <n v="8.7940441336658282"/>
    <n v="1.3763904478082623E-2"/>
    <n v="7.2251467076549197E-6"/>
  </r>
  <r>
    <x v="3"/>
    <x v="328"/>
    <n v="377"/>
    <n v="1.6556200000000001"/>
    <n v="79.523980499106841"/>
    <n v="0"/>
    <n v="8.835997833234094"/>
    <n v="17.671995666468188"/>
    <n v="26.50799349970228"/>
    <n v="35.343991332936376"/>
    <n v="44.179989166170472"/>
    <n v="53.015986999404568"/>
    <n v="61.851984832638664"/>
    <n v="70.687982665872752"/>
    <n v="79.523980499106841"/>
    <n v="0"/>
    <n v="8.835997833234094"/>
    <n v="17.671995666468188"/>
    <n v="26.50799349970228"/>
    <n v="35.343991332936376"/>
    <n v="44.179989166170472"/>
    <n v="53.015986999404568"/>
    <n v="61.851984832638664"/>
    <n v="70.687982665872752"/>
    <n v="79.523980499106841"/>
    <n v="0"/>
    <n v="47.820850346712035"/>
    <n v="191.28340138684814"/>
    <n v="430.38765312040829"/>
    <n v="765.13360554739256"/>
    <n v="1195.521258667801"/>
    <n v="1721.5506124816334"/>
    <n v="2343.2216669888903"/>
    <n v="3060.5344221895703"/>
    <n v="3873.4888780836745"/>
    <n v="0"/>
    <n v="2.665944495606137E-2"/>
    <n v="5.331888991212274E-2"/>
    <n v="7.9978334868184106E-2"/>
    <n v="0.10663777982424548"/>
    <n v="0.13329722478030687"/>
    <n v="0.15995666973636824"/>
    <n v="0.18661611469242961"/>
    <n v="0.21327555964849096"/>
    <n v="0.2399350046045523"/>
    <n v="9.0399999999999991"/>
    <n v="1.181524"/>
    <n v="1"/>
    <n v="1.0005999999999999"/>
    <n v="1.0066999999999999"/>
    <n v="1"/>
    <n v="0.9683491434498247"/>
    <n v="0.9378379303940565"/>
    <n v="0.90846636083269505"/>
    <n v="0.88023443476574081"/>
    <n v="0.85314215219319345"/>
    <n v="0.82718951311505307"/>
    <n v="0.80237651753131978"/>
    <n v="0.77870316544199325"/>
    <n v="0.75616945684707393"/>
    <n v="350900"/>
    <n v="701800"/>
    <n v="679587.42887308693"/>
    <n v="658174.65955054888"/>
    <n v="637561.69203238538"/>
    <n v="617748.52631859691"/>
    <n v="598735.16240918322"/>
    <n v="580521.6003041442"/>
    <n v="563107.8400034802"/>
    <n v="546493.88150719088"/>
    <n v="530679.72481527645"/>
    <n v="701800"/>
    <n v="679587.42887308681"/>
    <n v="658174.65955054888"/>
    <n v="637561.69203238538"/>
    <n v="617748.52631859691"/>
    <n v="598735.16240918322"/>
    <n v="580521.6003041442"/>
    <n v="563107.8400034802"/>
    <n v="546493.88150719088"/>
    <n v="530679.72481527645"/>
    <n v="1998107.9937500001"/>
    <n v="60.12"/>
    <n v="9.5873061007957556"/>
    <n v="1.2999999999999999E-2"/>
    <n v="0.78300000000000003"/>
    <n v="4.1710026516728012E-2"/>
    <n v="0.11433041872973278"/>
    <n v="7.3999999999999996E-2"/>
    <n v="0.18833041872973277"/>
    <n v="3.2482838779141101"/>
    <n v="3.1255309303852847"/>
    <n v="2.9792350034218846"/>
    <n v="2.8093960970239049"/>
    <n v="2.6160142111913496"/>
    <n v="2.3990893459242164"/>
    <n v="2.1586215012225058"/>
    <n v="1.8946106770862186"/>
    <n v="1.6070568735153534"/>
    <n v="1.2959600905099118"/>
    <n v="3.2482838779141101"/>
    <n v="3.1869074041496974"/>
    <n v="3.0523829669035845"/>
    <n v="2.8943155502228946"/>
    <n v="2.7127051541076272"/>
    <n v="2.507551778557783"/>
    <n v="2.2788554235733613"/>
    <n v="2.0266160891543623"/>
    <n v="1.7508337753007859"/>
    <n v="1.4515084820126325"/>
    <n v="0"/>
    <n v="4.417998916617047"/>
    <n v="13.25399674985114"/>
    <n v="22.089994583085236"/>
    <n v="30.925992416319328"/>
    <n v="39.761990249553421"/>
    <n v="48.597988082787523"/>
    <n v="57.433985916021612"/>
    <n v="66.269983749255715"/>
    <n v="75.10598158248979"/>
    <n v="8.835997833234094"/>
    <n v="0"/>
    <n v="12.24931380297647"/>
    <n v="38.367494457020285"/>
    <n v="67.438100955254313"/>
    <n v="100.73413307282338"/>
    <n v="140.11150744500296"/>
    <n v="188.43306730082395"/>
    <n v="250.41080934066858"/>
    <n v="334.44718800691692"/>
    <n v="457.20455563967141"/>
    <n v="1589.3961700211585"/>
    <n v="69.555528290513578"/>
    <n v="248.84275474675067"/>
    <n v="1907.7944530584227"/>
    <n v="1907.8"/>
    <n v="248.84347826086946"/>
    <n v="69.555528290513578"/>
    <n v="1589.4009934486169"/>
    <n v="8.7910387029719814"/>
    <n v="5.5469415772222419E-3"/>
    <n v="2.9075068546085764E-6"/>
  </r>
  <r>
    <x v="3"/>
    <x v="329"/>
    <n v="377"/>
    <n v="1.65838"/>
    <n v="79.506510224708549"/>
    <n v="0"/>
    <n v="8.8340566916342826"/>
    <n v="17.668113383268565"/>
    <n v="26.50217007490285"/>
    <n v="35.336226766537131"/>
    <n v="44.170283458171411"/>
    <n v="53.004340149805692"/>
    <n v="61.838396841439973"/>
    <n v="70.672453533074261"/>
    <n v="79.506510224708549"/>
    <n v="0"/>
    <n v="8.8340566916342826"/>
    <n v="17.668113383268565"/>
    <n v="26.50217007490285"/>
    <n v="35.336226766537131"/>
    <n v="44.170283458171411"/>
    <n v="53.004340149805692"/>
    <n v="61.838396841439973"/>
    <n v="70.672453533074261"/>
    <n v="79.506510224708549"/>
    <n v="0"/>
    <n v="47.799841548992681"/>
    <n v="191.19936619597073"/>
    <n v="430.19857394093412"/>
    <n v="764.7974647838829"/>
    <n v="1194.9960387248168"/>
    <n v="1720.794295763736"/>
    <n v="2342.1922359006408"/>
    <n v="3059.1898591355316"/>
    <n v="3871.7871654684077"/>
    <n v="0"/>
    <n v="2.6653588259555917E-2"/>
    <n v="5.3307176519111835E-2"/>
    <n v="7.9960764778667759E-2"/>
    <n v="0.10661435303822367"/>
    <n v="0.13326794129777958"/>
    <n v="0.15992152955733549"/>
    <n v="0.1865751178168914"/>
    <n v="0.21322870607644734"/>
    <n v="0.23988229433600328"/>
    <n v="9.0399999999999991"/>
    <n v="1.181524"/>
    <n v="1"/>
    <n v="1.0005999999999999"/>
    <n v="1.0066999999999999"/>
    <n v="1"/>
    <n v="0.9683559715335065"/>
    <n v="0.93785108588986177"/>
    <n v="0.90848534306906625"/>
    <n v="0.88025874307111984"/>
    <n v="0.8531712858960222"/>
    <n v="0.82722297154377378"/>
    <n v="0.80241380001437435"/>
    <n v="0.77874377130782391"/>
    <n v="0.75621288542412235"/>
    <n v="350900"/>
    <n v="701800"/>
    <n v="679592.22082221485"/>
    <n v="658183.89207750501"/>
    <n v="637575.01376587071"/>
    <n v="617765.58588731196"/>
    <n v="598755.6084418284"/>
    <n v="580545.08142942039"/>
    <n v="563134.00485008792"/>
    <n v="546522.37870383076"/>
    <n v="530710.20299064904"/>
    <n v="701800"/>
    <n v="679592.22082221473"/>
    <n v="658183.89207750501"/>
    <n v="637575.01376587071"/>
    <n v="617765.58588731196"/>
    <n v="598755.6084418284"/>
    <n v="580545.08142942039"/>
    <n v="563134.00485008792"/>
    <n v="546522.37870383076"/>
    <n v="530710.20299064904"/>
    <n v="2000559.6600000001"/>
    <n v="60.12"/>
    <n v="9.5873061007957556"/>
    <n v="1.2999999999999999E-2"/>
    <n v="0.78300000000000003"/>
    <n v="4.1710026516728012E-2"/>
    <n v="0.11471192532667172"/>
    <n v="7.3999999999999996E-2"/>
    <n v="0.18871192532667172"/>
    <n v="3.2440627784313727"/>
    <n v="3.1214609551217327"/>
    <n v="2.9752976851371544"/>
    <n v="2.8055729684776392"/>
    <n v="2.612286805143186"/>
    <n v="2.3954391951337946"/>
    <n v="2.1550301384494657"/>
    <n v="1.8910596350901994"/>
    <n v="1.6035276850559943"/>
    <n v="1.2924342883468518"/>
    <n v="3.2440627784313727"/>
    <n v="3.1827618667765529"/>
    <n v="3.0483793201294436"/>
    <n v="2.8904353268073968"/>
    <n v="2.7089298868104126"/>
    <n v="2.5038630001384901"/>
    <n v="2.2752346667916301"/>
    <n v="2.0230448867698323"/>
    <n v="1.7472936600730968"/>
    <n v="1.4479809867014231"/>
    <n v="0"/>
    <n v="4.4170283458171413"/>
    <n v="13.251085037451425"/>
    <n v="22.085141729085706"/>
    <n v="30.91919842071999"/>
    <n v="39.753255112354267"/>
    <n v="48.587311803988555"/>
    <n v="57.421368495622829"/>
    <n v="66.255425187257117"/>
    <n v="75.089481878891405"/>
    <n v="8.8340566916342826"/>
    <n v="0"/>
    <n v="12.259880081767884"/>
    <n v="38.401007274101936"/>
    <n v="67.498965386995366"/>
    <n v="100.83020348309432"/>
    <n v="140.2562797246151"/>
    <n v="188.65002069250534"/>
    <n v="250.74264437676203"/>
    <n v="334.9775688009293"/>
    <n v="458.11702360450607"/>
    <n v="1591.7335934252774"/>
    <n v="69.555528290513578"/>
    <n v="249.19336825736849"/>
    <n v="1910.4824899731595"/>
    <n v="1910.5"/>
    <n v="249.195652173913"/>
    <n v="69.555528290513578"/>
    <n v="1591.7488195355734"/>
    <n v="8.7878918999381952"/>
    <n v="1.7510026840454884E-2"/>
    <n v="9.1651540646191482E-6"/>
  </r>
  <r>
    <x v="3"/>
    <x v="330"/>
    <n v="377"/>
    <n v="1.6610400000000001"/>
    <n v="79.491486898572006"/>
    <n v="0"/>
    <n v="8.8323874331746666"/>
    <n v="17.664774866349333"/>
    <n v="26.497162299524"/>
    <n v="35.329549732698666"/>
    <n v="44.161937165873333"/>
    <n v="52.994324599047999"/>
    <n v="61.826712032222666"/>
    <n v="70.659099465397333"/>
    <n v="79.491486898571992"/>
    <n v="0"/>
    <n v="8.8323874331746666"/>
    <n v="17.664774866349333"/>
    <n v="26.497162299524"/>
    <n v="35.329549732698666"/>
    <n v="44.161937165873333"/>
    <n v="52.994324599047999"/>
    <n v="61.826712032222666"/>
    <n v="70.659099465397333"/>
    <n v="79.491486898571992"/>
    <n v="0"/>
    <n v="47.781779008942344"/>
    <n v="191.12711603576938"/>
    <n v="430.0360110804811"/>
    <n v="764.5084641430775"/>
    <n v="1194.5444752235585"/>
    <n v="1720.1440443219244"/>
    <n v="2341.3071714381749"/>
    <n v="3058.03385657231"/>
    <n v="3870.3240997243288"/>
    <n v="0"/>
    <n v="2.6648551872623567E-2"/>
    <n v="5.3297103745247133E-2"/>
    <n v="7.9945655617870703E-2"/>
    <n v="0.10659420749049427"/>
    <n v="0.13324275936311783"/>
    <n v="0.15989131123574141"/>
    <n v="0.18653986310836498"/>
    <n v="0.21318841498098853"/>
    <n v="0.23983696685361208"/>
    <n v="9.0399999999999991"/>
    <n v="1.181524"/>
    <n v="1"/>
    <n v="1.0005999999999999"/>
    <n v="1.0066999999999999"/>
    <n v="1"/>
    <n v="0.96836184329568553"/>
    <n v="0.93786239895645729"/>
    <n v="0.90850166698231505"/>
    <n v="0.88027964737325892"/>
    <n v="0.85319634012928891"/>
    <n v="0.82725174525040501"/>
    <n v="0.80244586273660723"/>
    <n v="0.77877869258789556"/>
    <n v="0.75625023480426989"/>
    <n v="350900"/>
    <n v="701800"/>
    <n v="679596.34162491211"/>
    <n v="658191.83158764173"/>
    <n v="637586.46988818864"/>
    <n v="617780.25652655307"/>
    <n v="598773.1915027349"/>
    <n v="580565.27481673425"/>
    <n v="563156.506468551"/>
    <n v="546546.88645818515"/>
    <n v="530736.41478563659"/>
    <n v="701800"/>
    <n v="679596.34162491222"/>
    <n v="658191.83158764173"/>
    <n v="637586.46988818864"/>
    <n v="617780.25652655307"/>
    <n v="598773.1915027349"/>
    <n v="580565.27481673425"/>
    <n v="563156.506468551"/>
    <n v="546546.88645818515"/>
    <n v="530736.41478563659"/>
    <n v="2003011.3262500002"/>
    <n v="60.12"/>
    <n v="9.5873061007957556"/>
    <n v="1.2999999999999999E-2"/>
    <n v="0.78300000000000003"/>
    <n v="4.1710026516728012E-2"/>
    <n v="0.11508021056261736"/>
    <n v="7.3999999999999996E-2"/>
    <n v="0.18908021056261737"/>
    <n v="3.239852012117503"/>
    <n v="3.1173978244949851"/>
    <n v="2.9713643440655839"/>
    <n v="2.8017515708293006"/>
    <n v="2.6085595047861352"/>
    <n v="2.3917881459360881"/>
    <n v="2.1514374942791585"/>
    <n v="1.8875075498153473"/>
    <n v="1.5999983125446533"/>
    <n v="1.2889097824670772"/>
    <n v="3.239852012117503"/>
    <n v="3.1786249183062441"/>
    <n v="3.0443810842802845"/>
    <n v="2.886557957447442"/>
    <n v="2.7051555378077179"/>
    <n v="2.5001738253611117"/>
    <n v="2.2716128201076233"/>
    <n v="2.0194725220472529"/>
    <n v="1.7437529311800004"/>
    <n v="1.4444540475058654"/>
    <n v="0"/>
    <n v="4.4161937165873333"/>
    <n v="13.248581149762"/>
    <n v="22.080968582936666"/>
    <n v="30.913356016111333"/>
    <n v="39.745743449285996"/>
    <n v="48.57813088246067"/>
    <n v="57.410518315635329"/>
    <n v="66.242905748810003"/>
    <n v="75.075293181984662"/>
    <n v="8.8323874331746666"/>
    <n v="0"/>
    <n v="12.271197416282543"/>
    <n v="38.436909971215478"/>
    <n v="67.564092701161528"/>
    <n v="100.93273136347244"/>
    <n v="140.41015924680926"/>
    <n v="188.87940274656137"/>
    <n v="251.09128000861045"/>
    <n v="335.53091026309369"/>
    <n v="459.06207759771087"/>
    <n v="1594.1787613149177"/>
    <n v="69.555528290513578"/>
    <n v="249.56014344081456"/>
    <n v="1913.2944330462458"/>
    <n v="1913.3"/>
    <n v="249.56086956521722"/>
    <n v="69.555528290513578"/>
    <n v="1594.1836021442691"/>
    <n v="8.7848431893400942"/>
    <n v="5.5669537541689351E-3"/>
    <n v="2.9096084012799536E-6"/>
  </r>
  <r>
    <x v="3"/>
    <x v="331"/>
    <n v="377"/>
    <n v="1.6637900000000001"/>
    <n v="79.47435918119811"/>
    <n v="0"/>
    <n v="8.8304843534664563"/>
    <n v="17.660968706932913"/>
    <n v="26.491453060399369"/>
    <n v="35.321937413865825"/>
    <n v="44.152421767332285"/>
    <n v="52.982906120798745"/>
    <n v="61.813390474265205"/>
    <n v="70.643874827731665"/>
    <n v="79.474359181198125"/>
    <n v="0"/>
    <n v="8.8304843534664563"/>
    <n v="17.660968706932913"/>
    <n v="26.491453060399369"/>
    <n v="35.321937413865825"/>
    <n v="44.152421767332285"/>
    <n v="52.982906120798745"/>
    <n v="61.813390474265205"/>
    <n v="70.643874827731665"/>
    <n v="79.474359181198125"/>
    <n v="0"/>
    <n v="47.761190524049745"/>
    <n v="191.04476209619898"/>
    <n v="429.85071471644767"/>
    <n v="764.17904838479592"/>
    <n v="1194.0297631012438"/>
    <n v="1719.4028588657914"/>
    <n v="2340.298335678438"/>
    <n v="3056.7161935391846"/>
    <n v="3868.6564324480305"/>
    <n v="0"/>
    <n v="2.6642810014184309E-2"/>
    <n v="5.3285620028368619E-2"/>
    <n v="7.9928430042552928E-2"/>
    <n v="0.10657124005673724"/>
    <n v="0.13321405007092155"/>
    <n v="0.15985686008510588"/>
    <n v="0.18649967009929019"/>
    <n v="0.2131424801134745"/>
    <n v="0.23978529012765884"/>
    <n v="9.0399999999999991"/>
    <n v="1.181524"/>
    <n v="1"/>
    <n v="1.0005999999999999"/>
    <n v="1.0066999999999999"/>
    <n v="1"/>
    <n v="0.96836853759411201"/>
    <n v="0.93787529689844507"/>
    <n v="0.9085202779129995"/>
    <n v="0.88030348063777508"/>
    <n v="0.85322490507277182"/>
    <n v="0.82728455121798961"/>
    <n v="0.80248241907342865"/>
    <n v="0.77881850863908897"/>
    <n v="0.75629281991497033"/>
    <n v="350900"/>
    <n v="701800"/>
    <n v="679601.0396835478"/>
    <n v="658200.88336332876"/>
    <n v="637599.5310393431"/>
    <n v="617796.98271159059"/>
    <n v="598793.23838007124"/>
    <n v="580588.29804478516"/>
    <n v="563182.16170573223"/>
    <n v="546574.82936291269"/>
    <n v="530766.30101632618"/>
    <n v="701800"/>
    <n v="679601.0396835478"/>
    <n v="658200.88336332876"/>
    <n v="637599.5310393431"/>
    <n v="617796.98271159059"/>
    <n v="598793.23838007124"/>
    <n v="580588.29804478516"/>
    <n v="563182.16170573223"/>
    <n v="546574.82936291269"/>
    <n v="530766.30101632618"/>
    <n v="2005462.9925000002"/>
    <n v="60.12"/>
    <n v="9.5873061007957556"/>
    <n v="1.2999999999999999E-2"/>
    <n v="0.78300000000000003"/>
    <n v="4.1710026516728012E-2"/>
    <n v="0.1154615771181423"/>
    <n v="7.3999999999999996E-2"/>
    <n v="0.18946157711814229"/>
    <n v="3.2356515410757942"/>
    <n v="3.1133472058652769"/>
    <n v="2.9674450786158162"/>
    <n v="2.7979451593274134"/>
    <n v="2.6048474480000667"/>
    <n v="2.3881519446337762"/>
    <n v="2.1478586492285427"/>
    <n v="1.8839675617843656"/>
    <n v="1.5964786823012462"/>
    <n v="1.2853920107791823"/>
    <n v="3.2356515410757942"/>
    <n v="3.1744993734705353"/>
    <n v="3.0403961422405468"/>
    <n v="2.8826951189716148"/>
    <n v="2.7013963036637403"/>
    <n v="2.4964996963169215"/>
    <n v="2.2680052969311593"/>
    <n v="2.0159131055064541"/>
    <n v="1.7402231220428059"/>
    <n v="1.4409353465402144"/>
    <n v="0"/>
    <n v="4.4152421767332282"/>
    <n v="13.245726530199684"/>
    <n v="22.076210883666143"/>
    <n v="30.906695237132595"/>
    <n v="39.737179590599055"/>
    <n v="48.567663944065515"/>
    <n v="57.398148297531975"/>
    <n v="66.228632650998435"/>
    <n v="75.059117004464895"/>
    <n v="8.8304843534664563"/>
    <n v="0"/>
    <n v="12.281850575948722"/>
    <n v="38.470704277709167"/>
    <n v="67.625477806888171"/>
    <n v="101.02963728006486"/>
    <n v="140.55621282203683"/>
    <n v="189.09832226706001"/>
    <n v="251.42623909474887"/>
    <n v="336.06662097995832"/>
    <n v="459.98480076457565"/>
    <n v="1596.5398658689905"/>
    <n v="69.555528290513578"/>
    <n v="249.91430912392548"/>
    <n v="1916.0097032834296"/>
    <n v="1916"/>
    <n v="249.91304347826076"/>
    <n v="69.555528290513578"/>
    <n v="1596.5314282312256"/>
    <n v="8.7816750251293048"/>
    <n v="9.7032834296442161E-3"/>
    <n v="5.0643441699604468E-6"/>
  </r>
  <r>
    <x v="3"/>
    <x v="332"/>
    <n v="377"/>
    <n v="1.66649"/>
    <n v="79.458476292488612"/>
    <n v="0"/>
    <n v="8.828719588054291"/>
    <n v="17.657439176108582"/>
    <n v="26.486158764162873"/>
    <n v="35.314878352217164"/>
    <n v="44.143597940271455"/>
    <n v="52.972317528325746"/>
    <n v="61.801037116380037"/>
    <n v="70.629756704434328"/>
    <n v="79.458476292488626"/>
    <n v="0"/>
    <n v="8.828719588054291"/>
    <n v="17.657439176108582"/>
    <n v="26.486158764162873"/>
    <n v="35.314878352217164"/>
    <n v="44.143597940271455"/>
    <n v="52.972317528325746"/>
    <n v="61.801037116380037"/>
    <n v="70.629756704434328"/>
    <n v="79.458476292488626"/>
    <n v="0"/>
    <n v="47.742102358252289"/>
    <n v="190.96840943300916"/>
    <n v="429.6789212242706"/>
    <n v="763.87363773203663"/>
    <n v="1193.5525589563072"/>
    <n v="1718.7156848970824"/>
    <n v="2339.3630155543624"/>
    <n v="3055.4945509281465"/>
    <n v="3867.1102910184363"/>
    <n v="0"/>
    <n v="2.6637485469378625E-2"/>
    <n v="5.327497093875725E-2"/>
    <n v="7.9912456408135879E-2"/>
    <n v="0.1065499418775145"/>
    <n v="0.13318742734689312"/>
    <n v="0.15982491281627176"/>
    <n v="0.18646239828565037"/>
    <n v="0.213099883755029"/>
    <n v="0.23973736922440764"/>
    <n v="9.0399999999999991"/>
    <n v="1.181524"/>
    <n v="1"/>
    <n v="1.0005999999999999"/>
    <n v="1.0066999999999999"/>
    <n v="1"/>
    <n v="0.9683747454035776"/>
    <n v="0.93788725761739411"/>
    <n v="0.90853753664144976"/>
    <n v="0.88032558247574433"/>
    <n v="0.85325139512027781"/>
    <n v="0.82731497457505032"/>
    <n v="0.80251632084006175"/>
    <n v="0.77885543391531231"/>
    <n v="0.75633231380080168"/>
    <n v="350900"/>
    <n v="701800"/>
    <n v="679605.39632423071"/>
    <n v="658209.27739588718"/>
    <n v="637611.64321496943"/>
    <n v="617812.49378147733"/>
    <n v="598811.829095411"/>
    <n v="580609.64915677032"/>
    <n v="563205.95396555529"/>
    <n v="546600.74352176616"/>
    <n v="530794.01782540267"/>
    <n v="701800"/>
    <n v="679605.39632423071"/>
    <n v="658209.27739588718"/>
    <n v="637611.64321496943"/>
    <n v="617812.49378147733"/>
    <n v="598811.829095411"/>
    <n v="580609.64915677032"/>
    <n v="563205.95396555529"/>
    <n v="546600.74352176616"/>
    <n v="530794.01782540267"/>
    <n v="2007914.6587500002"/>
    <n v="60.12"/>
    <n v="9.5873061007957556"/>
    <n v="1.2999999999999999E-2"/>
    <n v="0.78300000000000003"/>
    <n v="4.1710026516728012E-2"/>
    <n v="0.11583662349933423"/>
    <n v="7.3999999999999996E-2"/>
    <n v="0.18983662349933422"/>
    <n v="3.2314613275946273"/>
    <n v="3.1093048714257869"/>
    <n v="2.963532411827515"/>
    <n v="2.794143948799813"/>
    <n v="2.6011394823426803"/>
    <n v="2.3845190124561166"/>
    <n v="2.1442825391401219"/>
    <n v="1.8804300623946959"/>
    <n v="1.5929615822198397"/>
    <n v="1.2818770986155523"/>
    <n v="3.2314613275946273"/>
    <n v="3.1703830995102074"/>
    <n v="3.0364186416266508"/>
    <n v="2.878838180313664"/>
    <n v="2.6976417155712467"/>
    <n v="2.4928292473993983"/>
    <n v="2.2644007757981193"/>
    <n v="2.0123563007674088"/>
    <n v="1.7366958223072677"/>
    <n v="1.437419340417696"/>
    <n v="0"/>
    <n v="4.4143597940271455"/>
    <n v="13.243079382081437"/>
    <n v="22.071798970135728"/>
    <n v="30.900518558190019"/>
    <n v="39.729238146244313"/>
    <n v="48.557957734298597"/>
    <n v="57.386677322352895"/>
    <n v="66.215396910407179"/>
    <n v="75.044116498461477"/>
    <n v="8.828719588054291"/>
    <n v="0"/>
    <n v="12.292881824997025"/>
    <n v="38.505702983072503"/>
    <n v="67.689016091207392"/>
    <n v="101.12981716623452"/>
    <n v="140.70691099526516"/>
    <n v="189.3236379296026"/>
    <n v="251.76996835798784"/>
    <n v="336.61460125875203"/>
    <n v="460.92566217014178"/>
    <n v="1598.9581987772608"/>
    <n v="69.555528290513578"/>
    <n v="250.27705906016601"/>
    <n v="1918.7907861279405"/>
    <n v="1918.8"/>
    <n v="250.27826086956497"/>
    <n v="69.555528290513578"/>
    <n v="1598.9662108399214"/>
    <n v="8.7785484659436364"/>
    <n v="9.2138720594903134E-3"/>
    <n v="4.8018928807016433E-6"/>
  </r>
  <r>
    <x v="3"/>
    <x v="333"/>
    <n v="377"/>
    <n v="1.66916"/>
    <n v="79.443355539036489"/>
    <n v="0"/>
    <n v="8.827039504337387"/>
    <n v="17.654079008674774"/>
    <n v="26.481118513012163"/>
    <n v="35.308158017349548"/>
    <n v="44.135197521686933"/>
    <n v="52.962237026024319"/>
    <n v="61.789276530361704"/>
    <n v="70.616316034699096"/>
    <n v="79.443355539036489"/>
    <n v="0"/>
    <n v="8.827039504337387"/>
    <n v="17.654079008674774"/>
    <n v="26.481118513012163"/>
    <n v="35.308158017349548"/>
    <n v="44.135197521686933"/>
    <n v="52.962237026024319"/>
    <n v="61.789276530361704"/>
    <n v="70.616316034699096"/>
    <n v="79.443355539036489"/>
    <n v="0"/>
    <n v="47.723933676818859"/>
    <n v="190.89573470727544"/>
    <n v="429.51540309136982"/>
    <n v="763.58293882910175"/>
    <n v="1193.0983419204713"/>
    <n v="1718.0616123654786"/>
    <n v="2338.4727501641237"/>
    <n v="3054.331755316407"/>
    <n v="3865.6386278223281"/>
    <n v="0"/>
    <n v="2.6632416421126494E-2"/>
    <n v="5.3264832842252988E-2"/>
    <n v="7.9897249263379488E-2"/>
    <n v="0.10652966568450598"/>
    <n v="0.13316208210563246"/>
    <n v="0.15979449852675895"/>
    <n v="0.18642691494788544"/>
    <n v="0.21305933136901195"/>
    <n v="0.23969174779013847"/>
    <n v="9.0399999999999991"/>
    <n v="1.181524"/>
    <n v="1"/>
    <n v="1.0005999999999999"/>
    <n v="1.0066999999999999"/>
    <n v="1"/>
    <n v="0.96838065537556217"/>
    <n v="0.93789864457409022"/>
    <n v="0.90855396759558382"/>
    <n v="0.88034662444004319"/>
    <n v="0.85327661510746822"/>
    <n v="0.8273439395978589"/>
    <n v="0.80254859791121547"/>
    <n v="0.77889059004753769"/>
    <n v="0.75636991600682535"/>
    <n v="350900"/>
    <n v="701800"/>
    <n v="679609.54394256952"/>
    <n v="658217.26876209653"/>
    <n v="637623.17445858067"/>
    <n v="617827.2610320223"/>
    <n v="598829.52848242118"/>
    <n v="580629.97680977732"/>
    <n v="563228.60601409106"/>
    <n v="546625.41609536193"/>
    <n v="530820.40705359005"/>
    <n v="701800"/>
    <n v="679609.54394256952"/>
    <n v="658217.26876209653"/>
    <n v="637623.17445858067"/>
    <n v="617827.2610320223"/>
    <n v="598829.52848242118"/>
    <n v="580629.97680977732"/>
    <n v="563228.60601409106"/>
    <n v="546625.41609536193"/>
    <n v="530820.40705359005"/>
    <n v="2010366.3250000002"/>
    <n v="60.12"/>
    <n v="9.5873061007957556"/>
    <n v="1.2999999999999999E-2"/>
    <n v="0.78300000000000003"/>
    <n v="4.1710026516728012E-2"/>
    <n v="0.11620810073270213"/>
    <n v="7.3999999999999996E-2"/>
    <n v="0.19020810073270211"/>
    <n v="3.2272813341463413"/>
    <n v="3.1052713946571031"/>
    <n v="2.9596273956616743"/>
    <n v="2.7903493371600523"/>
    <n v="2.5974372191522392"/>
    <n v="2.3808910416382347"/>
    <n v="2.1407108046180374"/>
    <n v="1.8768965080916495"/>
    <n v="1.5894481520590693"/>
    <n v="1.2783657365202965"/>
    <n v="3.2272813341463413"/>
    <n v="3.166276364401722"/>
    <n v="3.0324493951593885"/>
    <n v="2.8749883664108635"/>
    <n v="2.6938932781561458"/>
    <n v="2.489164130395237"/>
    <n v="2.2608009231281363"/>
    <n v="2.0088036563548437"/>
    <n v="1.7331723300753594"/>
    <n v="1.4339069442896828"/>
    <n v="0"/>
    <n v="4.4135197521686935"/>
    <n v="13.240559256506081"/>
    <n v="22.067598760843467"/>
    <n v="30.894638265180856"/>
    <n v="39.721677769518237"/>
    <n v="48.54871727385563"/>
    <n v="57.375756778193008"/>
    <n v="66.2027962825304"/>
    <n v="75.029835786867793"/>
    <n v="8.827039504337387"/>
    <n v="0"/>
    <n v="12.304141749460872"/>
    <n v="38.541431162301777"/>
    <n v="67.753862347279664"/>
    <n v="101.23199558433211"/>
    <n v="140.86046579597161"/>
    <n v="189.55293271389996"/>
    <n v="252.11925021650816"/>
    <n v="337.17056748655062"/>
    <n v="461.87887375265456"/>
    <n v="1601.4135208089592"/>
    <n v="69.555528290513578"/>
    <n v="250.64535736492078"/>
    <n v="1921.6144064643936"/>
    <n v="1921.6"/>
    <n v="250.64347826086941"/>
    <n v="69.555528290513578"/>
    <n v="1601.4009934486169"/>
    <n v="8.7754411803189019"/>
    <n v="1.4406464393687202E-2"/>
    <n v="7.4971192723184854E-6"/>
  </r>
  <r>
    <x v="3"/>
    <x v="334"/>
    <n v="377"/>
    <n v="1.66953"/>
    <n v="79.482972906921702"/>
    <n v="0"/>
    <n v="8.8314414341024108"/>
    <n v="17.662882868204822"/>
    <n v="26.494324302307234"/>
    <n v="35.325765736409643"/>
    <n v="44.157207170512052"/>
    <n v="52.988648604614461"/>
    <n v="61.82009003871687"/>
    <n v="70.651531472819286"/>
    <n v="79.482972906921702"/>
    <n v="0"/>
    <n v="8.8314414341024108"/>
    <n v="17.662882868204822"/>
    <n v="26.494324302307234"/>
    <n v="35.325765736409643"/>
    <n v="44.157207170512052"/>
    <n v="52.988648604614461"/>
    <n v="61.82009003871687"/>
    <n v="70.651531472819286"/>
    <n v="79.482972906921702"/>
    <n v="0"/>
    <n v="47.771544154938269"/>
    <n v="191.08617661975308"/>
    <n v="429.94389739444455"/>
    <n v="764.3447064790123"/>
    <n v="1194.2886038734566"/>
    <n v="1719.7755895777775"/>
    <n v="2340.8056635919747"/>
    <n v="3057.3788259160492"/>
    <n v="3869.4950765500007"/>
    <n v="0"/>
    <n v="2.6645697660720027E-2"/>
    <n v="5.3291395321440053E-2"/>
    <n v="7.9937092982160077E-2"/>
    <n v="0.10658279064288011"/>
    <n v="0.13322848830360012"/>
    <n v="0.15987418596432015"/>
    <n v="0.18651988362504016"/>
    <n v="0.21316558128576021"/>
    <n v="0.23981127894648024"/>
    <n v="9.0399999999999991"/>
    <n v="1.181524"/>
    <n v="1"/>
    <n v="1.0005999999999999"/>
    <n v="1.0066999999999999"/>
    <n v="1"/>
    <n v="0.96836517094796315"/>
    <n v="0.93786881034889669"/>
    <n v="0.90851091820280061"/>
    <n v="0.88029149450967492"/>
    <n v="0.85321053926951973"/>
    <n v="0.82726805248233481"/>
    <n v="0.8024640341481204"/>
    <n v="0.77879848426687648"/>
    <n v="0.75627140283860284"/>
    <n v="350900"/>
    <n v="701800"/>
    <n v="679598.67697128048"/>
    <n v="658196.33110285574"/>
    <n v="637592.96239472541"/>
    <n v="617788.57084688987"/>
    <n v="598783.15645934897"/>
    <n v="580576.71923210262"/>
    <n v="563169.25916515093"/>
    <n v="546560.77625849389"/>
    <n v="530751.27051213151"/>
    <n v="701800"/>
    <n v="679598.67697128048"/>
    <n v="658196.33110285574"/>
    <n v="637592.96239472541"/>
    <n v="617788.57084688987"/>
    <n v="598783.15645934897"/>
    <n v="580576.71923210262"/>
    <n v="563169.25916515093"/>
    <n v="546560.77625849389"/>
    <n v="530751.27051213151"/>
    <n v="2012817.9912500002"/>
    <n v="60.12"/>
    <n v="9.5873061007957556"/>
    <n v="1.2999999999999999E-2"/>
    <n v="0.78300000000000003"/>
    <n v="4.1710026516728012E-2"/>
    <n v="0.11625962576662165"/>
    <n v="7.3999999999999996E-2"/>
    <n v="0.19025962576662164"/>
    <n v="3.2231115233861143"/>
    <n v="3.1011796640608598"/>
    <n v="2.9556112393992668"/>
    <n v="2.7864062494013355"/>
    <n v="2.5935646940670667"/>
    <n v="2.3770865733964599"/>
    <n v="2.1369718873895143"/>
    <n v="1.8732206360462307"/>
    <n v="1.5858328193666087"/>
    <n v="1.2748084373506485"/>
    <n v="3.2231115233861143"/>
    <n v="3.162145593723487"/>
    <n v="3.0283954517300633"/>
    <n v="2.8710087444003012"/>
    <n v="2.6899854717342011"/>
    <n v="2.4853256337317635"/>
    <n v="2.2570292303929871"/>
    <n v="2.0050962617178723"/>
    <n v="1.7295267277064197"/>
    <n v="1.4303206283586287"/>
    <n v="0"/>
    <n v="4.4157207170512054"/>
    <n v="13.247162151153617"/>
    <n v="22.078603585256026"/>
    <n v="30.910045019358439"/>
    <n v="39.741486453460851"/>
    <n v="48.572927887563253"/>
    <n v="57.404369321665669"/>
    <n v="66.235810755768085"/>
    <n v="75.067252189870487"/>
    <n v="8.8314414341024108"/>
    <n v="0"/>
    <n v="12.332505808523035"/>
    <n v="38.631525694286815"/>
    <n v="67.915465214189354"/>
    <n v="101.48019577888125"/>
    <n v="141.21876238443605"/>
    <n v="190.0591105092617"/>
    <n v="252.83740008149692"/>
    <n v="338.21835428099297"/>
    <n v="463.49890240666599"/>
    <n v="1606.1922221587342"/>
    <n v="69.555528290513578"/>
    <n v="251.36216256738703"/>
    <n v="1927.1099130166349"/>
    <n v="1927.1"/>
    <n v="251.36086956521717"/>
    <n v="69.555528290513578"/>
    <n v="1606.1836021442691"/>
    <n v="8.775009376124272"/>
    <n v="9.9130166349823412E-3"/>
    <n v="5.144007386737762E-6"/>
  </r>
  <r>
    <x v="3"/>
    <x v="335"/>
    <n v="377"/>
    <n v="1.67465"/>
    <n v="79.409693484418639"/>
    <n v="0"/>
    <n v="8.8232992760465159"/>
    <n v="17.646598552093032"/>
    <n v="26.469897828139548"/>
    <n v="35.293197104186063"/>
    <n v="44.116496380232576"/>
    <n v="52.939795656279088"/>
    <n v="61.7630949323256"/>
    <n v="70.586394208372113"/>
    <n v="79.409693484418625"/>
    <n v="0"/>
    <n v="8.8232992760465159"/>
    <n v="17.646598552093032"/>
    <n v="26.469897828139548"/>
    <n v="35.293197104186063"/>
    <n v="44.116496380232576"/>
    <n v="52.939795656279088"/>
    <n v="61.7630949323256"/>
    <n v="70.586394208372113"/>
    <n v="79.409693484418625"/>
    <n v="0"/>
    <n v="47.683498695243323"/>
    <n v="190.73399478097329"/>
    <n v="429.1514882571899"/>
    <n v="762.93597912389316"/>
    <n v="1192.0874673810829"/>
    <n v="1716.6059530287591"/>
    <n v="2336.4914360669222"/>
    <n v="3051.7439164955713"/>
    <n v="3862.3633943147074"/>
    <n v="0"/>
    <n v="2.6621131627702424E-2"/>
    <n v="5.3242263255404848E-2"/>
    <n v="7.9863394883107272E-2"/>
    <n v="0.1064845265108097"/>
    <n v="0.13310565813851211"/>
    <n v="0.15972678976621452"/>
    <n v="0.18634792139391693"/>
    <n v="0.21296905302161934"/>
    <n v="0.23959018464932177"/>
    <n v="9.0399999999999991"/>
    <n v="1.181524"/>
    <n v="1"/>
    <n v="1.0005999999999999"/>
    <n v="1.0066999999999999"/>
    <n v="1"/>
    <n v="0.96839381239433542"/>
    <n v="0.93792399498461254"/>
    <n v="0.9085905477708317"/>
    <n v="0.88039347075299246"/>
    <n v="0.85333276393109514"/>
    <n v="0.82740842730513975"/>
    <n v="0.80262046087512606"/>
    <n v="0.77896886464105419"/>
    <n v="0.75645363860292425"/>
    <n v="350900"/>
    <n v="701800"/>
    <n v="679618.77753834461"/>
    <n v="658235.05968020111"/>
    <n v="637648.84642556973"/>
    <n v="617860.13777445012"/>
    <n v="598868.93372684252"/>
    <n v="580675.23428274703"/>
    <n v="563279.03944216343"/>
    <n v="546680.34920509183"/>
    <n v="530879.16357153223"/>
    <n v="701800"/>
    <n v="679618.77753834461"/>
    <n v="658235.05968020111"/>
    <n v="637648.84642556973"/>
    <n v="617860.13777445012"/>
    <n v="598868.93372684252"/>
    <n v="580675.23428274703"/>
    <n v="563279.03944216343"/>
    <n v="546680.34920509183"/>
    <n v="530879.16357153223"/>
    <n v="2015269.6575000002"/>
    <n v="60.12"/>
    <n v="9.5873061007957556"/>
    <n v="1.2999999999999999E-2"/>
    <n v="0.78300000000000003"/>
    <n v="4.1710026516728012E-2"/>
    <n v="0.11697379324938241"/>
    <n v="7.3999999999999996E-2"/>
    <n v="0.19097379324938241"/>
    <n v="3.2189518581508514"/>
    <n v="3.0972379694314278"/>
    <n v="2.9518527486591553"/>
    <n v="2.7827961958340346"/>
    <n v="2.5900683109560649"/>
    <n v="2.3736690940252472"/>
    <n v="2.1335985450415809"/>
    <n v="1.8698566640050664"/>
    <n v="1.5824434509157035"/>
    <n v="1.271358905773492"/>
    <n v="3.2189518581508514"/>
    <n v="3.1580949137911398"/>
    <n v="3.0245453590452915"/>
    <n v="2.8673244722465947"/>
    <n v="2.6864322533950498"/>
    <n v="2.4818687024906563"/>
    <n v="2.2536338195334142"/>
    <n v="2.0017276045233237"/>
    <n v="1.726150057460385"/>
    <n v="1.4269011783445977"/>
    <n v="0"/>
    <n v="4.4116496380232579"/>
    <n v="13.234948914069774"/>
    <n v="22.058248190116288"/>
    <n v="30.881547466162807"/>
    <n v="39.70484674220932"/>
    <n v="48.528146018255832"/>
    <n v="57.351445294302344"/>
    <n v="66.174744570348849"/>
    <n v="74.998043846395376"/>
    <n v="8.8232992760465159"/>
    <n v="0"/>
    <n v="12.325565291707317"/>
    <n v="38.609411104644565"/>
    <n v="67.877398310005148"/>
    <n v="101.42713818933652"/>
    <n v="141.15482626639565"/>
    <n v="189.99464416956837"/>
    <n v="252.79611701510262"/>
    <n v="338.25539867557092"/>
    <n v="463.75333906620182"/>
    <n v="1606.1938380885329"/>
    <n v="69.555528290513578"/>
    <n v="251.36240495685684"/>
    <n v="1927.1117713359033"/>
    <n v="1927.1"/>
    <n v="251.36086956521717"/>
    <n v="69.555528290513578"/>
    <n v="1606.1836021442691"/>
    <n v="8.7690042256906136"/>
    <n v="1.1771335903404179E-2"/>
    <n v="6.108316072546406E-6"/>
  </r>
  <r>
    <x v="3"/>
    <x v="336"/>
    <n v="377"/>
    <n v="1.67503"/>
    <n v="79.448968042017853"/>
    <n v="0"/>
    <n v="8.827663115779762"/>
    <n v="17.655326231559524"/>
    <n v="26.482989347339284"/>
    <n v="35.310652463119048"/>
    <n v="44.138315578898812"/>
    <n v="52.965978694678576"/>
    <n v="61.79364181045834"/>
    <n v="70.621304926238096"/>
    <n v="79.448968042017853"/>
    <n v="0"/>
    <n v="8.827663115779762"/>
    <n v="17.655326231559524"/>
    <n v="26.482989347339284"/>
    <n v="35.310652463119048"/>
    <n v="44.138315578898812"/>
    <n v="52.965978694678576"/>
    <n v="61.79364181045834"/>
    <n v="70.621304926238096"/>
    <n v="79.448968042017853"/>
    <n v="0"/>
    <n v="47.730677102490304"/>
    <n v="190.92270840996122"/>
    <n v="429.57609392241272"/>
    <n v="763.69083363984487"/>
    <n v="1193.2669275622577"/>
    <n v="1718.3043756896514"/>
    <n v="2338.8031780220253"/>
    <n v="3054.7633345593795"/>
    <n v="3866.1848453017142"/>
    <n v="0"/>
    <n v="2.6634297944326899E-2"/>
    <n v="5.3268595888653798E-2"/>
    <n v="7.9902893832980701E-2"/>
    <n v="0.1065371917773076"/>
    <n v="0.13317148972163451"/>
    <n v="0.1598057876659614"/>
    <n v="0.18644008561028833"/>
    <n v="0.21307438355461519"/>
    <n v="0.23970868149894209"/>
    <n v="9.0399999999999991"/>
    <n v="1.181524"/>
    <n v="1"/>
    <n v="1.0005999999999999"/>
    <n v="1.0066999999999999"/>
    <n v="1"/>
    <n v="0.96837846171449937"/>
    <n v="0.93789441795804007"/>
    <n v="0.9085478687306221"/>
    <n v="0.88033881403224568"/>
    <n v="0.85326725386291069"/>
    <n v="0.82733318822261703"/>
    <n v="0.80253661711136481"/>
    <n v="0.77887754052915414"/>
    <n v="0.7563559584759848"/>
    <n v="350900"/>
    <n v="701800"/>
    <n v="679608.0044312356"/>
    <n v="658214.30252295255"/>
    <n v="637618.89427515061"/>
    <n v="617821.77968783001"/>
    <n v="598822.95876099076"/>
    <n v="580622.43149463262"/>
    <n v="563220.19788875582"/>
    <n v="546616.25794336037"/>
    <n v="530810.61165844614"/>
    <n v="701800"/>
    <n v="679608.0044312356"/>
    <n v="658214.30252295255"/>
    <n v="637618.89427515061"/>
    <n v="617821.77968783001"/>
    <n v="598822.95876099076"/>
    <n v="580622.43149463262"/>
    <n v="563220.19788875582"/>
    <n v="546616.25794336037"/>
    <n v="530810.61165844614"/>
    <n v="2017721.3237500002"/>
    <n v="60.12"/>
    <n v="9.5873061007957556"/>
    <n v="1.2999999999999999E-2"/>
    <n v="0.78300000000000003"/>
    <n v="4.1710026516728012E-2"/>
    <n v="0.11702688504119899"/>
    <n v="7.3999999999999996E-2"/>
    <n v="0.19102688504119897"/>
    <n v="3.2148023014580804"/>
    <n v="3.0931663508691205"/>
    <n v="2.9478564811095818"/>
    <n v="2.778872692179462"/>
    <n v="2.5862149840787629"/>
    <n v="2.3698833568074846"/>
    <n v="2.1298778103656257"/>
    <n v="1.8661983447531871"/>
    <n v="1.5788449599701695"/>
    <n v="1.2678176560165717"/>
    <n v="3.2148023014580804"/>
    <n v="3.1539843261636005"/>
    <n v="3.0205114159893514"/>
    <n v="2.8633645866445221"/>
    <n v="2.6825438381291127"/>
    <n v="2.478049170443124"/>
    <n v="2.2498805835865552"/>
    <n v="1.9980380775594064"/>
    <n v="1.7225216523616784"/>
    <n v="1.4233313079933705"/>
    <n v="0"/>
    <n v="4.413831557889881"/>
    <n v="13.241494673669642"/>
    <n v="22.069157789449406"/>
    <n v="30.896820905229166"/>
    <n v="39.724484021008934"/>
    <n v="48.55214713678869"/>
    <n v="57.379810252568461"/>
    <n v="66.207473368348218"/>
    <n v="75.035136484127975"/>
    <n v="8.827663115779762"/>
    <n v="0"/>
    <n v="12.353840099847133"/>
    <n v="38.699226068066537"/>
    <n v="68.038520530334523"/>
    <n v="101.67465762280568"/>
    <n v="141.51226963867535"/>
    <n v="190.49988768208451"/>
    <n v="253.51350419495682"/>
    <n v="339.30329400586237"/>
    <n v="465.37647489977229"/>
    <n v="1610.9716747424052"/>
    <n v="69.555528290513578"/>
    <n v="252.07908045493767"/>
    <n v="1932.6062834878564"/>
    <n v="1932.6"/>
    <n v="252.07826086956516"/>
    <n v="69.555528290513578"/>
    <n v="1610.9662108399211"/>
    <n v="8.7685563193827125"/>
    <n v="6.2834878565354302E-3"/>
    <n v="3.251313182518592E-6"/>
  </r>
  <r>
    <x v="3"/>
    <x v="337"/>
    <n v="377"/>
    <n v="1.67543"/>
    <n v="79.487730955733781"/>
    <n v="0"/>
    <n v="8.8319701061926423"/>
    <n v="17.663940212385285"/>
    <n v="26.495910318577927"/>
    <n v="35.327880424770569"/>
    <n v="44.159850530963212"/>
    <n v="52.991820637155854"/>
    <n v="61.823790743348496"/>
    <n v="70.655760849541139"/>
    <n v="79.487730955733781"/>
    <n v="0"/>
    <n v="8.8319701061926423"/>
    <n v="17.663940212385285"/>
    <n v="26.495910318577927"/>
    <n v="35.327880424770569"/>
    <n v="44.159850530963212"/>
    <n v="52.991820637155854"/>
    <n v="61.823790743348496"/>
    <n v="70.655760849541139"/>
    <n v="79.487730955733781"/>
    <n v="0"/>
    <n v="47.777263773466792"/>
    <n v="191.10905509386717"/>
    <n v="429.9953739612011"/>
    <n v="764.43622037546868"/>
    <n v="1194.4315943366698"/>
    <n v="1719.9814958448044"/>
    <n v="2341.0859248998731"/>
    <n v="3057.7448815018747"/>
    <n v="3869.9583656508103"/>
    <n v="0"/>
    <n v="2.6647292738577143E-2"/>
    <n v="5.3294585477154287E-2"/>
    <n v="7.9941878215731427E-2"/>
    <n v="0.10658917095430857"/>
    <n v="0.13323646369288572"/>
    <n v="0.15988375643146285"/>
    <n v="0.18653104917004001"/>
    <n v="0.21317834190861715"/>
    <n v="0.23982563464719428"/>
    <n v="9.0399999999999991"/>
    <n v="1.181524"/>
    <n v="1"/>
    <n v="1.0005999999999999"/>
    <n v="1.0066999999999999"/>
    <n v="1"/>
    <n v="0.9683633112860881"/>
    <n v="0.93786522733234334"/>
    <n v="0.90850574813876528"/>
    <n v="0.88028487370535424"/>
    <n v="0.85320260403211035"/>
    <n v="0.82725893911903314"/>
    <n v="0.80245387896612297"/>
    <n v="0.77878742357337982"/>
    <n v="0.75625957294080359"/>
    <n v="350900"/>
    <n v="701800"/>
    <n v="679597.37186057668"/>
    <n v="658193.81654183858"/>
    <n v="637589.33404378546"/>
    <n v="617783.92436641757"/>
    <n v="598777.58750973502"/>
    <n v="580570.32347373746"/>
    <n v="563162.13225842512"/>
    <n v="546553.013863798"/>
    <n v="530742.96828985598"/>
    <n v="701800"/>
    <n v="679597.37186057668"/>
    <n v="658193.81654183858"/>
    <n v="637589.33404378546"/>
    <n v="617783.92436641757"/>
    <n v="598777.58750973502"/>
    <n v="580570.32347373746"/>
    <n v="563162.13225842512"/>
    <n v="546553.013863798"/>
    <n v="530742.96828985598"/>
    <n v="2020172.9900000002"/>
    <n v="60.12"/>
    <n v="9.5873061007957556"/>
    <n v="1.2999999999999999E-2"/>
    <n v="0.78300000000000003"/>
    <n v="4.1710026516728012E-2"/>
    <n v="0.11708278415137628"/>
    <n v="7.3999999999999996E-2"/>
    <n v="0.19108278415137628"/>
    <n v="3.2106628165048545"/>
    <n v="3.0891052493874906"/>
    <n v="2.9438710388098261"/>
    <n v="2.7749601847718597"/>
    <n v="2.5823726872735921"/>
    <n v="2.366108546315024"/>
    <n v="2.1261677618961543"/>
    <n v="1.8625503340169829"/>
    <n v="1.5752562626775113"/>
    <n v="1.2642855478777379"/>
    <n v="3.2106628165048545"/>
    <n v="3.1498840329461726"/>
    <n v="3.0164881440986582"/>
    <n v="2.8594156117908431"/>
    <n v="2.6786664360227261"/>
    <n v="2.4742406167943081"/>
    <n v="2.2461381541055889"/>
    <n v="1.9943590479565687"/>
    <n v="1.718903298347247"/>
    <n v="1.4197709052776246"/>
    <n v="0"/>
    <n v="4.4159850530963212"/>
    <n v="13.247955159288964"/>
    <n v="22.079925265481606"/>
    <n v="30.911895371674248"/>
    <n v="39.743865477866891"/>
    <n v="48.575835584059533"/>
    <n v="57.407805690252175"/>
    <n v="66.239775796444818"/>
    <n v="75.07174590263746"/>
    <n v="8.8319701061926423"/>
    <n v="0"/>
    <n v="12.381994883113441"/>
    <n v="38.78866361995351"/>
    <n v="68.198984116746672"/>
    <n v="101.92121429413594"/>
    <n v="141.86843002353126"/>
    <n v="191.00353510204195"/>
    <n v="254.22905882364697"/>
    <n v="340.34940780997806"/>
    <n v="466.99887507705597"/>
    <n v="1615.7401637502037"/>
    <n v="69.555528290513578"/>
    <n v="252.79435380610744"/>
    <n v="1938.0900458468248"/>
    <n v="1938.1"/>
    <n v="252.79565217391291"/>
    <n v="69.555528290513578"/>
    <n v="1615.7488195355734"/>
    <n v="8.7680845108093042"/>
    <n v="9.9541531751583534E-3"/>
    <n v="5.1360369305806482E-6"/>
  </r>
  <r>
    <x v="3"/>
    <x v="338"/>
    <n v="377"/>
    <n v="1.67824"/>
    <n v="79.469334852323655"/>
    <n v="0"/>
    <n v="8.8299260947026283"/>
    <n v="17.659852189405257"/>
    <n v="26.489778284107885"/>
    <n v="35.319704378810513"/>
    <n v="44.149630473513142"/>
    <n v="52.97955656821577"/>
    <n v="61.809482662918398"/>
    <n v="70.639408757621027"/>
    <n v="79.469334852323655"/>
    <n v="0"/>
    <n v="8.8299260947026283"/>
    <n v="17.659852189405257"/>
    <n v="26.489778284107885"/>
    <n v="35.319704378810513"/>
    <n v="44.149630473513142"/>
    <n v="52.97955656821577"/>
    <n v="61.809482662918398"/>
    <n v="70.639408757621027"/>
    <n v="79.469334852323655"/>
    <n v="0"/>
    <n v="47.755151838220129"/>
    <n v="191.02060735288052"/>
    <n v="429.79636654398115"/>
    <n v="764.08242941152207"/>
    <n v="1193.8787959555032"/>
    <n v="1719.1854661759246"/>
    <n v="2340.0024400727862"/>
    <n v="3056.3297176460883"/>
    <n v="3868.1672988958308"/>
    <n v="0"/>
    <n v="2.66411256691826E-2"/>
    <n v="5.32822513383652E-2"/>
    <n v="7.9923377007547799E-2"/>
    <n v="0.1065645026767304"/>
    <n v="0.13320562834591301"/>
    <n v="0.1598467540150956"/>
    <n v="0.18648787968427821"/>
    <n v="0.2131290053534608"/>
    <n v="0.23977013102264341"/>
    <n v="9.0399999999999991"/>
    <n v="1.181524"/>
    <n v="1"/>
    <n v="1.0005999999999999"/>
    <n v="1.0066999999999999"/>
    <n v="1"/>
    <n v="0.96837050134257352"/>
    <n v="0.93787908048431334"/>
    <n v="0.90852573742521936"/>
    <n v="0.88031047216529179"/>
    <n v="0.8532332847045303"/>
    <n v="0.82729417504293512"/>
    <n v="0.80249314318050624"/>
    <n v="0.77883018911724367"/>
    <n v="0.75630531285314717"/>
    <n v="350900"/>
    <n v="701800"/>
    <n v="679602.41784221807"/>
    <n v="658203.53868389106"/>
    <n v="637603.36252501898"/>
    <n v="617801.88936560182"/>
    <n v="598799.11920563935"/>
    <n v="580595.05204513192"/>
    <n v="563189.68788407929"/>
    <n v="546583.02672248159"/>
    <n v="530775.0685603387"/>
    <n v="701800"/>
    <n v="679602.41784221819"/>
    <n v="658203.53868389106"/>
    <n v="637603.36252501898"/>
    <n v="617801.88936560182"/>
    <n v="598799.11920563935"/>
    <n v="580595.05204513192"/>
    <n v="563189.68788407929"/>
    <n v="546583.02672248159"/>
    <n v="530775.0685603387"/>
    <n v="2022624.6562500002"/>
    <n v="60.12"/>
    <n v="9.5873061007957556"/>
    <n v="1.2999999999999999E-2"/>
    <n v="0.78300000000000003"/>
    <n v="4.1710026516728012E-2"/>
    <n v="0.11747585162898194"/>
    <n v="7.3999999999999996E-2"/>
    <n v="0.19147585162898195"/>
    <n v="3.2065333666666662"/>
    <n v="3.0851245708699149"/>
    <n v="2.940019964400963"/>
    <n v="2.7712195472598111"/>
    <n v="2.5787233194464596"/>
    <n v="2.3625312809609058"/>
    <n v="2.1226434318031537"/>
    <n v="1.8590597719732005"/>
    <n v="1.5717803014710474"/>
    <n v="1.2608050202966934"/>
    <n v="3.2065333666666662"/>
    <n v="3.1458289687682903"/>
    <n v="3.0125722676354387"/>
    <n v="2.8556197558303871"/>
    <n v="2.6749714333531354"/>
    <n v="2.4706273002036827"/>
    <n v="2.24258735638203"/>
    <n v="1.9908516018881772"/>
    <n v="1.715420036722124"/>
    <n v="1.4162926608838704"/>
    <n v="0"/>
    <n v="4.4149630473513142"/>
    <n v="13.244889142053943"/>
    <n v="22.074815236756571"/>
    <n v="30.904741331459199"/>
    <n v="39.734667426161828"/>
    <n v="48.564593520864456"/>
    <n v="57.394519615567084"/>
    <n v="66.22444571026972"/>
    <n v="75.054371804972334"/>
    <n v="8.8299260947026283"/>
    <n v="0"/>
    <n v="12.3922176971429"/>
    <n v="38.82110763392923"/>
    <n v="68.258032847967684"/>
    <n v="102.01476491680404"/>
    <n v="142.01015942051311"/>
    <n v="191.2174214253692"/>
    <n v="254.55908715936687"/>
    <n v="340.88266941413326"/>
    <n v="467.92910422105109"/>
    <n v="1618.0845647362776"/>
    <n v="69.555528290513578"/>
    <n v="253.14601395401854"/>
    <n v="1940.7861069808098"/>
    <n v="1940.8"/>
    <n v="253.14782608695646"/>
    <n v="69.555528290513578"/>
    <n v="1618.0966456225299"/>
    <n v="8.7647605989077118"/>
    <n v="1.3893019190163614E-2"/>
    <n v="7.1583981812467094E-6"/>
  </r>
  <r>
    <x v="3"/>
    <x v="339"/>
    <n v="377"/>
    <n v="1.68096"/>
    <n v="79.453122919537279"/>
    <n v="0"/>
    <n v="8.8281247688374762"/>
    <n v="17.656249537674952"/>
    <n v="26.484374306512429"/>
    <n v="35.312499075349905"/>
    <n v="44.140623844187381"/>
    <n v="52.968748613024857"/>
    <n v="61.796873381862333"/>
    <n v="70.62499815069981"/>
    <n v="79.453122919537293"/>
    <n v="0"/>
    <n v="8.8281247688374762"/>
    <n v="17.656249537674952"/>
    <n v="26.484374306512429"/>
    <n v="35.312499075349905"/>
    <n v="44.140623844187381"/>
    <n v="52.968748613024857"/>
    <n v="61.796873381862333"/>
    <n v="70.62499815069981"/>
    <n v="79.453122919537293"/>
    <n v="0"/>
    <n v="47.735669497174072"/>
    <n v="190.94267798869629"/>
    <n v="429.62102547456664"/>
    <n v="763.77071195478516"/>
    <n v="1193.3917374293517"/>
    <n v="1718.4841018982665"/>
    <n v="2339.0478053615298"/>
    <n v="3055.0828478191406"/>
    <n v="3866.5892292711005"/>
    <n v="0"/>
    <n v="2.6635690816361642E-2"/>
    <n v="5.3271381632723283E-2"/>
    <n v="7.9907072449084918E-2"/>
    <n v="0.10654276326544657"/>
    <n v="0.1331784540818082"/>
    <n v="0.15981414489816984"/>
    <n v="0.18644983571453147"/>
    <n v="0.21308552653089313"/>
    <n v="0.23972121734725477"/>
    <n v="9.0399999999999991"/>
    <n v="1.181524"/>
    <n v="1"/>
    <n v="1.0005999999999999"/>
    <n v="1.0066999999999999"/>
    <n v="1"/>
    <n v="0.96837683777371164"/>
    <n v="0.93789128905281227"/>
    <n v="0.90854335383730234"/>
    <n v="0.88033303212718139"/>
    <n v="0.85326032392244988"/>
    <n v="0.82732522922310747"/>
    <n v="0.80252774802915428"/>
    <n v="0.7788678803405904"/>
    <n v="0.75634562615741563"/>
    <n v="350900"/>
    <n v="701800"/>
    <n v="679606.86474959087"/>
    <n v="658212.10665726371"/>
    <n v="637615.72572301875"/>
    <n v="617817.72194685589"/>
    <n v="598818.09532877535"/>
    <n v="580616.84586877679"/>
    <n v="563213.97356686043"/>
    <n v="546609.47842302639"/>
    <n v="530803.36043727433"/>
    <n v="701800"/>
    <n v="679606.86474959087"/>
    <n v="658212.10665726371"/>
    <n v="637615.72572301875"/>
    <n v="617817.72194685589"/>
    <n v="598818.09532877535"/>
    <n v="580616.84586877679"/>
    <n v="563213.97356686043"/>
    <n v="546609.47842302639"/>
    <n v="530803.36043727433"/>
    <n v="2025076.3225000002"/>
    <n v="60.12"/>
    <n v="9.5873061007957556"/>
    <n v="1.2999999999999999E-2"/>
    <n v="0.78300000000000003"/>
    <n v="4.1710026516728012E-2"/>
    <n v="0.11785695714230593"/>
    <n v="7.3999999999999996E-2"/>
    <n v="0.19185695714230594"/>
    <n v="3.2024139154963676"/>
    <n v="3.0811507828096478"/>
    <n v="2.9361732378192227"/>
    <n v="2.7674812805250935"/>
    <n v="2.5750749109272597"/>
    <n v="2.3589541290257228"/>
    <n v="2.1191189348204804"/>
    <n v="1.855569328311534"/>
    <n v="1.5683053094988844"/>
    <n v="1.2573268783825293"/>
    <n v="3.2024139154963676"/>
    <n v="3.1417823491530079"/>
    <n v="3.0086620103144353"/>
    <n v="2.8518272591721581"/>
    <n v="2.6712780957261764"/>
    <n v="2.467014519976491"/>
    <n v="2.2390365319231016"/>
    <n v="1.9873441315660072"/>
    <n v="1.7119373189052092"/>
    <n v="1.4128160939407068"/>
    <n v="0"/>
    <n v="4.4140623844187381"/>
    <n v="13.242187153256214"/>
    <n v="22.070311922093691"/>
    <n v="30.898436690931167"/>
    <n v="39.726561459768647"/>
    <n v="48.554686228606116"/>
    <n v="57.382810997443599"/>
    <n v="66.210935766281068"/>
    <n v="75.039060535118551"/>
    <n v="8.8281247688374762"/>
    <n v="0"/>
    <n v="12.403116809662583"/>
    <n v="38.855703964243233"/>
    <n v="68.32092186115203"/>
    <n v="102.11413581610388"/>
    <n v="142.16010419228093"/>
    <n v="191.44253433405399"/>
    <n v="254.90432533839487"/>
    <n v="341.43680119083734"/>
    <n v="468.88918648471792"/>
    <n v="1620.5268299914469"/>
    <n v="69.555528290513578"/>
    <n v="253.51235374229393"/>
    <n v="1943.5947120242545"/>
    <n v="1943.6"/>
    <n v="253.51304347826067"/>
    <n v="69.555528290513578"/>
    <n v="1620.5314282312256"/>
    <n v="8.7615274683689606"/>
    <n v="5.2879757454320497E-3"/>
    <n v="2.7207119496974945E-6"/>
  </r>
  <r>
    <x v="3"/>
    <x v="340"/>
    <n v="377"/>
    <n v="1.6813499999999999"/>
    <n v="79.491982538687154"/>
    <n v="0"/>
    <n v="8.832442504298573"/>
    <n v="17.664885008597146"/>
    <n v="26.497327512895719"/>
    <n v="35.329770017194292"/>
    <n v="44.162212521492862"/>
    <n v="52.994655025791431"/>
    <n v="61.827097530090001"/>
    <n v="70.65954003438857"/>
    <n v="79.491982538687139"/>
    <n v="0"/>
    <n v="8.832442504298573"/>
    <n v="17.664885008597146"/>
    <n v="26.497327512895719"/>
    <n v="35.329770017194292"/>
    <n v="44.162212521492862"/>
    <n v="52.994655025791431"/>
    <n v="61.827097530090001"/>
    <n v="70.65954003438857"/>
    <n v="79.491982538687139"/>
    <n v="0"/>
    <n v="47.782374862440783"/>
    <n v="191.12949944976313"/>
    <n v="430.04137376196707"/>
    <n v="764.51799779905252"/>
    <n v="1194.5593715610194"/>
    <n v="1720.1654950478676"/>
    <n v="2341.3363682595977"/>
    <n v="3058.0719911962087"/>
    <n v="3870.3723638577017"/>
    <n v="0"/>
    <n v="2.664871802992964E-2"/>
    <n v="5.3297436059859281E-2"/>
    <n v="7.9946154089788932E-2"/>
    <n v="0.10659487211971856"/>
    <n v="0.13324359014964821"/>
    <n v="0.15989230817957784"/>
    <n v="0.18654102620950747"/>
    <n v="0.2131897442394371"/>
    <n v="0.23983846226936673"/>
    <n v="9.0399999999999991"/>
    <n v="1.181524"/>
    <n v="1"/>
    <n v="1.0005999999999999"/>
    <n v="1.0066999999999999"/>
    <n v="1"/>
    <n v="0.96836164957755655"/>
    <n v="0.9378620257202932"/>
    <n v="0.90850112842820974"/>
    <n v="0.88027895770130637"/>
    <n v="0.85319551353958278"/>
    <n v="0.82725079594303919"/>
    <n v="0.80244480491167558"/>
    <n v="0.77877754044549197"/>
    <n v="0.75624900254448824"/>
    <n v="350900"/>
    <n v="701800"/>
    <n v="679596.20567352918"/>
    <n v="658191.56965050171"/>
    <n v="637586.09193091758"/>
    <n v="617779.77251477679"/>
    <n v="598772.61140207923"/>
    <n v="580564.60859282489"/>
    <n v="563155.7640870139"/>
    <n v="546546.07788464625"/>
    <n v="530735.54998572182"/>
    <n v="701800"/>
    <n v="679596.20567352918"/>
    <n v="658191.56965050171"/>
    <n v="637586.09193091758"/>
    <n v="617779.77251477679"/>
    <n v="598772.61140207923"/>
    <n v="580564.60859282489"/>
    <n v="563155.7640870139"/>
    <n v="546546.07788464625"/>
    <n v="530735.54998572182"/>
    <n v="2027527.98875"/>
    <n v="60.12"/>
    <n v="9.5873061007957556"/>
    <n v="1.2999999999999999E-2"/>
    <n v="0.78300000000000003"/>
    <n v="4.1710026516728012E-2"/>
    <n v="0.11791165153761633"/>
    <n v="7.3999999999999996E-2"/>
    <n v="0.19191165153761633"/>
    <n v="3.1983044267230962"/>
    <n v="3.0771188065653781"/>
    <n v="2.9322161030759468"/>
    <n v="2.7635963162548047"/>
    <n v="2.5712594461019491"/>
    <n v="2.3552054926173813"/>
    <n v="2.1154344558011"/>
    <n v="1.851946335653107"/>
    <n v="1.5647411321734017"/>
    <n v="1.2538188453619834"/>
    <n v="3.1983044267230962"/>
    <n v="3.1377116166442374"/>
    <n v="3.0046674548206624"/>
    <n v="2.8479062096653758"/>
    <n v="2.6674278811783769"/>
    <n v="2.4632324693596654"/>
    <n v="2.2353199742092409"/>
    <n v="1.9836903957271035"/>
    <n v="1.7083437339132543"/>
    <n v="1.4092799887676926"/>
    <n v="0"/>
    <n v="4.4162212521492865"/>
    <n v="13.24866375644786"/>
    <n v="22.081106260746431"/>
    <n v="30.913548765045007"/>
    <n v="39.745991269343577"/>
    <n v="48.578433773642146"/>
    <n v="57.410876277940716"/>
    <n v="66.243318782239285"/>
    <n v="75.075761286537855"/>
    <n v="8.832442504298573"/>
    <n v="0"/>
    <n v="12.431359239312984"/>
    <n v="38.94542828686992"/>
    <n v="68.481925709999345"/>
    <n v="102.36158360557801"/>
    <n v="142.51768236641067"/>
    <n v="191.94845847801062"/>
    <n v="255.62369255734856"/>
    <n v="342.48980039737114"/>
    <n v="470.5256232366022"/>
    <n v="1625.3255538775034"/>
    <n v="69.555528290513578"/>
    <n v="254.23216232520241"/>
    <n v="1949.1132444932193"/>
    <n v="1949.1"/>
    <n v="254.23043478260865"/>
    <n v="69.555528290513578"/>
    <n v="1625.3140369268776"/>
    <n v="8.761062637567063"/>
    <n v="1.3244493219417564E-2"/>
    <n v="6.7951840436188825E-6"/>
  </r>
  <r>
    <x v="3"/>
    <x v="341"/>
    <n v="377"/>
    <n v="1.68652"/>
    <n v="79.418020552223396"/>
    <n v="0"/>
    <n v="8.824224505802599"/>
    <n v="17.648449011605198"/>
    <n v="26.472673517407799"/>
    <n v="35.296898023210396"/>
    <n v="44.121122529012993"/>
    <n v="52.94534703481559"/>
    <n v="61.769571540618188"/>
    <n v="70.593796046420792"/>
    <n v="79.418020552223396"/>
    <n v="0"/>
    <n v="8.824224505802599"/>
    <n v="17.648449011605198"/>
    <n v="26.472673517407799"/>
    <n v="35.296898023210396"/>
    <n v="44.121122529012993"/>
    <n v="52.94534703481559"/>
    <n v="61.769571540618188"/>
    <n v="70.593796046420792"/>
    <n v="79.418020552223396"/>
    <n v="0"/>
    <n v="47.693499603894367"/>
    <n v="190.77399841557747"/>
    <n v="429.24149643504933"/>
    <n v="763.09599366230987"/>
    <n v="1192.337490097359"/>
    <n v="1716.9659857401971"/>
    <n v="2336.9814805908236"/>
    <n v="3052.3839746492395"/>
    <n v="3863.1734679154442"/>
    <n v="0"/>
    <n v="2.6623923175665601E-2"/>
    <n v="5.3247846351331202E-2"/>
    <n v="7.9871769526996816E-2"/>
    <n v="0.1064956927026624"/>
    <n v="0.13311961587832799"/>
    <n v="0.15974353905399361"/>
    <n v="0.18636746222965919"/>
    <n v="0.21299138540532481"/>
    <n v="0.23961530858099042"/>
    <n v="9.0399999999999991"/>
    <n v="1.181524"/>
    <n v="1"/>
    <n v="1.0005999999999999"/>
    <n v="1.0066999999999999"/>
    <n v="1"/>
    <n v="0.96839055769023152"/>
    <n v="0.93791772391324746"/>
    <n v="0.90858149866904792"/>
    <n v="0.88038188195763267"/>
    <n v="0.85331887377900195"/>
    <n v="0.82739247413315564"/>
    <n v="0.80260268302009374"/>
    <n v="0.77894950043981626"/>
    <n v="0.75643292639232318"/>
    <n v="350900"/>
    <n v="701800"/>
    <n v="679616.49338700448"/>
    <n v="658230.65864231705"/>
    <n v="637642.49576593784"/>
    <n v="617852.00475786661"/>
    <n v="598859.1856181036"/>
    <n v="580664.03834664868"/>
    <n v="563266.56294350175"/>
    <n v="546666.75940866303"/>
    <n v="530864.6277421324"/>
    <n v="701800"/>
    <n v="679616.49338700448"/>
    <n v="658230.65864231705"/>
    <n v="637642.49576593784"/>
    <n v="617852.00475786661"/>
    <n v="598859.1856181036"/>
    <n v="580664.03834664868"/>
    <n v="563266.56294350175"/>
    <n v="546666.75940866303"/>
    <n v="530864.6277421324"/>
    <n v="2029979.655"/>
    <n v="60.12"/>
    <n v="9.5873061007957556"/>
    <n v="1.2999999999999999E-2"/>
    <n v="0.78300000000000003"/>
    <n v="4.1710026516728012E-2"/>
    <n v="0.11863790184363164"/>
    <n v="7.3999999999999996E-2"/>
    <n v="0.19263790184363164"/>
    <n v="3.194204864251208"/>
    <n v="3.0732351304283276"/>
    <n v="2.9285128134732101"/>
    <n v="2.7600379133858559"/>
    <n v="2.5678104301662632"/>
    <n v="2.3518303638144338"/>
    <n v="2.1120977143303676"/>
    <n v="1.8486124817140626"/>
    <n v="1.5613746659655208"/>
    <n v="1.2503842670847414"/>
    <n v="3.194204864251208"/>
    <n v="3.1337199973397678"/>
    <n v="3.0008739719507691"/>
    <n v="2.8442753634295332"/>
    <n v="2.6639241717760598"/>
    <n v="2.4598203969903487"/>
    <n v="2.2319640390724009"/>
    <n v="1.9803550980222151"/>
    <n v="1.7049935738397917"/>
    <n v="1.4058794665251311"/>
    <n v="0"/>
    <n v="4.4121122529012995"/>
    <n v="13.236336758703899"/>
    <n v="22.060561264506497"/>
    <n v="30.884785770309097"/>
    <n v="39.709010276111698"/>
    <n v="48.533234781914288"/>
    <n v="57.357459287716893"/>
    <n v="66.181683793519483"/>
    <n v="75.005908299322101"/>
    <n v="8.824224505802599"/>
    <n v="0"/>
    <n v="12.424042064209438"/>
    <n v="38.922130114408837"/>
    <n v="68.441806944913509"/>
    <n v="102.30557098369813"/>
    <n v="142.44992114398136"/>
    <n v="191.87950711178408"/>
    <n v="255.57795081433855"/>
    <n v="342.5244792277021"/>
    <n v="470.78642931657703"/>
    <n v="1625.3118377216128"/>
    <n v="69.555528290513578"/>
    <n v="254.23010490181883"/>
    <n v="1949.0974709139452"/>
    <n v="1949.1"/>
    <n v="254.23043478260865"/>
    <n v="69.555528290513578"/>
    <n v="1625.3140369268776"/>
    <n v="8.7548711019962457"/>
    <n v="2.5290860546647309E-3"/>
    <n v="1.2975660841746094E-6"/>
  </r>
  <r>
    <x v="3"/>
    <x v="342"/>
    <n v="377"/>
    <n v="1.68692"/>
    <n v="79.456541837796536"/>
    <n v="0"/>
    <n v="8.8285046486440599"/>
    <n v="17.65700929728812"/>
    <n v="26.48551394593218"/>
    <n v="35.31401859457624"/>
    <n v="44.142523243220296"/>
    <n v="52.971027891864352"/>
    <n v="61.799532540508409"/>
    <n v="70.628037189152465"/>
    <n v="79.456541837796522"/>
    <n v="0"/>
    <n v="8.8285046486440599"/>
    <n v="17.65700929728812"/>
    <n v="26.48551394593218"/>
    <n v="35.31401859457624"/>
    <n v="44.142523243220296"/>
    <n v="52.971027891864352"/>
    <n v="61.799532540508409"/>
    <n v="70.628037189152465"/>
    <n v="79.456541837796522"/>
    <n v="0"/>
    <n v="47.739777777816997"/>
    <n v="190.95911111126799"/>
    <n v="429.6580000003529"/>
    <n v="763.83644444507195"/>
    <n v="1193.4944444454245"/>
    <n v="1718.6320000014111"/>
    <n v="2339.2491111130316"/>
    <n v="3055.3457777802864"/>
    <n v="3866.9220000031746"/>
    <n v="0"/>
    <n v="2.6636836967026758E-2"/>
    <n v="5.3273673934053516E-2"/>
    <n v="7.991051090108027E-2"/>
    <n v="0.10654734786810703"/>
    <n v="0.13318418483513378"/>
    <n v="0.15982102180216051"/>
    <n v="0.18645785876918727"/>
    <n v="0.21309469573621401"/>
    <n v="0.23973153270324077"/>
    <n v="9.0399999999999991"/>
    <n v="1.181524"/>
    <n v="1"/>
    <n v="1.0005999999999999"/>
    <n v="1.0066999999999999"/>
    <n v="1"/>
    <n v="0.96837550148615759"/>
    <n v="0.9378887143842719"/>
    <n v="0.90853963869434284"/>
    <n v="0.88032827441637029"/>
    <n v="0.85325462155035448"/>
    <n v="0.82731868009629528"/>
    <n v="0.80252045005419259"/>
    <n v="0.77885993142404653"/>
    <n v="0.75633712420585719"/>
    <n v="350900"/>
    <n v="701800"/>
    <n v="679605.92694298539"/>
    <n v="658210.299754882"/>
    <n v="637613.11843568983"/>
    <n v="617814.38298540865"/>
    <n v="598814.09340403881"/>
    <n v="580612.24969158007"/>
    <n v="563208.85184803233"/>
    <n v="546603.8998733958"/>
    <n v="530797.39376767061"/>
    <n v="701800"/>
    <n v="679605.92694298539"/>
    <n v="658210.299754882"/>
    <n v="637613.11843568983"/>
    <n v="617814.38298540865"/>
    <n v="598814.09340403881"/>
    <n v="580612.24969158007"/>
    <n v="563208.85184803233"/>
    <n v="546603.8998733958"/>
    <n v="530797.39376767061"/>
    <n v="2032431.32125"/>
    <n v="60.12"/>
    <n v="9.5873061007957556"/>
    <n v="1.2999999999999999E-2"/>
    <n v="0.78300000000000003"/>
    <n v="4.1710026516728012E-2"/>
    <n v="0.11869418435237267"/>
    <n v="7.3999999999999996E-2"/>
    <n v="0.19269418435237268"/>
    <n v="3.1901151921592281"/>
    <n v="3.0692228265731587"/>
    <n v="2.9245751241837823"/>
    <n v="2.7561720849910993"/>
    <n v="2.5640137089951076"/>
    <n v="2.3480999961958098"/>
    <n v="2.108430946593205"/>
    <n v="1.845006560187292"/>
    <n v="1.5578268369780719"/>
    <n v="1.2468917769655459"/>
    <n v="3.1901151921592281"/>
    <n v="3.1296690093661934"/>
    <n v="2.9968989753784703"/>
    <n v="2.840373604587441"/>
    <n v="2.6600928969931035"/>
    <n v="2.4560568525954585"/>
    <n v="2.2282654713945074"/>
    <n v="1.9767187533902484"/>
    <n v="1.701416698582682"/>
    <n v="1.402359306971809"/>
    <n v="0"/>
    <n v="4.41425232432203"/>
    <n v="13.24275697296609"/>
    <n v="22.071261621610148"/>
    <n v="30.899766270254212"/>
    <n v="39.728270918898268"/>
    <n v="48.556775567542324"/>
    <n v="57.385280216186381"/>
    <n v="66.213784864830444"/>
    <n v="75.042289513474486"/>
    <n v="8.8285046486440599"/>
    <n v="0"/>
    <n v="12.452194480929206"/>
    <n v="39.011572447793291"/>
    <n v="68.602325945120498"/>
    <n v="102.55233208859678"/>
    <n v="142.8066390724772"/>
    <n v="192.38449113198894"/>
    <n v="256.29655826527392"/>
    <n v="343.57762444110961"/>
    <n v="472.42614536869269"/>
    <n v="1630.1098832419821"/>
    <n v="69.555528290513578"/>
    <n v="254.9498117298742"/>
    <n v="1954.6152232623699"/>
    <n v="1954.6"/>
    <n v="254.94782608695641"/>
    <n v="69.555528290513578"/>
    <n v="1630.0966456225299"/>
    <n v="8.7543897895496023"/>
    <n v="1.5223262370000157E-2"/>
    <n v="7.7884285122276468E-6"/>
  </r>
  <r>
    <x v="3"/>
    <x v="343"/>
    <n v="377"/>
    <n v="1.6921200000000001"/>
    <n v="79.382195227286417"/>
    <n v="0"/>
    <n v="8.8202439141429352"/>
    <n v="17.64048782828587"/>
    <n v="26.460731742428806"/>
    <n v="35.280975656571741"/>
    <n v="44.101219570714676"/>
    <n v="52.921463484857611"/>
    <n v="61.741707399000546"/>
    <n v="70.561951313143481"/>
    <n v="79.382195227286417"/>
    <n v="0"/>
    <n v="8.8202439141429352"/>
    <n v="17.64048782828587"/>
    <n v="26.460731742428806"/>
    <n v="35.280975656571741"/>
    <n v="44.101219570714676"/>
    <n v="52.921463484857611"/>
    <n v="61.741707399000546"/>
    <n v="70.561951313143481"/>
    <n v="79.382195227286417"/>
    <n v="0"/>
    <n v="47.650480406797492"/>
    <n v="190.60192162718997"/>
    <n v="428.85432366117738"/>
    <n v="762.40768650875987"/>
    <n v="1191.2620101699372"/>
    <n v="1715.4172946447095"/>
    <n v="2334.8735399330772"/>
    <n v="3049.6307460350395"/>
    <n v="3859.6889129505967"/>
    <n v="0"/>
    <n v="2.6611913172240272E-2"/>
    <n v="5.3223826344480543E-2"/>
    <n v="7.9835739516720808E-2"/>
    <n v="0.10644765268896109"/>
    <n v="0.13305956586120135"/>
    <n v="0.15967147903344162"/>
    <n v="0.18628339220568188"/>
    <n v="0.21289530537792217"/>
    <n v="0.23950721855016244"/>
    <n v="9.0399999999999991"/>
    <n v="1.181524"/>
    <n v="1"/>
    <n v="1.0005999999999999"/>
    <n v="1.0066999999999999"/>
    <n v="1"/>
    <n v="0.96840456040691103"/>
    <n v="0.93794470413380171"/>
    <n v="0.90862043118067215"/>
    <n v="0.88043174154752235"/>
    <n v="0.85337863523435242"/>
    <n v="0.82746111224116203"/>
    <n v="0.8026791725679514"/>
    <n v="0.77903281621472076"/>
    <n v="0.75652204318146976"/>
    <n v="350900"/>
    <n v="701800"/>
    <n v="679626.32049357018"/>
    <n v="658249.59336110204"/>
    <n v="637669.81860259571"/>
    <n v="617886.99621805118"/>
    <n v="598901.12620746857"/>
    <n v="580712.20857084752"/>
    <n v="563320.24330818828"/>
    <n v="546725.23041949107"/>
    <n v="530927.16990475543"/>
    <n v="701800"/>
    <n v="679626.32049357006"/>
    <n v="658249.59336110204"/>
    <n v="637669.81860259571"/>
    <n v="617886.99621805118"/>
    <n v="598901.12620746857"/>
    <n v="580712.20857084752"/>
    <n v="563320.24330818828"/>
    <n v="546725.23041949107"/>
    <n v="530927.16990475543"/>
    <n v="2034882.9875"/>
    <n v="60.12"/>
    <n v="9.5873061007957556"/>
    <n v="1.2999999999999999E-2"/>
    <n v="0.78300000000000003"/>
    <n v="4.1710026516728012E-2"/>
    <n v="0.11942707156197833"/>
    <n v="7.3999999999999996E-2"/>
    <n v="0.19342707156197833"/>
    <n v="3.1860353746987955"/>
    <n v="3.065358288296292"/>
    <n v="2.9208899755312978"/>
    <n v="2.7526304364038108"/>
    <n v="2.5605796709138313"/>
    <n v="2.3447376790613603"/>
    <n v="2.1051044608463965"/>
    <n v="1.8416800162689406"/>
    <n v="1.5544643453289937"/>
    <n v="1.2434574480265534"/>
    <n v="3.1860353746987955"/>
    <n v="3.1256968314975437"/>
    <n v="2.9931241319137949"/>
    <n v="2.8367602059675541"/>
    <n v="2.6566050536588213"/>
    <n v="2.452658674987596"/>
    <n v="2.2249210699538784"/>
    <n v="1.9733922385576685"/>
    <n v="1.6980721807989672"/>
    <n v="1.3989608966777736"/>
    <n v="0"/>
    <n v="4.4101219570714676"/>
    <n v="13.230365871214403"/>
    <n v="22.050609785357338"/>
    <n v="30.870853699500273"/>
    <n v="39.691097613643208"/>
    <n v="48.511341527786144"/>
    <n v="57.331585441929079"/>
    <n v="66.151829356072014"/>
    <n v="74.972073270214949"/>
    <n v="8.8202439141429352"/>
    <n v="0"/>
    <n v="12.44469743850726"/>
    <n v="38.987709468250067"/>
    <n v="68.561225708572721"/>
    <n v="102.4948962934493"/>
    <n v="142.73700851349003"/>
    <n v="192.31327828013016"/>
    <n v="256.24838169624894"/>
    <n v="343.61040530843786"/>
    <n v="472.68796044454712"/>
    <n v="1630.0855631516333"/>
    <n v="69.555528290513578"/>
    <n v="254.94616371632188"/>
    <n v="1954.5872551584689"/>
    <n v="1954.6"/>
    <n v="254.94782608695641"/>
    <n v="69.555528290513578"/>
    <n v="1630.0966456225299"/>
    <n v="8.7481032842799742"/>
    <n v="1.2744841531002749E-2"/>
    <n v="6.5204346316395931E-6"/>
  </r>
  <r>
    <x v="3"/>
    <x v="344"/>
    <n v="377"/>
    <n v="1.69252"/>
    <n v="79.420614872602371"/>
    <n v="0"/>
    <n v="8.8245127636224865"/>
    <n v="17.649025527244973"/>
    <n v="26.473538290867459"/>
    <n v="35.298051054489946"/>
    <n v="44.122563818112432"/>
    <n v="52.947076581734919"/>
    <n v="61.771589345357405"/>
    <n v="70.596102108979892"/>
    <n v="79.420614872602386"/>
    <n v="0"/>
    <n v="8.8245127636224865"/>
    <n v="17.649025527244973"/>
    <n v="26.473538290867459"/>
    <n v="35.298051054489946"/>
    <n v="44.122563818112432"/>
    <n v="52.947076581734919"/>
    <n v="61.771589345357405"/>
    <n v="70.596102108979892"/>
    <n v="79.420614872602386"/>
    <n v="0"/>
    <n v="47.696615628143412"/>
    <n v="190.78646251257365"/>
    <n v="429.26954065329073"/>
    <n v="763.1458500502946"/>
    <n v="1192.4153907035852"/>
    <n v="1717.0781626131629"/>
    <n v="2337.1341657790272"/>
    <n v="3052.5834002011784"/>
    <n v="3863.4258658796166"/>
    <n v="0"/>
    <n v="2.6624792889944338E-2"/>
    <n v="5.3249585779888677E-2"/>
    <n v="7.9874378669833018E-2"/>
    <n v="0.10649917155977735"/>
    <n v="0.13312396444972169"/>
    <n v="0.15974875733966604"/>
    <n v="0.18637355022961036"/>
    <n v="0.21299834311955471"/>
    <n v="0.23962313600949905"/>
    <n v="9.0399999999999991"/>
    <n v="1.181524"/>
    <n v="1"/>
    <n v="1.0005999999999999"/>
    <n v="1.0066999999999999"/>
    <n v="1"/>
    <n v="0.96838954368096397"/>
    <n v="0.93791577015430294"/>
    <n v="0.90857867942001669"/>
    <n v="0.88037827147810543"/>
    <n v="0.85331454632856918"/>
    <n v="0.82738750397140781"/>
    <n v="0.80259714440662133"/>
    <n v="0.77894346763420974"/>
    <n v="0.75642647365417304"/>
    <n v="350900"/>
    <n v="701800"/>
    <n v="679615.78175530047"/>
    <n v="658229.28749428981"/>
    <n v="637640.51721696777"/>
    <n v="617849.47092333436"/>
    <n v="598856.14861338981"/>
    <n v="580660.55028713401"/>
    <n v="563262.67594456684"/>
    <n v="546662.52558568842"/>
    <n v="530860.09921049862"/>
    <n v="701800"/>
    <n v="679615.78175530047"/>
    <n v="658229.28749428981"/>
    <n v="637640.51721696777"/>
    <n v="617849.47092333436"/>
    <n v="598856.14861338981"/>
    <n v="580660.55028713401"/>
    <n v="563262.67594456684"/>
    <n v="546662.52558568842"/>
    <n v="530860.09921049862"/>
    <n v="2037334.6537500001"/>
    <n v="60.12"/>
    <n v="9.5873061007957556"/>
    <n v="1.2999999999999999E-2"/>
    <n v="0.78300000000000003"/>
    <n v="4.1710026516728012E-2"/>
    <n v="0.11948354093163814"/>
    <n v="7.3999999999999996E-2"/>
    <n v="0.19348354093163814"/>
    <n v="3.1819653762936224"/>
    <n v="3.0613652252585939"/>
    <n v="2.9169710800865425"/>
    <n v="2.7487829407774678"/>
    <n v="2.5568008073313688"/>
    <n v="2.3410246797482479"/>
    <n v="2.1014545580281032"/>
    <n v="1.838090442170935"/>
    <n v="1.5509323321767432"/>
    <n v="1.2399802280455283"/>
    <n v="3.1819653762936224"/>
    <n v="3.1216653007761082"/>
    <n v="2.9891681526725682"/>
    <n v="2.8328770104320053"/>
    <n v="2.6527918740544183"/>
    <n v="2.4489127435398084"/>
    <n v="2.2212396188881756"/>
    <n v="1.969772500099519"/>
    <n v="1.6945113871738391"/>
    <n v="1.3954562801111359"/>
    <n v="0"/>
    <n v="4.4122563818112432"/>
    <n v="13.23676914543373"/>
    <n v="22.061281909056216"/>
    <n v="30.885794672678703"/>
    <n v="39.710307436301193"/>
    <n v="48.534820199923672"/>
    <n v="57.359332963546166"/>
    <n v="66.183845727168645"/>
    <n v="75.008358490791139"/>
    <n v="8.8245127636224865"/>
    <n v="0"/>
    <n v="12.472833890291769"/>
    <n v="39.077105170068144"/>
    <n v="68.721678728527763"/>
    <n v="102.74160290121787"/>
    <n v="143.09375282701512"/>
    <n v="192.81852200562193"/>
    <n v="256.96783045966578"/>
    <n v="344.6658404220596"/>
    <n v="474.33389803343891"/>
    <n v="1634.893064437907"/>
    <n v="69.555528290513578"/>
    <n v="255.66728890926294"/>
    <n v="1960.1158816376835"/>
    <n v="1960.1"/>
    <n v="255.66521739130417"/>
    <n v="69.555528290513578"/>
    <n v="1634.8792543181821"/>
    <n v="8.7476174554713335"/>
    <n v="1.5881637683605732E-2"/>
    <n v="8.102462978218322E-6"/>
  </r>
  <r>
    <x v="3"/>
    <x v="345"/>
    <n v="377"/>
    <n v="1.6953100000000001"/>
    <n v="79.402968523285892"/>
    <n v="0"/>
    <n v="8.8225520581428771"/>
    <n v="17.645104116285754"/>
    <n v="26.467656174428633"/>
    <n v="35.290208232571509"/>
    <n v="44.112760290714384"/>
    <n v="52.935312348857259"/>
    <n v="61.757864407000135"/>
    <n v="70.580416465143017"/>
    <n v="79.402968523285892"/>
    <n v="0"/>
    <n v="8.8225520581428771"/>
    <n v="17.645104116285754"/>
    <n v="26.467656174428633"/>
    <n v="35.290208232571509"/>
    <n v="44.112760290714384"/>
    <n v="52.935312348857259"/>
    <n v="61.757864407000135"/>
    <n v="70.580416465143017"/>
    <n v="79.402968523285892"/>
    <n v="0"/>
    <n v="47.675422701417681"/>
    <n v="190.70169080567072"/>
    <n v="429.07880431275925"/>
    <n v="762.80676322268289"/>
    <n v="1191.8855675354421"/>
    <n v="1716.3152172510368"/>
    <n v="2336.0957123694661"/>
    <n v="3051.2270528907316"/>
    <n v="3861.7092388148326"/>
    <n v="0"/>
    <n v="2.661887716646916E-2"/>
    <n v="5.3237754332938321E-2"/>
    <n v="7.9856631499407485E-2"/>
    <n v="0.10647550866587664"/>
    <n v="0.13309438583234579"/>
    <n v="0.15971326299881494"/>
    <n v="0.1863321401652841"/>
    <n v="0.21295101733175328"/>
    <n v="0.23956989449822241"/>
    <n v="9.0399999999999991"/>
    <n v="1.181524"/>
    <n v="1"/>
    <n v="1.0005999999999999"/>
    <n v="1.0066999999999999"/>
    <n v="1"/>
    <n v="0.96839644091076615"/>
    <n v="0.93792905955427563"/>
    <n v="0.908597855930528"/>
    <n v="0.88040283003952347"/>
    <n v="0.85334398188126204"/>
    <n v="0.82742131145574371"/>
    <n v="0.80263481876296838"/>
    <n v="0.77898450380293627"/>
    <n v="0.75647036657564715"/>
    <n v="350900"/>
    <n v="701800"/>
    <n v="679620.62223117566"/>
    <n v="658238.61399519059"/>
    <n v="637653.97529204458"/>
    <n v="617866.7061217376"/>
    <n v="598876.80648426968"/>
    <n v="580684.27637964091"/>
    <n v="563289.11580785119"/>
    <n v="546691.32476890064"/>
    <n v="530890.90326278913"/>
    <n v="701800"/>
    <n v="679620.62223117566"/>
    <n v="658238.61399519059"/>
    <n v="637653.97529204458"/>
    <n v="617866.7061217376"/>
    <n v="598876.80648426968"/>
    <n v="580684.27637964091"/>
    <n v="563289.11580785119"/>
    <n v="546691.32476890064"/>
    <n v="530890.90326278913"/>
    <n v="2039786.32"/>
    <n v="60.12"/>
    <n v="9.5873061007957556"/>
    <n v="1.2999999999999999E-2"/>
    <n v="0.78300000000000003"/>
    <n v="4.1710026516728012E-2"/>
    <n v="0.11987778600842248"/>
    <n v="7.3999999999999996E-2"/>
    <n v="0.19387778600842248"/>
    <n v="3.1779051615384613"/>
    <n v="3.057450120367891"/>
    <n v="2.9131817520027576"/>
    <n v="2.7451000564430594"/>
    <n v="2.5532050336887973"/>
    <n v="2.3374966837399698"/>
    <n v="2.0979750065965783"/>
    <n v="1.8346400022586236"/>
    <n v="1.5474916707261035"/>
    <n v="1.2365300119990192"/>
    <n v="3.1779051615384613"/>
    <n v="3.1176776409531763"/>
    <n v="2.9853159361853243"/>
    <n v="2.8291409042229088"/>
    <n v="2.6491525450659283"/>
    <n v="2.4453508587143835"/>
    <n v="2.2177358451682743"/>
    <n v="1.966307504427601"/>
    <n v="1.6910658364923634"/>
    <n v="1.3920108413625614"/>
    <n v="0"/>
    <n v="4.4112760290714386"/>
    <n v="13.233828087214317"/>
    <n v="22.056380145357195"/>
    <n v="30.878932203500071"/>
    <n v="39.701484261642946"/>
    <n v="48.524036319785822"/>
    <n v="57.346588377928697"/>
    <n v="66.169140436071572"/>
    <n v="74.991692494214448"/>
    <n v="8.8225520581428771"/>
    <n v="0"/>
    <n v="12.483238131515684"/>
    <n v="39.110144361187515"/>
    <n v="68.781855918220018"/>
    <n v="102.83703268528241"/>
    <n v="143.23850928616224"/>
    <n v="193.03734366526547"/>
    <n v="257.30627594204753"/>
    <n v="345.21464128841711"/>
    <n v="475.29666529811544"/>
    <n v="1637.3057065762134"/>
    <n v="69.555528290513578"/>
    <n v="256.02918523000892"/>
    <n v="1962.8904200967359"/>
    <n v="1962.9"/>
    <n v="256.03043478260861"/>
    <n v="69.555528290513578"/>
    <n v="1637.3140369268779"/>
    <n v="8.7442199279413693"/>
    <n v="9.5799032642389648E-3"/>
    <n v="4.8804846218548901E-6"/>
  </r>
  <r>
    <x v="3"/>
    <x v="346"/>
    <n v="377"/>
    <n v="1.69817"/>
    <n v="79.383740074129506"/>
    <n v="0"/>
    <n v="8.8204155637921673"/>
    <n v="17.640831127584335"/>
    <n v="26.461246691376502"/>
    <n v="35.281662255168669"/>
    <n v="44.102077818960836"/>
    <n v="52.922493382753004"/>
    <n v="61.742908946545171"/>
    <n v="70.563324510337338"/>
    <n v="79.383740074129506"/>
    <n v="0"/>
    <n v="8.8204155637921673"/>
    <n v="17.640831127584335"/>
    <n v="26.461246691376502"/>
    <n v="35.281662255168669"/>
    <n v="44.102077818960836"/>
    <n v="52.922493382753004"/>
    <n v="61.742908946545171"/>
    <n v="70.563324510337338"/>
    <n v="79.383740074129506"/>
    <n v="0"/>
    <n v="47.652335064767101"/>
    <n v="190.6093402590684"/>
    <n v="428.87101558290391"/>
    <n v="762.43736103627361"/>
    <n v="1191.3083766191776"/>
    <n v="1715.4840623316156"/>
    <n v="2334.964418173588"/>
    <n v="3049.7494441450945"/>
    <n v="3859.8391402461348"/>
    <n v="0"/>
    <n v="2.6612431063310616E-2"/>
    <n v="5.3224862126621232E-2"/>
    <n v="7.9837293189931852E-2"/>
    <n v="0.10644972425324246"/>
    <n v="0.13306215531655308"/>
    <n v="0.1596745863798637"/>
    <n v="0.1862870174431743"/>
    <n v="0.21289944850648493"/>
    <n v="0.23951187956979555"/>
    <n v="9.0399999999999991"/>
    <n v="1.181524"/>
    <n v="1"/>
    <n v="1.0005999999999999"/>
    <n v="1.0066999999999999"/>
    <n v="1"/>
    <n v="0.96840395658200096"/>
    <n v="0.93794354068329799"/>
    <n v="0.90861875230389111"/>
    <n v="0.88042959144378019"/>
    <n v="0.85337605810296524"/>
    <n v="0.82745815228144648"/>
    <n v="0.80267587397922358"/>
    <n v="0.77902922319629686"/>
    <n v="0.756518199932666"/>
    <n v="350900"/>
    <n v="701800"/>
    <n v="679625.89672924823"/>
    <n v="658248.77685153857"/>
    <n v="637668.64036687079"/>
    <n v="617885.4872752449"/>
    <n v="598899.31757666101"/>
    <n v="580710.13127111911"/>
    <n v="563317.9283586191"/>
    <n v="546722.70883916109"/>
    <n v="530924.47271274496"/>
    <n v="701800"/>
    <n v="679625.89672924811"/>
    <n v="658248.77685153857"/>
    <n v="637668.64036687079"/>
    <n v="617885.4872752449"/>
    <n v="598899.31757666101"/>
    <n v="580710.13127111911"/>
    <n v="563317.9283586191"/>
    <n v="546722.70883916109"/>
    <n v="530924.47271274496"/>
    <n v="2042237.9862500001"/>
    <n v="60.12"/>
    <n v="9.5873061007957556"/>
    <n v="1.2999999999999999E-2"/>
    <n v="0.78300000000000003"/>
    <n v="4.1710026516728012E-2"/>
    <n v="0.12028259653106467"/>
    <n v="7.3999999999999996E-2"/>
    <n v="0.19428259653106467"/>
    <n v="3.1738546951980791"/>
    <n v="3.0535462848004924"/>
    <n v="2.9094046787436079"/>
    <n v="2.7414298770274237"/>
    <n v="2.5496218796519394"/>
    <n v="2.333980686617156"/>
    <n v="2.0945062979230737"/>
    <n v="1.8311987135696912"/>
    <n v="1.5440579335570099"/>
    <n v="1.2330839578850286"/>
    <n v="3.1738546951980791"/>
    <n v="3.1137004899992857"/>
    <n v="2.9814754817720504"/>
    <n v="2.8254172778855158"/>
    <n v="2.6455258783396816"/>
    <n v="2.4418012831345477"/>
    <n v="2.2142434922701151"/>
    <n v="1.9628525057463824"/>
    <n v="1.6876283235633505"/>
    <n v="1.3885709457210194"/>
    <n v="0"/>
    <n v="4.4102077818960836"/>
    <n v="13.230623345688251"/>
    <n v="22.051038909480418"/>
    <n v="30.871454473272586"/>
    <n v="39.691870037064753"/>
    <n v="48.51228560085692"/>
    <n v="57.332701164649087"/>
    <n v="66.153116728441262"/>
    <n v="74.973532292233415"/>
    <n v="8.8204155637921673"/>
    <n v="0"/>
    <n v="12.493130114451848"/>
    <n v="39.141558195078574"/>
    <n v="68.839151058256093"/>
    <n v="102.92813982369672"/>
    <n v="143.37726441912548"/>
    <n v="193.24817728615449"/>
    <n v="257.63436029271207"/>
    <n v="345.75028887455136"/>
    <n v="476.24337318934005"/>
    <n v="1639.6554432533667"/>
    <n v="69.555528290513578"/>
    <n v="256.3816457315819"/>
    <n v="1965.5926172754621"/>
    <n v="1965.6"/>
    <n v="256.38260869565192"/>
    <n v="69.555528290513578"/>
    <n v="1639.6618630138344"/>
    <n v="8.7407211470352788"/>
    <n v="7.3827245378197404E-3"/>
    <n v="3.7559648645806577E-6"/>
  </r>
  <r>
    <x v="3"/>
    <x v="347"/>
    <n v="377"/>
    <n v="1.69862"/>
    <n v="79.42085287191604"/>
    <n v="0"/>
    <n v="8.8245392079906715"/>
    <n v="17.649078415981343"/>
    <n v="26.473617623972014"/>
    <n v="35.298156831962686"/>
    <n v="44.122696039953354"/>
    <n v="52.947235247944022"/>
    <n v="61.77177445593469"/>
    <n v="70.596313663925358"/>
    <n v="79.420852871916026"/>
    <n v="0"/>
    <n v="8.8245392079906715"/>
    <n v="17.649078415981343"/>
    <n v="26.473617623972014"/>
    <n v="35.298156831962686"/>
    <n v="44.122696039953354"/>
    <n v="52.947235247944022"/>
    <n v="61.77177445593469"/>
    <n v="70.596313663925358"/>
    <n v="79.420852871916026"/>
    <n v="0"/>
    <n v="47.696901492935837"/>
    <n v="190.78760597174335"/>
    <n v="429.2721134364225"/>
    <n v="763.15042388697339"/>
    <n v="1192.4225373233958"/>
    <n v="1717.0884537456898"/>
    <n v="2337.1481731538552"/>
    <n v="3052.6016955478922"/>
    <n v="3863.449020927801"/>
    <n v="0"/>
    <n v="2.6624872676312708E-2"/>
    <n v="5.3249745352625416E-2"/>
    <n v="7.9874618028938124E-2"/>
    <n v="0.10649949070525083"/>
    <n v="0.13312436338156353"/>
    <n v="0.15974923605787622"/>
    <n v="0.18637410873418891"/>
    <n v="0.21299898141050161"/>
    <n v="0.2396238540868143"/>
    <n v="9.0399999999999991"/>
    <n v="1.181524"/>
    <n v="1"/>
    <n v="1.0005999999999999"/>
    <n v="1.0066999999999999"/>
    <n v="1"/>
    <n v="0.96838945065723647"/>
    <n v="0.93791559091943999"/>
    <n v="0.90857842078661055"/>
    <n v="0.88037794025874827"/>
    <n v="0.85331414933585314"/>
    <n v="0.82738704801792506"/>
    <n v="0.80259663630496403"/>
    <n v="0.77894291419697004"/>
    <n v="0.75642588169394342"/>
    <n v="350900"/>
    <n v="701800"/>
    <n v="679615.71647124854"/>
    <n v="658229.16170726297"/>
    <n v="637640.33570804331"/>
    <n v="617849.23847358953"/>
    <n v="598855.87000390177"/>
    <n v="580660.23029897979"/>
    <n v="563262.3193588237"/>
    <n v="546662.13718343352"/>
    <n v="530859.68377280945"/>
    <n v="701800"/>
    <n v="679615.71647124854"/>
    <n v="658229.16170726297"/>
    <n v="637640.33570804331"/>
    <n v="617849.23847358953"/>
    <n v="598855.87000390177"/>
    <n v="580660.23029897979"/>
    <n v="563262.3193588237"/>
    <n v="546662.13718343352"/>
    <n v="530859.68377280945"/>
    <n v="2044689.6525000001"/>
    <n v="60.12"/>
    <n v="9.5873061007957556"/>
    <n v="1.2999999999999999E-2"/>
    <n v="0.78300000000000003"/>
    <n v="4.1710026516728012E-2"/>
    <n v="0.12034635262150196"/>
    <n v="7.3999999999999996E-2"/>
    <n v="0.19434635262150196"/>
    <n v="3.1698139422062352"/>
    <n v="3.0495833189804578"/>
    <n v="2.9055163693140069"/>
    <n v="2.7376130932068832"/>
    <n v="2.5458734906590852"/>
    <n v="2.3302975616706152"/>
    <n v="2.090885306241471"/>
    <n v="1.8276367243716536"/>
    <n v="1.5405518160611633"/>
    <n v="1.2296305813100004"/>
    <n v="3.1698139422062352"/>
    <n v="3.1096986305933463"/>
    <n v="2.9775498441472323"/>
    <n v="2.821564731260445"/>
    <n v="2.6417432919329844"/>
    <n v="2.4380855261648504"/>
    <n v="2.2105914339560431"/>
    <n v="1.9592610153065624"/>
    <n v="1.6840942702164083"/>
    <n v="1.3850911986855818"/>
    <n v="0"/>
    <n v="4.4122696039953357"/>
    <n v="13.236808811986007"/>
    <n v="22.061348019976677"/>
    <n v="30.885887227967352"/>
    <n v="39.71042643595802"/>
    <n v="48.534965643948688"/>
    <n v="57.359504851939356"/>
    <n v="66.184044059930017"/>
    <n v="75.008583267920699"/>
    <n v="8.8245392079906715"/>
    <n v="0"/>
    <n v="12.520906602854014"/>
    <n v="39.229817959101489"/>
    <n v="68.997612716984818"/>
    <n v="103.17191819851145"/>
    <n v="143.73007480232539"/>
    <n v="193.748469619747"/>
    <n v="258.34801772834243"/>
    <n v="346.79988055252045"/>
    <n v="477.88635478424942"/>
    <n v="1644.4330529646363"/>
    <n v="69.555528290513578"/>
    <n v="257.09828718827237"/>
    <n v="1971.0868684434222"/>
    <n v="1971.1"/>
    <n v="257.09999999999991"/>
    <n v="69.555528290513578"/>
    <n v="1644.4444717094864"/>
    <n v="8.7401691726529958"/>
    <n v="1.3131556577718584E-2"/>
    <n v="6.6620448367503343E-6"/>
  </r>
  <r>
    <x v="3"/>
    <x v="348"/>
    <n v="377"/>
    <n v="1.70383"/>
    <n v="79.346860018885096"/>
    <n v="0"/>
    <n v="8.8163177798761225"/>
    <n v="17.632635559752245"/>
    <n v="26.448953339628368"/>
    <n v="35.26527111950449"/>
    <n v="44.081588899380613"/>
    <n v="52.897906679256735"/>
    <n v="61.714224459132858"/>
    <n v="70.53054223900898"/>
    <n v="79.34686001888511"/>
    <n v="0"/>
    <n v="8.8163177798761225"/>
    <n v="17.632635559752245"/>
    <n v="26.448953339628368"/>
    <n v="35.26527111950449"/>
    <n v="44.081588899380613"/>
    <n v="52.897906679256735"/>
    <n v="61.714224459132858"/>
    <n v="70.53054223900898"/>
    <n v="79.34686001888511"/>
    <n v="0"/>
    <n v="47.608068757402911"/>
    <n v="190.43227502961165"/>
    <n v="428.47261881662615"/>
    <n v="761.72910011844658"/>
    <n v="1190.2017189350727"/>
    <n v="1713.8904752665046"/>
    <n v="2332.7953691127423"/>
    <n v="3046.9164004737863"/>
    <n v="3856.2535693496361"/>
    <n v="0"/>
    <n v="2.6600067474408327E-2"/>
    <n v="5.3200134948816653E-2"/>
    <n v="7.9800202423224983E-2"/>
    <n v="0.10640026989763331"/>
    <n v="0.13300033737204164"/>
    <n v="0.15960040484644997"/>
    <n v="0.18620047232085829"/>
    <n v="0.21280053979526661"/>
    <n v="0.23940060726967496"/>
    <n v="9.0399999999999991"/>
    <n v="1.181524"/>
    <n v="1"/>
    <n v="1.0005999999999999"/>
    <n v="1.0066999999999999"/>
    <n v="1"/>
    <n v="0.96841837178279178"/>
    <n v="0.93797131615154317"/>
    <n v="0.90865883310625406"/>
    <n v="0.88048092264692457"/>
    <n v="0.85343758477355469"/>
    <n v="0.82752881948614432"/>
    <n v="0.80275462678469356"/>
    <n v="0.77911500666920219"/>
    <n v="0.75660995913967066"/>
    <n v="350900"/>
    <n v="701800"/>
    <n v="679636.01331716322"/>
    <n v="658268.26967515296"/>
    <n v="637696.7690739691"/>
    <n v="617921.51151361165"/>
    <n v="598942.49699408072"/>
    <n v="580759.72551537608"/>
    <n v="563373.19707749796"/>
    <n v="546782.91168044612"/>
    <n v="530988.86932422093"/>
    <n v="701800"/>
    <n v="679636.01331716334"/>
    <n v="658268.26967515296"/>
    <n v="637696.7690739691"/>
    <n v="617921.51151361165"/>
    <n v="598942.49699408072"/>
    <n v="580759.72551537608"/>
    <n v="563373.19707749796"/>
    <n v="546782.91168044612"/>
    <n v="530988.86932422093"/>
    <n v="2047141.3187500001"/>
    <n v="60.12"/>
    <n v="9.5873061007957556"/>
    <n v="1.2999999999999999E-2"/>
    <n v="0.78300000000000003"/>
    <n v="4.1710026516728012E-2"/>
    <n v="0.12108573643885276"/>
    <n v="7.3999999999999996E-2"/>
    <n v="0.19508573643885274"/>
    <n v="3.1657828676646709"/>
    <n v="3.045764579687571"/>
    <n v="2.9018736266856111"/>
    <n v="2.7341100086587922"/>
    <n v="2.5424737256071133"/>
    <n v="2.3269647775305771"/>
    <n v="2.0875831644291796"/>
    <n v="1.824328886302923"/>
    <n v="1.5372019431518062"/>
    <n v="1.2262023349758313"/>
    <n v="3.1657828676646709"/>
    <n v="3.1057737236761209"/>
    <n v="2.973819103186591"/>
    <n v="2.8179918176722016"/>
    <n v="2.6382918671329527"/>
    <n v="2.4347192515688452"/>
    <n v="2.2072739709798785"/>
    <n v="1.9559560253660513"/>
    <n v="1.6807654147273645"/>
    <n v="1.3817021390638189"/>
    <n v="0"/>
    <n v="4.4081588899380613"/>
    <n v="13.224476669814184"/>
    <n v="22.040794449690306"/>
    <n v="30.857112229566429"/>
    <n v="39.673430009442555"/>
    <n v="48.48974778931867"/>
    <n v="57.3060655691948"/>
    <n v="66.122383349070915"/>
    <n v="74.938701128947045"/>
    <n v="8.8163177798761225"/>
    <n v="0"/>
    <n v="12.513380901387505"/>
    <n v="39.205877946209526"/>
    <n v="68.95642732913123"/>
    <n v="103.1144850098763"/>
    <n v="143.66073877123117"/>
    <n v="193.67827972297337"/>
    <n v="258.30257849375067"/>
    <n v="346.83956420102777"/>
    <n v="478.16630262410172"/>
    <n v="1644.4376349996892"/>
    <n v="69.555528290513578"/>
    <n v="257.09897449353025"/>
    <n v="1971.0921377837331"/>
    <n v="1971.1"/>
    <n v="257.09999999999991"/>
    <n v="69.555528290513578"/>
    <n v="1644.4444717094864"/>
    <n v="8.7337497405098343"/>
    <n v="7.8622162668580131E-3"/>
    <n v="3.9887455059905701E-6"/>
  </r>
  <r>
    <x v="3"/>
    <x v="349"/>
    <n v="377"/>
    <n v="1.7042900000000001"/>
    <n v="79.38364361742444"/>
    <n v="0"/>
    <n v="8.8204048463804927"/>
    <n v="17.640809692760985"/>
    <n v="26.46121453914148"/>
    <n v="35.281619385521971"/>
    <n v="44.102024231902462"/>
    <n v="52.922429078282953"/>
    <n v="61.742833924663444"/>
    <n v="70.563238771043942"/>
    <n v="79.38364361742444"/>
    <n v="0"/>
    <n v="8.8204048463804927"/>
    <n v="17.640809692760985"/>
    <n v="26.46121453914148"/>
    <n v="35.281619385521971"/>
    <n v="44.102024231902462"/>
    <n v="52.922429078282953"/>
    <n v="61.742833924663444"/>
    <n v="70.563238771043942"/>
    <n v="79.38364361742444"/>
    <n v="0"/>
    <n v="47.652219263107156"/>
    <n v="190.60887705242862"/>
    <n v="428.86997336796441"/>
    <n v="762.4355082097145"/>
    <n v="1191.3054815776786"/>
    <n v="1715.4798934718569"/>
    <n v="2334.9587438922499"/>
    <n v="3049.742032838858"/>
    <n v="3859.8297603116798"/>
    <n v="0"/>
    <n v="2.6612398727376179E-2"/>
    <n v="5.3224797454752358E-2"/>
    <n v="7.9837196182128548E-2"/>
    <n v="0.10644959490950472"/>
    <n v="0.1330619936368809"/>
    <n v="0.15967439236425707"/>
    <n v="0.18628679109163324"/>
    <n v="0.21289918981900943"/>
    <n v="0.23951158854638563"/>
    <n v="9.0399999999999991"/>
    <n v="1.181524"/>
    <n v="1"/>
    <n v="1.0005999999999999"/>
    <n v="1.0066999999999999"/>
    <n v="1"/>
    <n v="0.96840399428343538"/>
    <n v="0.93794361332643716"/>
    <n v="0.9086188571290057"/>
    <n v="0.88042972569114075"/>
    <n v="0.85337621901284255"/>
    <n v="0.82745833709411087"/>
    <n v="0.80267607993494572"/>
    <n v="0.7790294475353472"/>
    <n v="0.7565184398953152"/>
    <n v="350900"/>
    <n v="701800"/>
    <n v="679625.923188115"/>
    <n v="658248.82783249358"/>
    <n v="637668.7139331362"/>
    <n v="617885.58149004262"/>
    <n v="598899.43050321285"/>
    <n v="580710.260972647"/>
    <n v="563318.07289834495"/>
    <n v="546722.86628030671"/>
    <n v="530924.64111853216"/>
    <n v="701800"/>
    <n v="679625.923188115"/>
    <n v="658248.82783249358"/>
    <n v="637668.7139331362"/>
    <n v="617885.58149004262"/>
    <n v="598899.43050321285"/>
    <n v="580710.260972647"/>
    <n v="563318.07289834495"/>
    <n v="546722.86628030671"/>
    <n v="530924.64111853216"/>
    <n v="2049592.9850000001"/>
    <n v="60.12"/>
    <n v="9.5873061007957556"/>
    <n v="1.2999999999999999E-2"/>
    <n v="0.78300000000000003"/>
    <n v="4.1710026516728012E-2"/>
    <n v="0.12115112671561597"/>
    <n v="7.3999999999999996E-2"/>
    <n v="0.19515112671561596"/>
    <n v="3.161761436842105"/>
    <n v="3.0418207806146413"/>
    <n v="2.8980042429371964"/>
    <n v="2.7303118238097714"/>
    <n v="2.538743523232367"/>
    <n v="2.3232993412049812"/>
    <n v="2.0839792777276158"/>
    <n v="1.8207833328002698"/>
    <n v="1.5337115064229427"/>
    <n v="1.222763798595635"/>
    <n v="3.161761436842105"/>
    <n v="3.1017911087283734"/>
    <n v="2.9699125117759189"/>
    <n v="2.8141580333734839"/>
    <n v="2.6345276735210694"/>
    <n v="2.4310214322186741"/>
    <n v="2.2036393094662987"/>
    <n v="1.9523813052639429"/>
    <n v="1.6772474196116063"/>
    <n v="1.3782376525092888"/>
    <n v="0"/>
    <n v="4.4102024231902464"/>
    <n v="13.23060726957074"/>
    <n v="22.051012115951231"/>
    <n v="30.871416962331725"/>
    <n v="39.69182180871222"/>
    <n v="48.512226655092704"/>
    <n v="57.332631501473202"/>
    <n v="66.153036347853686"/>
    <n v="74.973441194234198"/>
    <n v="8.8204048463804927"/>
    <n v="0"/>
    <n v="12.541067229692912"/>
    <n v="39.293855296530616"/>
    <n v="69.114403607950507"/>
    <n v="103.35757658800922"/>
    <n v="144.01269063420762"/>
    <n v="194.17763935284015"/>
    <n v="259.01550039835882"/>
    <n v="347.88937850356723"/>
    <n v="479.8128268049108"/>
    <n v="1649.214938416068"/>
    <n v="69.555528290513578"/>
    <n v="257.81557000598707"/>
    <n v="1976.5860367125688"/>
    <n v="1976.6"/>
    <n v="257.81739130434767"/>
    <n v="69.555528290513578"/>
    <n v="1649.2270804051386"/>
    <n v="8.7331804262835604"/>
    <n v="1.3963287431124627E-2"/>
    <n v="7.0642959785108912E-6"/>
  </r>
  <r>
    <x v="3"/>
    <x v="350"/>
    <n v="377"/>
    <n v="1.7070700000000001"/>
    <n v="79.366403701197882"/>
    <n v="0"/>
    <n v="8.8184893001330984"/>
    <n v="17.636978600266197"/>
    <n v="26.455467900399295"/>
    <n v="35.273957200532394"/>
    <n v="44.092446500665488"/>
    <n v="52.910935800798583"/>
    <n v="61.729425100931678"/>
    <n v="70.547914401064773"/>
    <n v="79.366403701197868"/>
    <n v="0"/>
    <n v="8.8184893001330984"/>
    <n v="17.636978600266197"/>
    <n v="26.455467900399295"/>
    <n v="35.273957200532394"/>
    <n v="44.092446500665488"/>
    <n v="52.910935800798583"/>
    <n v="61.729425100931678"/>
    <n v="70.547914401064773"/>
    <n v="79.366403701197868"/>
    <n v="0"/>
    <n v="47.631524041144196"/>
    <n v="190.52609616457678"/>
    <n v="428.6837163702977"/>
    <n v="762.10438465830714"/>
    <n v="1190.7881010286046"/>
    <n v="1714.7348654811906"/>
    <n v="2333.9446780160647"/>
    <n v="3048.4175386332272"/>
    <n v="3858.1534473326778"/>
    <n v="0"/>
    <n v="2.6606619255639428E-2"/>
    <n v="5.3213238511278856E-2"/>
    <n v="7.9819857766918273E-2"/>
    <n v="0.10642647702255771"/>
    <n v="0.13303309627819712"/>
    <n v="0.15963971553383655"/>
    <n v="0.18624633478947594"/>
    <n v="0.21285295404511537"/>
    <n v="0.23945957330075479"/>
    <n v="9.0399999999999991"/>
    <n v="1.181524"/>
    <n v="1"/>
    <n v="1.0005999999999999"/>
    <n v="1.0066999999999999"/>
    <n v="1"/>
    <n v="0.96841073276954293"/>
    <n v="0.93795659710008117"/>
    <n v="0.90863759299161451"/>
    <n v="0.88045372044414294"/>
    <n v="0.85340497945766669"/>
    <n v="0.82749137003218554"/>
    <n v="0.80271289216769959"/>
    <n v="0.77906954586420885"/>
    <n v="0.75656133112171309"/>
    <n v="350900"/>
    <n v="701800"/>
    <n v="679630.65225766518"/>
    <n v="658257.93984483695"/>
    <n v="637681.86276151508"/>
    <n v="617902.42100769957"/>
    <n v="598919.61458339053"/>
    <n v="580733.44348858786"/>
    <n v="563343.90772329154"/>
    <n v="546751.00728750182"/>
    <n v="530954.74218121823"/>
    <n v="701800"/>
    <n v="679630.65225766529"/>
    <n v="658257.93984483695"/>
    <n v="637681.86276151508"/>
    <n v="617902.42100769957"/>
    <n v="598919.61458339053"/>
    <n v="580733.44348858786"/>
    <n v="563343.90772329154"/>
    <n v="546751.00728750182"/>
    <n v="530954.74218121823"/>
    <n v="2052044.6512500001"/>
    <n v="60.12"/>
    <n v="9.5873061007957556"/>
    <n v="1.2999999999999999E-2"/>
    <n v="0.78300000000000003"/>
    <n v="4.1710026516728012E-2"/>
    <n v="0.1215466871222575"/>
    <n v="7.3999999999999996E-2"/>
    <n v="0.19554668712225748"/>
    <n v="3.1577496151732376"/>
    <n v="3.0379516886155939"/>
    <n v="2.894258414625702"/>
    <n v="2.7266697932035613"/>
    <n v="2.5351858243491718"/>
    <n v="2.3198065080625341"/>
    <n v="2.080531844343648"/>
    <n v="1.8173618331925132"/>
    <n v="1.5302964746091301"/>
    <n v="1.2193357685934978"/>
    <n v="3.1577496151732376"/>
    <n v="3.097850651894416"/>
    <n v="2.966105051620648"/>
    <n v="2.8104641039146316"/>
    <n v="2.6309278087763666"/>
    <n v="2.4274961662058532"/>
    <n v="2.200169176203091"/>
    <n v="1.9489468387680806"/>
    <n v="1.6738291539008217"/>
    <n v="1.3748161216013139"/>
    <n v="0"/>
    <n v="4.4092446500665492"/>
    <n v="13.227733950199648"/>
    <n v="22.046223250332744"/>
    <n v="30.864712550465846"/>
    <n v="39.683201850598941"/>
    <n v="48.501691150732036"/>
    <n v="57.320180450865131"/>
    <n v="66.138669750998218"/>
    <n v="74.957159051131327"/>
    <n v="8.8184893001330984"/>
    <n v="0"/>
    <n v="12.551565952510682"/>
    <n v="39.327207996597203"/>
    <n v="69.175188386362763"/>
    <n v="103.45405011495039"/>
    <n v="144.15919406434733"/>
    <n v="194.3994348603718"/>
    <n v="259.35925389692119"/>
    <n v="348.4484364279229"/>
    <n v="480.79804613497538"/>
    <n v="1651.6723778349597"/>
    <n v="69.555528290513578"/>
    <n v="258.18418591882084"/>
    <n v="1979.4120920442942"/>
    <n v="1979.4"/>
    <n v="258.18260869565211"/>
    <n v="69.555528290513578"/>
    <n v="1651.6618630138344"/>
    <n v="8.7297311200814427"/>
    <n v="1.2092044294149673E-2"/>
    <n v="6.1089442730876392E-6"/>
  </r>
  <r>
    <x v="3"/>
    <x v="351"/>
    <n v="377"/>
    <n v="1.71"/>
    <n v="79.345735812316036"/>
    <n v="0"/>
    <n v="8.8161928680351149"/>
    <n v="17.63238573607023"/>
    <n v="26.448578604105343"/>
    <n v="35.26477147214046"/>
    <n v="44.080964340175576"/>
    <n v="52.897157208210693"/>
    <n v="61.71335007624581"/>
    <n v="70.529542944280919"/>
    <n v="79.345735812316036"/>
    <n v="0"/>
    <n v="8.8161928680351149"/>
    <n v="17.63238573607023"/>
    <n v="26.448578604105343"/>
    <n v="35.26477147214046"/>
    <n v="44.080964340175576"/>
    <n v="52.897157208210693"/>
    <n v="61.71335007624581"/>
    <n v="70.529542944280919"/>
    <n v="79.345735812316036"/>
    <n v="0"/>
    <n v="47.606719720415853"/>
    <n v="190.42687888166341"/>
    <n v="428.46047748374258"/>
    <n v="761.70751552665365"/>
    <n v="1190.1679930103965"/>
    <n v="1713.841909934971"/>
    <n v="2332.7292663003773"/>
    <n v="3046.8300621066146"/>
    <n v="3856.1442973536841"/>
    <n v="0"/>
    <n v="2.6599690597861665E-2"/>
    <n v="5.319938119572333E-2"/>
    <n v="7.9799071793584989E-2"/>
    <n v="0.10639876239144666"/>
    <n v="0.13299845298930832"/>
    <n v="0.15959814358717"/>
    <n v="0.18619783418503166"/>
    <n v="0.21279752478289332"/>
    <n v="0.23939721538075498"/>
    <n v="9.0399999999999991"/>
    <n v="1.181524"/>
    <n v="1"/>
    <n v="1.0005999999999999"/>
    <n v="1.0066999999999999"/>
    <n v="1"/>
    <n v="0.96841881120201967"/>
    <n v="0.93797216284039864"/>
    <n v="0.90866005491513668"/>
    <n v="0.88048248742623403"/>
    <n v="0.85343946037369067"/>
    <n v="0.8275309737575065"/>
    <n v="0.80275702757768164"/>
    <n v="0.77911762183421596"/>
    <n v="0.75661275652710946"/>
    <n v="350900"/>
    <n v="701800"/>
    <n v="679636.3217015774"/>
    <n v="658268.86388139171"/>
    <n v="637697.62653944292"/>
    <n v="617922.60967573104"/>
    <n v="598943.81329025608"/>
    <n v="580761.23738301801"/>
    <n v="563374.88195401698"/>
    <n v="546784.74700325273"/>
    <n v="530990.8325307254"/>
    <n v="701800"/>
    <n v="679636.3217015774"/>
    <n v="658268.86388139171"/>
    <n v="637697.62653944292"/>
    <n v="617922.60967573104"/>
    <n v="598943.81329025608"/>
    <n v="580761.23738301801"/>
    <n v="563374.88195401698"/>
    <n v="546784.74700325273"/>
    <n v="530990.8325307254"/>
    <n v="2054496.3175000001"/>
    <n v="60.12"/>
    <n v="9.5873061007957556"/>
    <n v="1.2999999999999999E-2"/>
    <n v="0.78300000000000003"/>
    <n v="4.1710026516728012E-2"/>
    <n v="0.12196428853756437"/>
    <n v="7.3999999999999996E-2"/>
    <n v="0.19596428853756437"/>
    <n v="3.1537473682577568"/>
    <n v="3.0340959094885176"/>
    <n v="2.8905285359258226"/>
    <n v="2.7230452475696714"/>
    <n v="2.5316460444200644"/>
    <n v="2.3163309264770011"/>
    <n v="2.0770998937404817"/>
    <n v="1.8139529462105068"/>
    <n v="1.5268900838870754"/>
    <n v="1.2159113067701879"/>
    <n v="3.1537473682577568"/>
    <n v="3.0939216388731374"/>
    <n v="2.9623122227071699"/>
    <n v="2.806786891747747"/>
    <n v="2.6273456459948679"/>
    <n v="2.4239884854485325"/>
    <n v="2.1967154101087414"/>
    <n v="1.9455264199754942"/>
    <n v="1.6704215150487911"/>
    <n v="1.3714006953286315"/>
    <n v="0"/>
    <n v="4.4080964340175575"/>
    <n v="13.224289302052672"/>
    <n v="22.040482170087785"/>
    <n v="30.856675038122901"/>
    <n v="39.672867906158018"/>
    <n v="48.489060774193135"/>
    <n v="57.305253642228251"/>
    <n v="66.121446510263368"/>
    <n v="74.937639378298485"/>
    <n v="8.8161928680351149"/>
    <n v="0"/>
    <n v="12.560960773832361"/>
    <n v="39.35705498424592"/>
    <n v="69.229745331676028"/>
    <n v="103.54115333742718"/>
    <n v="144.29262234059235"/>
    <n v="194.60368412219646"/>
    <n v="259.67993200931176"/>
    <n v="348.97744066168968"/>
    <n v="481.74445593089484"/>
    <n v="1653.9870494918666"/>
    <n v="69.555528290513578"/>
    <n v="258.53138666735691"/>
    <n v="1982.0739644497371"/>
    <n v="1982.1"/>
    <n v="258.53478260869542"/>
    <n v="69.555528290513578"/>
    <n v="1654.0096891007909"/>
    <n v="8.7260796993234315"/>
    <n v="2.6035550262804463E-2"/>
    <n v="1.3135336392111631E-5"/>
  </r>
  <r>
    <x v="3"/>
    <x v="352"/>
    <n v="377"/>
    <n v="1.7098500000000001"/>
    <n v="79.396546402638407"/>
    <n v="0"/>
    <n v="8.8218384891820456"/>
    <n v="17.643676978364091"/>
    <n v="26.465515467546137"/>
    <n v="35.287353956728182"/>
    <n v="44.109192445910224"/>
    <n v="52.931030935092267"/>
    <n v="61.752869424274309"/>
    <n v="70.574707913456351"/>
    <n v="79.396546402638393"/>
    <n v="0"/>
    <n v="8.8218384891820456"/>
    <n v="17.643676978364091"/>
    <n v="26.465515467546137"/>
    <n v="35.287353956728182"/>
    <n v="44.109192445910224"/>
    <n v="52.931030935092267"/>
    <n v="61.752869424274309"/>
    <n v="70.574707913456351"/>
    <n v="79.396546402638393"/>
    <n v="0"/>
    <n v="47.667711026643431"/>
    <n v="190.67084410657372"/>
    <n v="429.00939923979087"/>
    <n v="762.6833764262949"/>
    <n v="1191.6927756660855"/>
    <n v="1716.037596959163"/>
    <n v="2335.7178403055273"/>
    <n v="3050.7335057051782"/>
    <n v="3861.0845931581161"/>
    <n v="0"/>
    <n v="2.661672422881654E-2"/>
    <n v="5.323344845763308E-2"/>
    <n v="7.9850172686449616E-2"/>
    <n v="0.10646689691526616"/>
    <n v="0.13308362114408268"/>
    <n v="0.15970034537289921"/>
    <n v="0.18631706960171573"/>
    <n v="0.21293379383053226"/>
    <n v="0.23955051805934879"/>
    <n v="9.0399999999999991"/>
    <n v="1.181524"/>
    <n v="1"/>
    <n v="1.0005999999999999"/>
    <n v="1.0066999999999999"/>
    <n v="1"/>
    <n v="0.9683989510666573"/>
    <n v="0.93793389608513511"/>
    <n v="0.90860483505543366"/>
    <n v="0.88041176797755294"/>
    <n v="0.85335469485149285"/>
    <n v="0.82743361567725338"/>
    <n v="0.80264853045483453"/>
    <n v="0.77899943918423653"/>
    <n v="0.75648634186545904"/>
    <n v="350900"/>
    <n v="701800"/>
    <n v="679622.38385858014"/>
    <n v="658242.00827254786"/>
    <n v="637658.87324190338"/>
    <n v="617872.9787666467"/>
    <n v="598884.32484677772"/>
    <n v="580692.91148229642"/>
    <n v="563298.73867320293"/>
    <n v="546701.80641949724"/>
    <n v="530902.11472117912"/>
    <n v="701800"/>
    <n v="679622.38385858014"/>
    <n v="658242.00827254786"/>
    <n v="637658.87324190338"/>
    <n v="617872.9787666467"/>
    <n v="598884.32484677772"/>
    <n v="580692.91148229642"/>
    <n v="563298.73867320293"/>
    <n v="546701.80641949724"/>
    <n v="530902.11472117912"/>
    <n v="2056947.9837500001"/>
    <n v="60.12"/>
    <n v="9.5873061007957556"/>
    <n v="1.2999999999999999E-2"/>
    <n v="0.78300000000000003"/>
    <n v="4.1710026516728012E-2"/>
    <n v="0.12194289223243691"/>
    <n v="7.3999999999999996E-2"/>
    <n v="0.19594289223243691"/>
    <n v="3.1497546618593564"/>
    <n v="3.0301632081128624"/>
    <n v="2.8866568937779205"/>
    <n v="2.7192357188545313"/>
    <n v="2.5278996833426959"/>
    <n v="2.3126487872424124"/>
    <n v="2.0734830305536818"/>
    <n v="1.8104024132765044"/>
    <n v="1.5234069354108801"/>
    <n v="1.2124965969568078"/>
    <n v="3.1497546618593564"/>
    <n v="3.0899589349861092"/>
    <n v="2.9584100509453917"/>
    <n v="2.8029463063162261"/>
    <n v="2.6235677010986134"/>
    <n v="2.4202742352925544"/>
    <n v="2.1930659088980473"/>
    <n v="1.9419427219150931"/>
    <n v="1.6669046743436922"/>
    <n v="1.3679517661838441"/>
    <n v="0"/>
    <n v="4.4109192445910228"/>
    <n v="13.232757733773068"/>
    <n v="22.054596222955112"/>
    <n v="30.876434712137161"/>
    <n v="39.698273201319203"/>
    <n v="48.520111690501246"/>
    <n v="57.341950179683288"/>
    <n v="66.163788668865323"/>
    <n v="74.985627158047379"/>
    <n v="8.8218384891820456"/>
    <n v="0"/>
    <n v="12.593182622597478"/>
    <n v="39.459456087406139"/>
    <n v="69.413418796001736"/>
    <n v="103.8230955649388"/>
    <n v="144.69920365827036"/>
    <n v="195.17725713302966"/>
    <n v="260.4924529602099"/>
    <n v="350.16174977067413"/>
    <n v="483.57778991267008"/>
    <n v="1659.3976065057984"/>
    <n v="69.555528290513578"/>
    <n v="259.34297021944667"/>
    <n v="1988.2961050157587"/>
    <n v="1988.3"/>
    <n v="259.34347826086946"/>
    <n v="69.555528290513578"/>
    <n v="1659.4009934486169"/>
    <n v="8.7262670287202528"/>
    <n v="3.8949842412421276E-3"/>
    <n v="1.9589519897611667E-6"/>
  </r>
  <r>
    <x v="3"/>
    <x v="353"/>
    <n v="377"/>
    <n v="1.71326"/>
    <n v="79.364748278480818"/>
    <n v="0"/>
    <n v="8.8183053642756466"/>
    <n v="17.636610728551293"/>
    <n v="26.454916092826942"/>
    <n v="35.273221457102586"/>
    <n v="44.091526821378231"/>
    <n v="52.909832185653876"/>
    <n v="61.728137549929521"/>
    <n v="70.546442914205173"/>
    <n v="79.364748278480818"/>
    <n v="0"/>
    <n v="8.8183053642756466"/>
    <n v="17.636610728551293"/>
    <n v="26.454916092826942"/>
    <n v="35.273221457102586"/>
    <n v="44.091526821378231"/>
    <n v="52.909832185653876"/>
    <n v="61.728137549929521"/>
    <n v="70.546442914205173"/>
    <n v="79.364748278480818"/>
    <n v="0"/>
    <n v="47.629537067287743"/>
    <n v="190.51814826915097"/>
    <n v="428.6658336055898"/>
    <n v="762.07259307660388"/>
    <n v="1190.7384266821937"/>
    <n v="1714.6633344223585"/>
    <n v="2333.8473162970995"/>
    <n v="3048.2903723064155"/>
    <n v="3857.9925024503077"/>
    <n v="0"/>
    <n v="2.6606064295355402E-2"/>
    <n v="5.3212128590710804E-2"/>
    <n v="7.9818192886066203E-2"/>
    <n v="0.10642425718142161"/>
    <n v="0.13303032147677699"/>
    <n v="0.15963638577213241"/>
    <n v="0.1862424500674878"/>
    <n v="0.21284851436284322"/>
    <n v="0.23945457865819861"/>
    <n v="9.0399999999999991"/>
    <n v="1.181524"/>
    <n v="1"/>
    <n v="1.0005999999999999"/>
    <n v="1.0066999999999999"/>
    <n v="1"/>
    <n v="0.96841137981976211"/>
    <n v="0.93795784384791436"/>
    <n v="0.90863939208445721"/>
    <n v="0.8804560245293902"/>
    <n v="0.85340774118271367"/>
    <n v="0.82749454204442741"/>
    <n v="0.80271642711453151"/>
    <n v="0.77907339639302586"/>
    <n v="0.75656544987991059"/>
    <n v="350900"/>
    <n v="701800"/>
    <n v="679631.10635750904"/>
    <n v="658258.81481246627"/>
    <n v="637683.12536487204"/>
    <n v="617904.03801472601"/>
    <n v="598921.55276202841"/>
    <n v="580735.66960677912"/>
    <n v="563346.38854897826"/>
    <n v="546753.70958862558"/>
    <n v="530957.63272572123"/>
    <n v="701800"/>
    <n v="679631.10635750904"/>
    <n v="658258.81481246627"/>
    <n v="637683.12536487204"/>
    <n v="617904.03801472601"/>
    <n v="598921.55276202841"/>
    <n v="580735.66960677912"/>
    <n v="563346.38854897826"/>
    <n v="546753.70958862558"/>
    <n v="530957.63272572123"/>
    <n v="2059399.6500000001"/>
    <n v="60.12"/>
    <n v="9.5873061007957556"/>
    <n v="1.2999999999999999E-2"/>
    <n v="0.78300000000000003"/>
    <n v="4.1710026516728012E-2"/>
    <n v="0.1224297652426825"/>
    <n v="7.3999999999999996E-2"/>
    <n v="0.19642976524268249"/>
    <n v="3.1457714619047614"/>
    <n v="3.0263392001045544"/>
    <n v="2.8829680784297906"/>
    <n v="2.7156580968804711"/>
    <n v="2.5244092554565953"/>
    <n v="2.3092215541581638"/>
    <n v="2.070094992985176"/>
    <n v="1.8070295719376326"/>
    <n v="1.5200252910155323"/>
    <n v="1.2090821502188756"/>
    <n v="3.1457714619047614"/>
    <n v="3.0860553310046579"/>
    <n v="2.9546536392671725"/>
    <n v="2.7993130876551309"/>
    <n v="2.620033676168533"/>
    <n v="2.4168154048073793"/>
    <n v="2.1896582735716699"/>
    <n v="1.9385622824614042"/>
    <n v="1.6635274314765824"/>
    <n v="1.364553720617204"/>
    <n v="0"/>
    <n v="4.4091526821378233"/>
    <n v="13.227458046413471"/>
    <n v="22.045763410689119"/>
    <n v="30.864068774964764"/>
    <n v="39.682374139240409"/>
    <n v="48.500679503516054"/>
    <n v="57.318984867791698"/>
    <n v="66.137290232067343"/>
    <n v="74.955595596342988"/>
    <n v="8.8183053642756466"/>
    <n v="0"/>
    <n v="12.599014138916498"/>
    <n v="39.477982358483658"/>
    <n v="69.447849403254054"/>
    <n v="103.8798797577505"/>
    <n v="144.79024423760097"/>
    <n v="195.32445194712281"/>
    <n v="260.73772109746261"/>
    <n v="350.59164651971946"/>
    <n v="484.39377705902092"/>
    <n v="1661.2425665193316"/>
    <n v="69.555528290513578"/>
    <n v="259.61971422147661"/>
    <n v="1990.4178090313219"/>
    <n v="1990.4"/>
    <n v="259.61739130434762"/>
    <n v="69.555528290513578"/>
    <n v="1661.2270804051388"/>
    <n v="8.7219979002842258"/>
    <n v="1.7809031321803559E-2"/>
    <n v="8.9474634856328173E-6"/>
  </r>
  <r>
    <x v="3"/>
    <x v="354"/>
    <n v="377"/>
    <n v="1.71618"/>
    <n v="79.344388506813075"/>
    <n v="0"/>
    <n v="8.8160431674236754"/>
    <n v="17.632086334847351"/>
    <n v="26.448129502271026"/>
    <n v="35.264172669694702"/>
    <n v="44.080215837118374"/>
    <n v="52.896259004542046"/>
    <n v="61.712302171965717"/>
    <n v="70.528345339389389"/>
    <n v="79.344388506813061"/>
    <n v="0"/>
    <n v="8.8160431674236754"/>
    <n v="17.632086334847351"/>
    <n v="26.448129502271026"/>
    <n v="35.264172669694702"/>
    <n v="44.080215837118374"/>
    <n v="52.896259004542046"/>
    <n v="61.712302171965717"/>
    <n v="70.528345339389389"/>
    <n v="79.344388506813061"/>
    <n v="0"/>
    <n v="47.605102992050078"/>
    <n v="190.42041196820031"/>
    <n v="428.44592692845072"/>
    <n v="761.68164787280125"/>
    <n v="1190.1275748012517"/>
    <n v="1713.7837077138024"/>
    <n v="2332.650046610453"/>
    <n v="3046.7265914912036"/>
    <n v="3856.0133423560546"/>
    <n v="0"/>
    <n v="2.65992389301173E-2"/>
    <n v="5.31984778602346E-2"/>
    <n v="7.97977167903519E-2"/>
    <n v="0.1063969557204692"/>
    <n v="0.13299619465058649"/>
    <n v="0.15959543358070377"/>
    <n v="0.18619467251082106"/>
    <n v="0.21279391144093834"/>
    <n v="0.23939315037105563"/>
    <n v="9.0399999999999991"/>
    <n v="1.181524"/>
    <n v="1"/>
    <n v="1.0005999999999999"/>
    <n v="1.0066999999999999"/>
    <n v="1"/>
    <n v="0.96841933782434819"/>
    <n v="0.9379731775559631"/>
    <n v="0.90866151919484484"/>
    <n v="0.88048436274099329"/>
    <n v="0.85344170819440857"/>
    <n v="0.82753355555509056"/>
    <n v="0.80275990482303949"/>
    <n v="0.77912075599825503"/>
    <n v="0.75661610908073751"/>
    <n v="350900"/>
    <n v="701800"/>
    <n v="679636.69128512754"/>
    <n v="658269.57600877492"/>
    <n v="637698.65417094214"/>
    <n v="617923.92577162909"/>
    <n v="598945.39081083587"/>
    <n v="580763.0492885625"/>
    <n v="563376.90120480908"/>
    <n v="546786.94655957539"/>
    <n v="530993.18535286153"/>
    <n v="701800"/>
    <n v="679636.69128512754"/>
    <n v="658269.57600877492"/>
    <n v="637698.65417094214"/>
    <n v="617923.92577162909"/>
    <n v="598945.39081083587"/>
    <n v="580763.0492885625"/>
    <n v="563376.90120480908"/>
    <n v="546786.94655957539"/>
    <n v="530993.18535286153"/>
    <n v="2061851.3162500001"/>
    <n v="60.12"/>
    <n v="9.5873061007957556"/>
    <n v="1.2999999999999999E-2"/>
    <n v="0.78300000000000003"/>
    <n v="4.1710026516728012E-2"/>
    <n v="0.12284744798002807"/>
    <n v="7.3999999999999996E-2"/>
    <n v="0.19684744798002807"/>
    <n v="3.1417977344827586"/>
    <n v="3.0225104843539898"/>
    <n v="2.879263767823879"/>
    <n v="2.7120575848924249"/>
    <n v="2.5208919355596278"/>
    <n v="2.3057668198254881"/>
    <n v="2.0666822376900056"/>
    <n v="1.8036381891531805"/>
    <n v="1.5166346742150125"/>
    <n v="1.2056716928755016"/>
    <n v="3.1417977344827586"/>
    <n v="3.082154109418374"/>
    <n v="2.9508871260889347"/>
    <n v="2.795660676358152"/>
    <n v="2.6164747602260263"/>
    <n v="2.4133293776925582"/>
    <n v="2.1862245287577471"/>
    <n v="1.9351602134215931"/>
    <n v="1.6601364316840965"/>
    <n v="1.3611531835452571"/>
    <n v="0"/>
    <n v="4.4080215837118377"/>
    <n v="13.224064751135513"/>
    <n v="22.040107918559187"/>
    <n v="30.856151085982866"/>
    <n v="39.672194253406538"/>
    <n v="48.48823742083021"/>
    <n v="57.304280588253881"/>
    <n v="66.12032375567756"/>
    <n v="74.936366923101218"/>
    <n v="8.8160431674236754"/>
    <n v="0"/>
    <n v="12.608489772197752"/>
    <n v="39.508093909825433"/>
    <n v="69.502906582287082"/>
    <n v="103.96781352137806"/>
    <n v="144.92500705347379"/>
    <n v="195.53087461571295"/>
    <n v="261.06211146774069"/>
    <n v="351.12754430836134"/>
    <n v="485.35481060496983"/>
    <n v="1663.5876518359469"/>
    <n v="69.555528290513578"/>
    <n v="259.97147701896893"/>
    <n v="1993.1146571454294"/>
    <n v="1993.1"/>
    <n v="259.96956521739116"/>
    <n v="69.555528290513578"/>
    <n v="1663.5749064920951"/>
    <n v="8.7183248632927253"/>
    <n v="1.465714542950991E-2"/>
    <n v="7.3539438209371887E-6"/>
  </r>
  <r>
    <x v="3"/>
    <x v="355"/>
    <n v="377"/>
    <n v="1.71902"/>
    <n v="79.325938477350064"/>
    <n v="0"/>
    <n v="8.8139931641500073"/>
    <n v="17.627986328300015"/>
    <n v="26.441979492450024"/>
    <n v="35.255972656600029"/>
    <n v="44.069965820750035"/>
    <n v="52.88395898490004"/>
    <n v="61.697952149050046"/>
    <n v="70.511945313200059"/>
    <n v="79.325938477350064"/>
    <n v="0"/>
    <n v="8.8139931641500073"/>
    <n v="17.627986328300015"/>
    <n v="26.441979492450024"/>
    <n v="35.255972656600029"/>
    <n v="44.069965820750035"/>
    <n v="52.88395898490004"/>
    <n v="61.697952149050046"/>
    <n v="70.511945313200059"/>
    <n v="79.325938477350064"/>
    <n v="0"/>
    <n v="47.582966242330876"/>
    <n v="190.3318649693235"/>
    <n v="428.24669618097795"/>
    <n v="761.32745987729402"/>
    <n v="1189.5741560582717"/>
    <n v="1712.9867847239113"/>
    <n v="2331.5653458742127"/>
    <n v="3045.3098395091761"/>
    <n v="3854.2202656288009"/>
    <n v="0"/>
    <n v="2.6593053782670958E-2"/>
    <n v="5.3186107565341915E-2"/>
    <n v="7.9779161348012884E-2"/>
    <n v="0.10637221513068383"/>
    <n v="0.13296526891335478"/>
    <n v="0.15955832269602574"/>
    <n v="0.1861513764786967"/>
    <n v="0.21274443026136766"/>
    <n v="0.23933748404403862"/>
    <n v="9.0399999999999991"/>
    <n v="1.181524"/>
    <n v="1"/>
    <n v="1.0005999999999999"/>
    <n v="1.0066999999999999"/>
    <n v="1"/>
    <n v="0.96842654943433326"/>
    <n v="0.937987073223566"/>
    <n v="0.90868157136769834"/>
    <n v="0.88051004386673015"/>
    <n v="0.85347249072066134"/>
    <n v="0.82756891192949222"/>
    <n v="0.8027993074932227"/>
    <n v="0.77916367741185255"/>
    <n v="0.75666202168538188"/>
    <n v="350900"/>
    <n v="701800"/>
    <n v="679641.75239301508"/>
    <n v="658279.32798829861"/>
    <n v="637712.72678585071"/>
    <n v="617941.94878567127"/>
    <n v="598966.99398776016"/>
    <n v="580787.86239211762"/>
    <n v="563404.55399874365"/>
    <n v="546817.06880763813"/>
    <n v="531025.40681880096"/>
    <n v="701800"/>
    <n v="679641.75239301508"/>
    <n v="658279.32798829861"/>
    <n v="637712.72678585071"/>
    <n v="617941.94878567127"/>
    <n v="598966.99398776016"/>
    <n v="580787.86239211762"/>
    <n v="563404.55399874365"/>
    <n v="546817.06880763813"/>
    <n v="531025.40681880096"/>
    <n v="2064302.9825000002"/>
    <n v="60.12"/>
    <n v="9.5873061007957556"/>
    <n v="1.2999999999999999E-2"/>
    <n v="0.78300000000000003"/>
    <n v="4.1710026516728012E-2"/>
    <n v="0.12325436966400442"/>
    <n v="7.3999999999999996E-2"/>
    <n v="0.19725436966400442"/>
    <n v="3.1378334458432304"/>
    <n v="3.0186885164594339"/>
    <n v="2.8755640295728329"/>
    <n v="2.7084599851834286"/>
    <n v="2.5173763832912206"/>
    <n v="2.3023132238962085"/>
    <n v="2.0632705069983928"/>
    <n v="1.8002482325977736"/>
    <n v="1.5132464006943507"/>
    <n v="1.2022650112881235"/>
    <n v="3.1378334458432304"/>
    <n v="3.078260981151332"/>
    <n v="2.9471262730161332"/>
    <n v="2.7920120073781307"/>
    <n v="2.6129181842373246"/>
    <n v="2.4098448035937148"/>
    <n v="2.1827918654473004"/>
    <n v="1.9317593697980833"/>
    <n v="1.656747316646062"/>
    <n v="1.3577557059912371"/>
    <n v="0"/>
    <n v="4.4069965820750037"/>
    <n v="13.220989746225012"/>
    <n v="22.034982910375021"/>
    <n v="30.848976074525027"/>
    <n v="39.662969238675032"/>
    <n v="48.476962402825038"/>
    <n v="57.290955566975043"/>
    <n v="66.104948731125049"/>
    <n v="74.918941895275054"/>
    <n v="8.8139931641500073"/>
    <n v="0"/>
    <n v="12.618565477938578"/>
    <n v="39.540115506237314"/>
    <n v="69.561373028115483"/>
    <n v="104.06091774406454"/>
    <n v="145.06707619438563"/>
    <n v="195.74730051034845"/>
    <n v="261.40009911675537"/>
    <n v="351.68221513232521"/>
    <n v="486.34304302055915"/>
    <n v="1666.0207057307298"/>
    <n v="69.555528290513578"/>
    <n v="260.33643510318637"/>
    <n v="1995.9126691244298"/>
    <n v="1995.9"/>
    <n v="260.3347826086956"/>
    <n v="69.555528290513578"/>
    <n v="1666.0096891007909"/>
    <n v="8.7147372346078473"/>
    <n v="1.266912442974899E-2"/>
    <n v="6.3475747430978454E-6"/>
  </r>
  <r>
    <x v="3"/>
    <x v="356"/>
    <n v="377"/>
    <n v="1.7218599999999999"/>
    <n v="79.307545039093625"/>
    <n v="0"/>
    <n v="8.8119494487881802"/>
    <n v="17.62389889757636"/>
    <n v="26.435848346364541"/>
    <n v="35.247797795152721"/>
    <n v="44.059747243940905"/>
    <n v="52.871696692729088"/>
    <n v="61.683646141517272"/>
    <n v="70.495595590305456"/>
    <n v="79.30754503909364"/>
    <n v="0"/>
    <n v="8.8119494487881802"/>
    <n v="17.62389889757636"/>
    <n v="26.435848346364541"/>
    <n v="35.247797795152721"/>
    <n v="44.059747243940905"/>
    <n v="52.871696692729088"/>
    <n v="61.683646141517272"/>
    <n v="70.495595590305456"/>
    <n v="79.30754503909364"/>
    <n v="0"/>
    <n v="47.560902516398968"/>
    <n v="190.24361006559587"/>
    <n v="428.04812264759067"/>
    <n v="760.9744402623835"/>
    <n v="1189.0225629099743"/>
    <n v="1712.1924905903634"/>
    <n v="2330.4842233035502"/>
    <n v="3043.8977610495353"/>
    <n v="3852.4331038283181"/>
    <n v="0"/>
    <n v="2.6586887606736696E-2"/>
    <n v="5.3173775213473391E-2"/>
    <n v="7.976066282021009E-2"/>
    <n v="0.10634755042694678"/>
    <n v="0.13293443803368349"/>
    <n v="0.15952132564042018"/>
    <n v="0.1861082132471569"/>
    <n v="0.21269510085389359"/>
    <n v="0.23928198846063031"/>
    <n v="9.0399999999999991"/>
    <n v="1.181524"/>
    <n v="1"/>
    <n v="1.0005999999999999"/>
    <n v="1.0066999999999999"/>
    <n v="1"/>
    <n v="0.96843373898543073"/>
    <n v="0.9380009265136614"/>
    <n v="0.90870156258469204"/>
    <n v="0.88053564719852284"/>
    <n v="0.8535031803551536"/>
    <n v="0.82760416205458442"/>
    <n v="0.80283859229681509"/>
    <n v="0.77920647108184604"/>
    <n v="0.75670779840967684"/>
    <n v="350900"/>
    <n v="701800"/>
    <n v="679646.79801997531"/>
    <n v="658289.05022728757"/>
    <n v="637726.75662193692"/>
    <n v="617959.91720392334"/>
    <n v="598988.53197324683"/>
    <n v="580812.60092990741"/>
    <n v="563432.12407390482"/>
    <n v="546847.10140523955"/>
    <n v="531057.53292391123"/>
    <n v="701800"/>
    <n v="679646.79801997531"/>
    <n v="658289.05022728757"/>
    <n v="637726.75662193692"/>
    <n v="617959.91720392334"/>
    <n v="598988.53197324683"/>
    <n v="580812.60092990741"/>
    <n v="563432.12407390482"/>
    <n v="546847.10140523955"/>
    <n v="531057.53292391123"/>
    <n v="2066754.6487500002"/>
    <n v="60.12"/>
    <n v="9.5873061007957556"/>
    <n v="1.2999999999999999E-2"/>
    <n v="0.78300000000000003"/>
    <n v="4.1710026516728012E-2"/>
    <n v="0.1236619641807605"/>
    <n v="7.3999999999999996E-2"/>
    <n v="0.19766196418076049"/>
    <n v="3.1338785623962035"/>
    <n v="3.0148754918113005"/>
    <n v="2.8718727244095503"/>
    <n v="2.7048702601909542"/>
    <n v="2.5138680991555127"/>
    <n v="2.2988662413032248"/>
    <n v="2.0598646866340906"/>
    <n v="1.7968634351481094"/>
    <n v="1.5098624868452832"/>
    <n v="1.1988618417256107"/>
    <n v="3.1338785623962035"/>
    <n v="3.0743770271037523"/>
    <n v="2.9433741081104254"/>
    <n v="2.7883714923002523"/>
    <n v="2.6093691796732337"/>
    <n v="2.4063671702293687"/>
    <n v="2.1793654639686579"/>
    <n v="1.9283640608910999"/>
    <n v="1.6533629609966964"/>
    <n v="1.3543621642854471"/>
    <n v="0"/>
    <n v="4.4059747243940901"/>
    <n v="13.21792417318227"/>
    <n v="22.029873621970452"/>
    <n v="30.841823070758629"/>
    <n v="39.653772519546813"/>
    <n v="48.465721968334996"/>
    <n v="57.27767141712318"/>
    <n v="66.089620865911371"/>
    <n v="74.901570314699541"/>
    <n v="8.8119494487881802"/>
    <n v="0"/>
    <n v="12.628648406397589"/>
    <n v="39.57216288308387"/>
    <n v="69.619895790805288"/>
    <n v="104.15413346839183"/>
    <n v="145.20936090675056"/>
    <n v="195.96414600710253"/>
    <n v="261.73892954567589"/>
    <n v="352.23868678472905"/>
    <n v="487.33556551781902"/>
    <n v="1668.4615293107556"/>
    <n v="69.555528290513578"/>
    <n v="260.7025586401902"/>
    <n v="1998.7196162414593"/>
    <n v="1998.7"/>
    <n v="260.69999999999982"/>
    <n v="69.555528290513578"/>
    <n v="1668.4444717094866"/>
    <n v="8.71113472506714"/>
    <n v="1.9616241459289085E-2"/>
    <n v="9.8145001547451274E-6"/>
  </r>
  <r>
    <x v="3"/>
    <x v="357"/>
    <n v="377"/>
    <n v="1.7271799999999999"/>
    <n v="79.232263120963793"/>
    <n v="0"/>
    <n v="8.8035847912181993"/>
    <n v="17.607169582436399"/>
    <n v="26.410754373654598"/>
    <n v="35.214339164872797"/>
    <n v="44.017923956090996"/>
    <n v="52.821508747309196"/>
    <n v="61.625093538527395"/>
    <n v="70.428678329745594"/>
    <n v="79.232263120963793"/>
    <n v="0"/>
    <n v="8.8035847912181993"/>
    <n v="17.607169582436399"/>
    <n v="26.410754373654598"/>
    <n v="35.214339164872797"/>
    <n v="44.017923956090996"/>
    <n v="52.821508747309196"/>
    <n v="61.625093538527395"/>
    <n v="70.428678329745594"/>
    <n v="79.232263120963793"/>
    <n v="0"/>
    <n v="47.470651920403142"/>
    <n v="189.88260768161257"/>
    <n v="427.23586728362824"/>
    <n v="759.53043072645028"/>
    <n v="1186.7662980100783"/>
    <n v="1708.943469134513"/>
    <n v="2326.0619440997539"/>
    <n v="3038.1217229058011"/>
    <n v="3845.1228055526544"/>
    <n v="0"/>
    <n v="2.6561650261473384E-2"/>
    <n v="5.3123300522946768E-2"/>
    <n v="7.9684950784420144E-2"/>
    <n v="0.10624660104589354"/>
    <n v="0.13280825130736693"/>
    <n v="0.15936990156884029"/>
    <n v="0.18593155183031368"/>
    <n v="0.21249320209178707"/>
    <n v="0.23905485235326043"/>
    <n v="9.0399999999999991"/>
    <n v="1.181524"/>
    <n v="1"/>
    <n v="1.0005999999999999"/>
    <n v="1.0066999999999999"/>
    <n v="1"/>
    <n v="0.96846316550575084"/>
    <n v="0.9380576287455259"/>
    <n v="0.90878338971932515"/>
    <n v="0.8806404484271485"/>
    <n v="0.85362880486899628"/>
    <n v="0.82774845904486816"/>
    <n v="0.80299941095476413"/>
    <n v="0.77938166059868441"/>
    <n v="0.7568952079766289"/>
    <n v="350900"/>
    <n v="701800"/>
    <n v="679667.44955193589"/>
    <n v="658328.8438536101"/>
    <n v="637784.1829050224"/>
    <n v="618033.4667061728"/>
    <n v="599076.69525706163"/>
    <n v="580913.86855768843"/>
    <n v="563544.98660805344"/>
    <n v="546970.04940815677"/>
    <n v="531189.0569579982"/>
    <n v="701800"/>
    <n v="679667.44955193589"/>
    <n v="658328.8438536101"/>
    <n v="637784.1829050224"/>
    <n v="618033.4667061728"/>
    <n v="599076.69525706163"/>
    <n v="580913.86855768843"/>
    <n v="563544.98660805344"/>
    <n v="546970.04940815677"/>
    <n v="531189.0569579982"/>
    <n v="2069206.3150000002"/>
    <n v="60.12"/>
    <n v="9.5873061007957556"/>
    <n v="1.2999999999999999E-2"/>
    <n v="0.78300000000000003"/>
    <n v="4.1710026516728012E-2"/>
    <n v="0.12442729698600111"/>
    <n v="7.3999999999999996E-2"/>
    <n v="0.19842729698600109"/>
    <n v="3.1299330507109002"/>
    <n v="3.0111392852816188"/>
    <n v="2.8683079683580699"/>
    <n v="2.7014390999402527"/>
    <n v="2.5105326800281684"/>
    <n v="2.2955887086218167"/>
    <n v="2.0566071857211967"/>
    <n v="1.7935881113263086"/>
    <n v="1.5065314854371539"/>
    <n v="1.1954373080537311"/>
    <n v="3.1299330507109002"/>
    <n v="3.0705361679962593"/>
    <n v="2.9397236268198443"/>
    <n v="2.7848735341491615"/>
    <n v="2.6059858899842103"/>
    <n v="2.4030606943249926"/>
    <n v="2.176097947171507"/>
    <n v="1.9250976485237525"/>
    <n v="1.6500597983817311"/>
    <n v="1.3509843967454425"/>
    <n v="0"/>
    <n v="4.4017923956090996"/>
    <n v="13.205377186827299"/>
    <n v="22.008961978045498"/>
    <n v="30.812546769263697"/>
    <n v="39.616131560481897"/>
    <n v="48.419716351700096"/>
    <n v="57.223301142918295"/>
    <n v="66.026885934136487"/>
    <n v="74.830470725354701"/>
    <n v="8.8035847912181993"/>
    <n v="0"/>
    <n v="12.620451435155154"/>
    <n v="39.546118112475554"/>
    <n v="69.575067077370221"/>
    <n v="104.09145696419442"/>
    <n v="145.1332353429066"/>
    <n v="195.88597977539948"/>
    <n v="261.68552230657343"/>
    <n v="352.27407478888762"/>
    <n v="487.62694490361343"/>
    <n v="1668.438850706576"/>
    <n v="69.555528290513578"/>
    <n v="260.69915684956328"/>
    <n v="1998.6935358466528"/>
    <n v="1998.7"/>
    <n v="260.69999999999982"/>
    <n v="69.555528290513578"/>
    <n v="1668.4444717094866"/>
    <n v="8.7043467619369483"/>
    <n v="6.4641533472240553E-3"/>
    <n v="3.2341788898904564E-6"/>
  </r>
  <r>
    <x v="3"/>
    <x v="358"/>
    <n v="377"/>
    <n v="1.7276800000000001"/>
    <n v="79.26771502564543"/>
    <n v="0"/>
    <n v="8.8075238917383807"/>
    <n v="17.615047783476761"/>
    <n v="26.422571675215142"/>
    <n v="35.230095566953523"/>
    <n v="44.037619458691907"/>
    <n v="52.845143350430291"/>
    <n v="61.652667242168675"/>
    <n v="70.46019113390706"/>
    <n v="79.267715025645444"/>
    <n v="0"/>
    <n v="8.8075238917383807"/>
    <n v="17.615047783476761"/>
    <n v="26.422571675215142"/>
    <n v="35.230095566953523"/>
    <n v="44.037619458691907"/>
    <n v="52.845143350430291"/>
    <n v="61.652667242168675"/>
    <n v="70.46019113390706"/>
    <n v="79.267715025645444"/>
    <n v="0"/>
    <n v="47.513142225919722"/>
    <n v="190.05256890367889"/>
    <n v="427.61828003327747"/>
    <n v="760.21027561471556"/>
    <n v="1187.8285556479932"/>
    <n v="1710.4731201331101"/>
    <n v="2328.1439690700672"/>
    <n v="3040.8411024588631"/>
    <n v="3848.5645202994988"/>
    <n v="0"/>
    <n v="2.6573535080310615E-2"/>
    <n v="5.3147070160621229E-2"/>
    <n v="7.9720605240931844E-2"/>
    <n v="0.10629414032124246"/>
    <n v="0.13286767540155309"/>
    <n v="0.15944121048186372"/>
    <n v="0.18601474556217434"/>
    <n v="0.21258828064248497"/>
    <n v="0.2391618157227956"/>
    <n v="9.0399999999999991"/>
    <n v="1.181524"/>
    <n v="1"/>
    <n v="1.0005999999999999"/>
    <n v="1.0066999999999999"/>
    <n v="1"/>
    <n v="0.96844930778536309"/>
    <n v="0.93803092591326553"/>
    <n v="0.90874485438370711"/>
    <n v="0.88059109319668794"/>
    <n v="0.853569642352208"/>
    <n v="0.82768050185026731"/>
    <n v="0.80292367169086587"/>
    <n v="0.77929915187400367"/>
    <n v="0.7568069423996806"/>
    <n v="350900"/>
    <n v="701800"/>
    <n v="679657.72420376784"/>
    <n v="658310.10380592977"/>
    <n v="637757.13880648569"/>
    <n v="617998.82920543558"/>
    <n v="599035.17500277958"/>
    <n v="580866.17619851755"/>
    <n v="563491.83279264963"/>
    <n v="546912.1447851758"/>
    <n v="531127.11217609583"/>
    <n v="701800"/>
    <n v="679657.72420376772"/>
    <n v="658310.10380592977"/>
    <n v="637757.13880648569"/>
    <n v="617998.82920543558"/>
    <n v="599035.17500277958"/>
    <n v="580866.17619851755"/>
    <n v="563491.83279264963"/>
    <n v="546912.1447851758"/>
    <n v="531127.11217609583"/>
    <n v="2071657.9812500002"/>
    <n v="60.12"/>
    <n v="9.5873061007957556"/>
    <n v="1.2999999999999999E-2"/>
    <n v="0.78300000000000003"/>
    <n v="4.1710026516728012E-2"/>
    <n v="0.12449934813710693"/>
    <n v="7.3999999999999996E-2"/>
    <n v="0.19849934813710693"/>
    <n v="3.1259968775147926"/>
    <n v="3.007279970675766"/>
    <n v="2.8645219459734026"/>
    <n v="2.697722803407701"/>
    <n v="2.5068825429786612"/>
    <n v="2.2920011646862832"/>
    <n v="2.0530786685305675"/>
    <n v="1.7901150545115134"/>
    <n v="1.5031103226291225"/>
    <n v="1.1920644728833925"/>
    <n v="3.1259968775147926"/>
    <n v="3.0666384240952791"/>
    <n v="2.9359009583245843"/>
    <n v="2.7811223746905518"/>
    <n v="2.6023026731931811"/>
    <n v="2.3994418538324722"/>
    <n v="2.1725399166084252"/>
    <n v="1.9215968615210404"/>
    <n v="1.6466126885703178"/>
    <n v="1.3475873977562576"/>
    <n v="0"/>
    <n v="4.4037619458691903"/>
    <n v="13.211285837607571"/>
    <n v="22.018809729345953"/>
    <n v="30.826333621084331"/>
    <n v="39.633857512822715"/>
    <n v="48.441381404561099"/>
    <n v="57.248905296299483"/>
    <n v="66.056429188037868"/>
    <n v="74.863953079776252"/>
    <n v="8.8075238917383807"/>
    <n v="0"/>
    <n v="12.647802964646518"/>
    <n v="39.633052104630742"/>
    <n v="69.731269117718782"/>
    <n v="104.33208736985506"/>
    <n v="145.48222804748704"/>
    <n v="196.3824097352047"/>
    <n v="262.3969216799768"/>
    <n v="353.32752037864719"/>
    <n v="489.29372334437045"/>
    <n v="1673.2270147425372"/>
    <n v="69.555528290513578"/>
    <n v="261.41738145495748"/>
    <n v="2004.1999244880083"/>
    <n v="2004.2"/>
    <n v="261.4173913043478"/>
    <n v="69.555528290513578"/>
    <n v="1673.2270804051386"/>
    <n v="8.7037061643480147"/>
    <n v="7.5511991781240795E-5"/>
    <n v="3.7676874454266436E-8"/>
  </r>
  <r>
    <x v="3"/>
    <x v="359"/>
    <n v="377"/>
    <n v="1.72638"/>
    <n v="79.344462283201636"/>
    <n v="0"/>
    <n v="8.816051364800181"/>
    <n v="17.632102729600362"/>
    <n v="26.448154094400543"/>
    <n v="35.264205459200724"/>
    <n v="44.080256824000905"/>
    <n v="52.896308188801086"/>
    <n v="61.712359553601267"/>
    <n v="70.528410918401448"/>
    <n v="79.344462283201636"/>
    <n v="0"/>
    <n v="8.816051364800181"/>
    <n v="17.632102729600362"/>
    <n v="26.448154094400543"/>
    <n v="35.264205459200724"/>
    <n v="44.080256824000905"/>
    <n v="52.896308188801086"/>
    <n v="61.712359553601267"/>
    <n v="70.528410918401448"/>
    <n v="79.344462283201636"/>
    <n v="0"/>
    <n v="47.605191520912022"/>
    <n v="190.42076608364809"/>
    <n v="428.44672368820824"/>
    <n v="761.68306433459236"/>
    <n v="1190.1297880228005"/>
    <n v="1713.7868947528329"/>
    <n v="2332.6543845246892"/>
    <n v="3046.7322573383694"/>
    <n v="3856.0205131938742"/>
    <n v="0"/>
    <n v="2.6599263662752125E-2"/>
    <n v="5.3198527325504251E-2"/>
    <n v="7.9797790988256373E-2"/>
    <n v="0.1063970546510085"/>
    <n v="0.13299631831376063"/>
    <n v="0.15959558197651275"/>
    <n v="0.18619484563926486"/>
    <n v="0.212794109302017"/>
    <n v="0.23939337296476915"/>
    <n v="9.0399999999999991"/>
    <n v="1.181524"/>
    <n v="1"/>
    <n v="1.0005999999999999"/>
    <n v="1.0066999999999999"/>
    <n v="1"/>
    <n v="0.96841930898730655"/>
    <n v="0.93797312199165694"/>
    <n v="0.90866143901305152"/>
    <n v="0.88048426005148994"/>
    <n v="0.85344158510697254"/>
    <n v="0.82753341417949922"/>
    <n v="0.80275974726906985"/>
    <n v="0.77912058437568443"/>
    <n v="0.75661592549934298"/>
    <n v="350900"/>
    <n v="701800"/>
    <n v="679636.67104729172"/>
    <n v="658269.53701374482"/>
    <n v="637698.59789935953"/>
    <n v="617923.85370413563"/>
    <n v="598945.30442807334"/>
    <n v="580762.95007117256"/>
    <n v="563376.79063343327"/>
    <n v="546786.82611485536"/>
    <n v="530993.05651543895"/>
    <n v="701800"/>
    <n v="679636.67104729172"/>
    <n v="658269.53701374482"/>
    <n v="637698.59789935953"/>
    <n v="617923.85370413563"/>
    <n v="598945.30442807334"/>
    <n v="580762.95007117256"/>
    <n v="563376.79063343327"/>
    <n v="546786.82611485536"/>
    <n v="530993.05651543895"/>
    <n v="2074109.6475000002"/>
    <n v="60.12"/>
    <n v="9.5873061007957556"/>
    <n v="1.2999999999999999E-2"/>
    <n v="0.78300000000000003"/>
    <n v="4.1710026516728012E-2"/>
    <n v="0.12431205852265943"/>
    <n v="7.3999999999999996E-2"/>
    <n v="0.19831205852265943"/>
    <n v="3.122070009692671"/>
    <n v="3.0033806745754816"/>
    <n v="2.86065949108953"/>
    <n v="2.6939064592348183"/>
    <n v="2.5031215790113439"/>
    <n v="2.288304850419109"/>
    <n v="2.0494562734581123"/>
    <n v="1.7865758481283553"/>
    <n v="1.4996635744298352"/>
    <n v="1.1887194523625542"/>
    <n v="3.122070009692671"/>
    <n v="3.0627253421340761"/>
    <n v="2.9320200828325058"/>
    <n v="2.7772829751621742"/>
    <n v="2.5985140191230811"/>
    <n v="2.3957132147152267"/>
    <n v="2.1688805619386109"/>
    <n v="1.9180160607932337"/>
    <n v="1.6431197112790952"/>
    <n v="1.3441915133961948"/>
    <n v="0"/>
    <n v="4.4080256824000905"/>
    <n v="13.224077047200272"/>
    <n v="22.040128412000453"/>
    <n v="30.856179776800634"/>
    <n v="39.672231141600818"/>
    <n v="48.488282506400992"/>
    <n v="57.30433387120118"/>
    <n v="66.120385236001354"/>
    <n v="74.936436600801542"/>
    <n v="8.816051364800181"/>
    <n v="0"/>
    <n v="12.688496842592928"/>
    <n v="39.762395620280159"/>
    <n v="69.962947925982107"/>
    <n v="104.68662621477203"/>
    <n v="145.99094138325421"/>
    <n v="197.09485006647071"/>
    <n v="263.39610035654954"/>
    <n v="354.7646032723847"/>
    <n v="491.48017048448418"/>
    <n v="1679.8271321667705"/>
    <n v="69.555528290513578"/>
    <n v="262.40739906859244"/>
    <n v="2011.7900595258766"/>
    <n v="2011.8"/>
    <n v="262.40869565217372"/>
    <n v="69.555528290513578"/>
    <n v="1679.8357760573126"/>
    <n v="8.7053707820936221"/>
    <n v="9.9404741233684035E-3"/>
    <n v="4.9410846621773556E-6"/>
  </r>
  <r>
    <x v="3"/>
    <x v="360"/>
    <n v="377"/>
    <n v="1.72871"/>
    <n v="79.337821432652731"/>
    <n v="0"/>
    <n v="8.8153134925169709"/>
    <n v="17.630626985033942"/>
    <n v="26.445940477550913"/>
    <n v="35.261253970067884"/>
    <n v="44.076567462584855"/>
    <n v="52.891880955101826"/>
    <n v="61.707194447618797"/>
    <n v="70.522507940135768"/>
    <n v="79.337821432652731"/>
    <n v="0"/>
    <n v="8.8153134925169709"/>
    <n v="17.630626985033942"/>
    <n v="26.445940477550913"/>
    <n v="35.261253970067884"/>
    <n v="44.076567462584855"/>
    <n v="52.891880955101826"/>
    <n v="61.707194447618797"/>
    <n v="70.522507940135768"/>
    <n v="79.337821432652731"/>
    <n v="0"/>
    <n v="47.597223082452949"/>
    <n v="190.3888923298118"/>
    <n v="428.3750077420766"/>
    <n v="761.55556931924718"/>
    <n v="1189.9305770613239"/>
    <n v="1713.5000309683064"/>
    <n v="2332.2639310401946"/>
    <n v="3046.2222772769887"/>
    <n v="3855.3750696786883"/>
    <n v="0"/>
    <n v="2.6597037398566673E-2"/>
    <n v="5.3194074797133346E-2"/>
    <n v="7.9791112195700023E-2"/>
    <n v="0.10638814959426669"/>
    <n v="0.13298518699283338"/>
    <n v="0.15958222439140005"/>
    <n v="0.18617926178996672"/>
    <n v="0.21277629918853339"/>
    <n v="0.23937333658710006"/>
    <n v="9.0399999999999991"/>
    <n v="1.181524"/>
    <n v="1"/>
    <n v="1.0005999999999999"/>
    <n v="1.0066999999999999"/>
    <n v="1"/>
    <n v="0.96842190470631184"/>
    <n v="0.93797812352967669"/>
    <n v="0.90866865647009476"/>
    <n v="0.88049350352756561"/>
    <n v="0.85345266470208958"/>
    <n v="0.82754613999366655"/>
    <n v="0.80277392940229653"/>
    <n v="0.7791360329279795"/>
    <n v="0.7566324505707156"/>
    <n v="350900"/>
    <n v="701800"/>
    <n v="679638.49272288964"/>
    <n v="658273.04709312716"/>
    <n v="637703.66311071254"/>
    <n v="617930.34077564557"/>
    <n v="598953.08008792647"/>
    <n v="580771.88104755513"/>
    <n v="563386.74365453166"/>
    <n v="546797.66790885606"/>
    <n v="531004.65381052822"/>
    <n v="701800"/>
    <n v="679638.49272288964"/>
    <n v="658273.04709312716"/>
    <n v="637703.66311071254"/>
    <n v="617930.34077564557"/>
    <n v="598953.08008792647"/>
    <n v="580771.88104755513"/>
    <n v="563386.74365453166"/>
    <n v="546797.66790885606"/>
    <n v="531004.65381052822"/>
    <n v="2076561.3137500002"/>
    <n v="60.12"/>
    <n v="9.5873061007957556"/>
    <n v="1.2999999999999999E-2"/>
    <n v="0.78300000000000003"/>
    <n v="4.1710026516728012E-2"/>
    <n v="0.12464783923921563"/>
    <n v="7.3999999999999996E-2"/>
    <n v="0.19864783923921564"/>
    <n v="3.118152414285714"/>
    <n v="2.999589629021794"/>
    <n v="2.8569783745361428"/>
    <n v="2.6903186508287611"/>
    <n v="2.4996104578996468"/>
    <n v="2.2848537957488015"/>
    <n v="2.0460486643762246"/>
    <n v="1.7831950637819169"/>
    <n v="1.4962929939658784"/>
    <n v="1.1853424549281082"/>
    <n v="3.118152414285714"/>
    <n v="3.0588710216537542"/>
    <n v="2.9282840017789686"/>
    <n v="2.7736485126824517"/>
    <n v="2.5949645543642039"/>
    <n v="2.3922321268242239"/>
    <n v="2.1654512300625131"/>
    <n v="1.9146218640790709"/>
    <n v="1.6397440288738978"/>
    <n v="1.3408177244469934"/>
    <n v="0"/>
    <n v="4.4076567462584855"/>
    <n v="13.222970238775456"/>
    <n v="22.038283731292427"/>
    <n v="30.853597223809398"/>
    <n v="39.668910716326366"/>
    <n v="48.484224208843344"/>
    <n v="57.299537701360308"/>
    <n v="66.114851193877286"/>
    <n v="74.930164686394249"/>
    <n v="8.8153134925169709"/>
    <n v="0"/>
    <n v="12.702358389949143"/>
    <n v="39.806462722267781"/>
    <n v="70.042898024051624"/>
    <n v="104.8122724614134"/>
    <n v="146.17890962584568"/>
    <n v="197.37393754653908"/>
    <n v="263.81887582629531"/>
    <n v="355.43543963102269"/>
    <n v="492.63436760497774"/>
    <n v="1682.8055218323625"/>
    <n v="69.555528290513578"/>
    <n v="262.85415751843124"/>
    <n v="2015.2152076413074"/>
    <n v="2015.2"/>
    <n v="262.85217391304332"/>
    <n v="69.555528290513578"/>
    <n v="1682.7922977964431"/>
    <n v="8.7023851184117511"/>
    <n v="1.5207641307370068E-2"/>
    <n v="7.5464675006798667E-6"/>
  </r>
  <r>
    <x v="3"/>
    <x v="361"/>
    <n v="377"/>
    <n v="1.73403"/>
    <n v="79.26277272813735"/>
    <n v="0"/>
    <n v="8.8069747475708162"/>
    <n v="17.613949495141632"/>
    <n v="26.420924242712449"/>
    <n v="35.227898990283265"/>
    <n v="44.034873737854085"/>
    <n v="52.841848485424904"/>
    <n v="61.648823232995724"/>
    <n v="70.455797980566544"/>
    <n v="79.262772728137364"/>
    <n v="0"/>
    <n v="8.8069747475708162"/>
    <n v="17.613949495141632"/>
    <n v="26.420924242712449"/>
    <n v="35.227898990283265"/>
    <n v="44.034873737854085"/>
    <n v="52.841848485424904"/>
    <n v="61.648823232995724"/>
    <n v="70.455797980566544"/>
    <n v="79.262772728137364"/>
    <n v="0"/>
    <n v="47.507217575164404"/>
    <n v="190.02887030065762"/>
    <n v="427.56495817647965"/>
    <n v="760.11548120263046"/>
    <n v="1187.6804393791103"/>
    <n v="1710.2598327059191"/>
    <n v="2327.8536611830568"/>
    <n v="3040.4619248105232"/>
    <n v="3848.0846235883182"/>
    <n v="0"/>
    <n v="2.6571878235324409E-2"/>
    <n v="5.3143756470648819E-2"/>
    <n v="7.9715634705973232E-2"/>
    <n v="0.10628751294129764"/>
    <n v="0.13285939117662204"/>
    <n v="0.15943126941194646"/>
    <n v="0.18600314764727088"/>
    <n v="0.2125750258825953"/>
    <n v="0.23914690411791972"/>
    <n v="9.0399999999999991"/>
    <n v="1.181524"/>
    <n v="1"/>
    <n v="1.0005999999999999"/>
    <n v="1.0066999999999999"/>
    <n v="1"/>
    <n v="0.96845123965604507"/>
    <n v="0.93803464846120344"/>
    <n v="0.90875022641547509"/>
    <n v="0.88059797351886016"/>
    <n v="0.85357788977135851"/>
    <n v="0.82768997517297027"/>
    <n v="0.80293422972369521"/>
    <n v="0.77931065342353367"/>
    <n v="0.75681924627248531"/>
    <n v="350900"/>
    <n v="701800"/>
    <n v="679659.07999061246"/>
    <n v="658312.71629007254"/>
    <n v="637760.90889838047"/>
    <n v="618003.65781553602"/>
    <n v="599040.96304153942"/>
    <n v="580872.82457639056"/>
    <n v="563499.24242008931"/>
    <n v="546920.21657263592"/>
    <n v="531135.74703403015"/>
    <n v="701800"/>
    <n v="679659.07999061246"/>
    <n v="658312.71629007254"/>
    <n v="637760.90889838047"/>
    <n v="618003.65781553602"/>
    <n v="599040.96304153942"/>
    <n v="580872.82457639056"/>
    <n v="563499.24242008931"/>
    <n v="546920.21657263592"/>
    <n v="531135.74703403015"/>
    <n v="2079012.9800000002"/>
    <n v="60.12"/>
    <n v="9.5873061007957556"/>
    <n v="1.2999999999999999E-2"/>
    <n v="0.78300000000000003"/>
    <n v="4.1710026516728012E-2"/>
    <n v="0.12541621203802886"/>
    <n v="7.3999999999999996E-2"/>
    <n v="0.19941621203802884"/>
    <n v="3.1142440584905655"/>
    <n v="2.9958885338121921"/>
    <n v="2.8534464707564244"/>
    <n v="2.6869178693232629"/>
    <n v="2.4963027295127072"/>
    <n v="2.281601051324758"/>
    <n v="2.0428128347594146"/>
    <n v="1.7799380798166766"/>
    <n v="1.4929767864965453"/>
    <n v="1.1819289547990197"/>
    <n v="3.1142440584905655"/>
    <n v="3.055066296151379"/>
    <n v="2.9246675022843083"/>
    <n v="2.7701821700398437"/>
    <n v="2.5916102994179848"/>
    <n v="2.3889518904187326"/>
    <n v="2.1622069430420865"/>
    <n v="1.9113754572880457"/>
    <n v="1.6364574331566111"/>
    <n v="1.3374528706477826"/>
    <n v="0"/>
    <n v="4.4034873737854081"/>
    <n v="13.210462121356224"/>
    <n v="22.017436868927042"/>
    <n v="30.824411616497855"/>
    <n v="39.631386364068675"/>
    <n v="48.438361111639495"/>
    <n v="57.245335859210314"/>
    <n v="66.052310606781134"/>
    <n v="74.859285354351954"/>
    <n v="8.8069747475708162"/>
    <n v="0"/>
    <n v="12.694127833176619"/>
    <n v="39.78031903307113"/>
    <n v="69.997927431641131"/>
    <n v="104.74947362888275"/>
    <n v="146.10282455641968"/>
    <n v="197.29629696024048"/>
    <n v="263.76723913971358"/>
    <n v="355.47580996990951"/>
    <n v="492.9398636810713"/>
    <n v="1682.8038822341261"/>
    <n v="69.555528290513578"/>
    <n v="262.85391157869583"/>
    <n v="2015.2133221033355"/>
    <n v="2015.2"/>
    <n v="262.85217391304332"/>
    <n v="69.555528290513578"/>
    <n v="1682.7922977964431"/>
    <n v="8.6955317337454936"/>
    <n v="1.3322103335440261E-2"/>
    <n v="6.6108095154030668E-6"/>
  </r>
  <r>
    <x v="3"/>
    <x v="362"/>
    <n v="377"/>
    <n v="1.7345900000000001"/>
    <n v="79.296690798167802"/>
    <n v="0"/>
    <n v="8.8107434220186445"/>
    <n v="17.621486844037289"/>
    <n v="26.432230266055932"/>
    <n v="35.242973688074578"/>
    <n v="44.053717110093224"/>
    <n v="52.86446053211187"/>
    <n v="61.675203954130517"/>
    <n v="70.485947376149156"/>
    <n v="79.296690798167802"/>
    <n v="0"/>
    <n v="8.8107434220186445"/>
    <n v="17.621486844037289"/>
    <n v="26.432230266055932"/>
    <n v="35.242973688074578"/>
    <n v="44.053717110093224"/>
    <n v="52.86446053211187"/>
    <n v="61.675203954130517"/>
    <n v="70.485947376149156"/>
    <n v="79.296690798167802"/>
    <n v="0"/>
    <n v="47.547884784794952"/>
    <n v="190.19153913917981"/>
    <n v="427.93096306315448"/>
    <n v="760.76615655671924"/>
    <n v="1188.6971196198738"/>
    <n v="1711.7238522526184"/>
    <n v="2329.8463544549531"/>
    <n v="3043.064626226877"/>
    <n v="3851.3786675683914"/>
    <n v="0"/>
    <n v="2.6583248854794378E-2"/>
    <n v="5.3166497709588756E-2"/>
    <n v="7.9749746564383134E-2"/>
    <n v="0.10633299541917751"/>
    <n v="0.13291624427397189"/>
    <n v="0.1594994931287663"/>
    <n v="0.18608274198356067"/>
    <n v="0.21266599083835502"/>
    <n v="0.23924923969314943"/>
    <n v="9.0399999999999991"/>
    <n v="1.181524"/>
    <n v="1"/>
    <n v="1.0005999999999999"/>
    <n v="1.0066999999999999"/>
    <n v="1"/>
    <n v="0.96843798167485107"/>
    <n v="0.93800910166018647"/>
    <n v="0.90871335995600655"/>
    <n v="0.88055075656231097"/>
    <n v="0.85352129147909994"/>
    <n v="0.82762496470637326"/>
    <n v="0.80286177624413124"/>
    <n v="0.77923172609237346"/>
    <n v="0.75673481425110034"/>
    <n v="350900"/>
    <n v="701800"/>
    <n v="679649.77553941053"/>
    <n v="658294.78754511883"/>
    <n v="637735.03601712536"/>
    <n v="617970.52095542988"/>
    <n v="599001.2423600324"/>
    <n v="580827.20023093279"/>
    <n v="563448.39456813131"/>
    <n v="546864.8253716277"/>
    <n v="531076.4926414222"/>
    <n v="701800"/>
    <n v="679649.77553941053"/>
    <n v="658294.78754511883"/>
    <n v="637735.03601712536"/>
    <n v="617970.52095542988"/>
    <n v="599001.2423600324"/>
    <n v="580827.20023093279"/>
    <n v="563448.39456813131"/>
    <n v="546864.8253716277"/>
    <n v="531076.4926414222"/>
    <n v="2081464.6462500002"/>
    <n v="60.12"/>
    <n v="9.5873061007957556"/>
    <n v="1.2999999999999999E-2"/>
    <n v="0.78300000000000003"/>
    <n v="4.1710026516728012E-2"/>
    <n v="0.12549723072804769"/>
    <n v="7.3999999999999996E-2"/>
    <n v="0.1994972307280477"/>
    <n v="3.1103449096584215"/>
    <n v="2.9920671576117037"/>
    <n v="2.8496988502935827"/>
    <n v="2.6832399877040616"/>
    <n v="2.492690569843139"/>
    <n v="2.2780505967108149"/>
    <n v="2.0393200683070889"/>
    <n v="1.7764989846319621"/>
    <n v="1.4895873456854334"/>
    <n v="1.1785851514675034"/>
    <n v="3.1103449096584215"/>
    <n v="3.0512060336350624"/>
    <n v="2.9208830039526434"/>
    <n v="2.7664694189988221"/>
    <n v="2.5879652787736003"/>
    <n v="2.3853705832769769"/>
    <n v="2.1586853325089521"/>
    <n v="1.9079095264695254"/>
    <n v="1.6330431651586976"/>
    <n v="1.3340862485764684"/>
    <n v="0"/>
    <n v="4.4053717110093222"/>
    <n v="13.216115133027966"/>
    <n v="22.026858555046609"/>
    <n v="30.837601977065255"/>
    <n v="39.648345399083901"/>
    <n v="48.459088821102547"/>
    <n v="57.269832243121193"/>
    <n v="66.080575665139833"/>
    <n v="74.891319087158479"/>
    <n v="8.8107434220186445"/>
    <n v="0"/>
    <n v="12.721068127307198"/>
    <n v="39.865958107665143"/>
    <n v="70.151868583404223"/>
    <n v="104.98680217959208"/>
    <n v="146.44743289279469"/>
    <n v="197.78732529363486"/>
    <n v="264.47260245610551"/>
    <n v="356.52394853154823"/>
    <n v="494.6068499825775"/>
    <n v="1687.5638561546293"/>
    <n v="69.555528290513578"/>
    <n v="263.5679076667713"/>
    <n v="2020.6872921119143"/>
    <n v="2020.7"/>
    <n v="263.56956521739107"/>
    <n v="69.555528290513578"/>
    <n v="1687.5749064920954"/>
    <n v="8.694807409956347"/>
    <n v="1.2707888085742525E-2"/>
    <n v="6.2888543998329912E-6"/>
  </r>
  <r>
    <x v="3"/>
    <x v="363"/>
    <n v="377"/>
    <n v="1.73756"/>
    <n v="79.275537547354432"/>
    <n v="0"/>
    <n v="8.8083930608171599"/>
    <n v="17.61678612163432"/>
    <n v="26.42517918245148"/>
    <n v="35.23357224326864"/>
    <n v="44.041965304085799"/>
    <n v="52.850358364902959"/>
    <n v="61.658751425720119"/>
    <n v="70.467144486537279"/>
    <n v="79.275537547354446"/>
    <n v="0"/>
    <n v="8.8083930608171599"/>
    <n v="17.61678612163432"/>
    <n v="26.42517918245148"/>
    <n v="35.23357224326864"/>
    <n v="44.041965304085799"/>
    <n v="52.850358364902959"/>
    <n v="61.658751425720119"/>
    <n v="70.467144486537279"/>
    <n v="79.275537547354446"/>
    <n v="0"/>
    <n v="47.522520342234287"/>
    <n v="190.09008136893715"/>
    <n v="427.70268308010861"/>
    <n v="760.3603254757486"/>
    <n v="1188.0630085558573"/>
    <n v="1710.8107323204345"/>
    <n v="2328.6034967694804"/>
    <n v="3041.4413019029944"/>
    <n v="3849.3241477209781"/>
    <n v="0"/>
    <n v="2.6576157485346304E-2"/>
    <n v="5.3152314970692609E-2"/>
    <n v="7.9728472456038924E-2"/>
    <n v="0.10630462994138522"/>
    <n v="0.13288078742673154"/>
    <n v="0.15945694491207785"/>
    <n v="0.18603310239742415"/>
    <n v="0.21260925988277043"/>
    <n v="0.23918541736811677"/>
    <n v="9.0399999999999991"/>
    <n v="1.181524"/>
    <n v="1"/>
    <n v="1.0005999999999999"/>
    <n v="1.0066999999999999"/>
    <n v="1"/>
    <n v="0.96844625008682172"/>
    <n v="0.93802503401093806"/>
    <n v="0.9087363517723489"/>
    <n v="0.88058020337105436"/>
    <n v="0.85355658880705421"/>
    <n v="0.82766550808034878"/>
    <n v="0.80290696119093796"/>
    <n v="0.77928094813882165"/>
    <n v="0.75678746892399984"/>
    <n v="350900"/>
    <n v="701800"/>
    <n v="679655.57831093145"/>
    <n v="658305.96886887634"/>
    <n v="637751.17167383444"/>
    <n v="617991.18672580598"/>
    <n v="599026.01402479061"/>
    <n v="580855.6535707888"/>
    <n v="563480.10536380031"/>
    <n v="546899.36940382503"/>
    <n v="531113.44569086307"/>
    <n v="701800"/>
    <n v="679655.57831093145"/>
    <n v="658305.96886887634"/>
    <n v="637751.17167383444"/>
    <n v="617991.18672580598"/>
    <n v="599026.01402479061"/>
    <n v="580855.6535707888"/>
    <n v="563480.10536380031"/>
    <n v="546899.36940382503"/>
    <n v="531113.44569086307"/>
    <n v="2083916.3125000002"/>
    <n v="60.12"/>
    <n v="9.5873061007957556"/>
    <n v="1.2999999999999999E-2"/>
    <n v="0.78300000000000003"/>
    <n v="4.1710026516728012E-2"/>
    <n v="0.12592735642970074"/>
    <n v="7.3999999999999996E-2"/>
    <n v="0.19992735642970072"/>
    <n v="3.1064549352941171"/>
    <n v="2.9883198007820231"/>
    <n v="2.846072776658215"/>
    <n v="2.6797138629226898"/>
    <n v="2.4892430595754504"/>
    <n v="2.2746603666164953"/>
    <n v="2.0359657840458252"/>
    <n v="1.7731593118634401"/>
    <n v="1.4862409500693397"/>
    <n v="1.1752106986635231"/>
    <n v="3.1064549352941171"/>
    <n v="3.0473873680380699"/>
    <n v="2.917196288720119"/>
    <n v="2.7628933197904524"/>
    <n v="2.5844784612490699"/>
    <n v="2.3819517130959729"/>
    <n v="2.1553130753311605"/>
    <n v="1.9045625479546326"/>
    <n v="1.6297001309663899"/>
    <n v="1.3307258243664313"/>
    <n v="0"/>
    <n v="4.4041965304085799"/>
    <n v="13.21258959122574"/>
    <n v="22.0209826520429"/>
    <n v="30.82937571286006"/>
    <n v="39.637768773677223"/>
    <n v="48.446161834494376"/>
    <n v="57.254554895311543"/>
    <n v="66.062947956128696"/>
    <n v="74.871341016945863"/>
    <n v="8.8083930608171599"/>
    <n v="0"/>
    <n v="12.730214269379784"/>
    <n v="39.895046802571777"/>
    <n v="70.205197354250757"/>
    <n v="105.07236302028954"/>
    <n v="146.57939768162962"/>
    <n v="197.99111350012043"/>
    <n v="264.79604179009112"/>
    <n v="357.06471472688992"/>
    <n v="495.59134465714027"/>
    <n v="1689.9254338023632"/>
    <n v="69.555528290513578"/>
    <n v="263.92214431393137"/>
    <n v="2023.4031064068081"/>
    <n v="2023.4"/>
    <n v="263.92173913043462"/>
    <n v="69.555528290513578"/>
    <n v="1689.9227325790519"/>
    <n v="8.6909567106238814"/>
    <n v="3.1064068080013385E-3"/>
    <n v="1.5352410833257578E-6"/>
  </r>
  <r>
    <x v="3"/>
    <x v="364"/>
    <n v="377"/>
    <n v="1.74047"/>
    <n v="79.255816945652498"/>
    <n v="0"/>
    <n v="8.8062018828502779"/>
    <n v="17.612403765700556"/>
    <n v="26.418605648550834"/>
    <n v="35.224807531401112"/>
    <n v="44.031009414251386"/>
    <n v="52.837211297101661"/>
    <n v="61.643413179951935"/>
    <n v="70.449615062802209"/>
    <n v="79.255816945652484"/>
    <n v="0"/>
    <n v="8.8062018828502779"/>
    <n v="17.612403765700556"/>
    <n v="26.418605648550834"/>
    <n v="35.224807531401112"/>
    <n v="44.031009414251386"/>
    <n v="52.837211297101661"/>
    <n v="61.643413179951935"/>
    <n v="70.449615062802209"/>
    <n v="79.255816945652484"/>
    <n v="0"/>
    <n v="47.498879855928422"/>
    <n v="189.99551942371369"/>
    <n v="427.48991870335578"/>
    <n v="759.98207769485475"/>
    <n v="1187.4719963982102"/>
    <n v="1709.9596748134227"/>
    <n v="2327.4451129404915"/>
    <n v="3039.9283107794172"/>
    <n v="3847.4092683302001"/>
    <n v="0"/>
    <n v="2.6569546394046881E-2"/>
    <n v="5.3139092788093763E-2"/>
    <n v="7.9708639182140648E-2"/>
    <n v="0.10627818557618753"/>
    <n v="0.13284773197023439"/>
    <n v="0.15941727836428127"/>
    <n v="0.18598682475832815"/>
    <n v="0.21255637115237502"/>
    <n v="0.23912591754642187"/>
    <n v="9.0399999999999991"/>
    <n v="1.181524"/>
    <n v="1"/>
    <n v="1.0005999999999999"/>
    <n v="1.0066999999999999"/>
    <n v="1"/>
    <n v="0.96845395857555261"/>
    <n v="0.93803988759970569"/>
    <n v="0.90875778707245947"/>
    <n v="0.88060765699381371"/>
    <n v="0.85358949736376866"/>
    <n v="0.82770330818232396"/>
    <n v="0.80294908944947985"/>
    <n v="0.77932684116523643"/>
    <n v="0.75683656332959348"/>
    <n v="350900"/>
    <n v="701800"/>
    <n v="679660.98812832288"/>
    <n v="658316.39311747346"/>
    <n v="637766.21496745211"/>
    <n v="618010.45367825846"/>
    <n v="599049.10924989288"/>
    <n v="580882.181682355"/>
    <n v="563509.67097564496"/>
    <n v="546931.57712976297"/>
    <n v="531147.90014470869"/>
    <n v="701800"/>
    <n v="679660.98812832276"/>
    <n v="658316.39311747346"/>
    <n v="637766.21496745211"/>
    <n v="618010.45367825846"/>
    <n v="599049.10924989288"/>
    <n v="580882.181682355"/>
    <n v="563509.67097564496"/>
    <n v="546931.57712976297"/>
    <n v="531147.90014470869"/>
    <n v="2086367.9787500002"/>
    <n v="60.12"/>
    <n v="9.5873061007957556"/>
    <n v="1.2999999999999999E-2"/>
    <n v="0.78300000000000003"/>
    <n v="4.1710026516728012E-2"/>
    <n v="0.12634950641516135"/>
    <n v="7.3999999999999996E-2"/>
    <n v="0.20034950641516136"/>
    <n v="3.102574103055229"/>
    <n v="2.9845795017830277"/>
    <n v="2.8424520580330848"/>
    <n v="2.6761917718054011"/>
    <n v="2.4857986430999759"/>
    <n v="2.2712726719168104"/>
    <n v="2.0326138582559024"/>
    <n v="1.7698222021172532"/>
    <n v="1.4828977035008637"/>
    <n v="1.1718403624067322"/>
    <n v="3.102574103055229"/>
    <n v="3.0435768024191283"/>
    <n v="2.9135157799080562"/>
    <n v="2.7593219149192429"/>
    <n v="2.5809952074526885"/>
    <n v="2.3785356575083929"/>
    <n v="2.1519432650863566"/>
    <n v="1.9012180301865778"/>
    <n v="1.6263599528090584"/>
    <n v="1.3273690329537979"/>
    <n v="0"/>
    <n v="4.403100941425139"/>
    <n v="13.209302824275417"/>
    <n v="22.015504707125693"/>
    <n v="30.821706589975975"/>
    <n v="39.627908472826249"/>
    <n v="48.434110355676523"/>
    <n v="57.240312238526798"/>
    <n v="66.046514121377072"/>
    <n v="74.852716004227347"/>
    <n v="8.8062018828502779"/>
    <n v="0"/>
    <n v="12.739811845700313"/>
    <n v="39.925573152703009"/>
    <n v="70.261094928992179"/>
    <n v="105.16182665568961"/>
    <n v="146.71689327221682"/>
    <n v="198.20250874096379"/>
    <n v="265.12989957305695"/>
    <n v="357.62005576120623"/>
    <n v="496.59748890331974"/>
    <n v="1692.3551528338487"/>
    <n v="69.555528290513578"/>
    <n v="264.28660216865421"/>
    <n v="2026.1972832930164"/>
    <n v="2026.2"/>
    <n v="264.28695652173906"/>
    <n v="69.555528290513578"/>
    <n v="1692.3575151877474"/>
    <n v="8.6871688937102896"/>
    <n v="2.7167069836195878E-3"/>
    <n v="1.3407891538937852E-6"/>
  </r>
  <r>
    <x v="3"/>
    <x v="365"/>
    <n v="377"/>
    <n v="1.7430300000000001"/>
    <n v="79.244112195728675"/>
    <n v="0"/>
    <n v="8.8049013550809647"/>
    <n v="17.609802710161929"/>
    <n v="26.414704065242894"/>
    <n v="35.219605420323859"/>
    <n v="44.024506775404824"/>
    <n v="52.829408130485788"/>
    <n v="61.634309485566753"/>
    <n v="70.439210840647718"/>
    <n v="79.24411219572869"/>
    <n v="0"/>
    <n v="8.8049013550809647"/>
    <n v="17.609802710161929"/>
    <n v="26.414704065242894"/>
    <n v="35.219605420323859"/>
    <n v="44.024506775404824"/>
    <n v="52.829408130485788"/>
    <n v="61.634309485566753"/>
    <n v="70.439210840647718"/>
    <n v="79.24411219572869"/>
    <n v="0"/>
    <n v="47.484851322032796"/>
    <n v="189.93940528813118"/>
    <n v="427.36366189829522"/>
    <n v="759.75762115252473"/>
    <n v="1187.12128305082"/>
    <n v="1709.4546475931809"/>
    <n v="2326.7577147796073"/>
    <n v="3039.0304846100989"/>
    <n v="3846.2729570846577"/>
    <n v="0"/>
    <n v="2.6565622519331859E-2"/>
    <n v="5.3131245038663719E-2"/>
    <n v="7.9696867557995571E-2"/>
    <n v="0.10626249007732744"/>
    <n v="0.13282811259665928"/>
    <n v="0.15939373511599114"/>
    <n v="0.18595935763532301"/>
    <n v="0.21252498015465487"/>
    <n v="0.23909060267398674"/>
    <n v="9.0399999999999991"/>
    <n v="1.181524"/>
    <n v="1"/>
    <n v="1.0005999999999999"/>
    <n v="1.0066999999999999"/>
    <n v="1"/>
    <n v="0.96845853382066127"/>
    <n v="0.93804870376865357"/>
    <n v="0.90877050984397711"/>
    <n v="0.8806239520466318"/>
    <n v="0.85360903037661784"/>
    <n v="0.82772574483393502"/>
    <n v="0.80297409541858322"/>
    <n v="0.77935408213056268"/>
    <n v="0.75686570496987338"/>
    <n v="350900"/>
    <n v="701800"/>
    <n v="679664.19903534011"/>
    <n v="658322.58030484105"/>
    <n v="637775.14380850317"/>
    <n v="618021.88954632625"/>
    <n v="599062.81751831039"/>
    <n v="580897.9277244556"/>
    <n v="563527.22016476176"/>
    <n v="546950.69483922888"/>
    <n v="531168.35174785717"/>
    <n v="701800"/>
    <n v="679664.19903534011"/>
    <n v="658322.58030484105"/>
    <n v="637775.14380850317"/>
    <n v="618021.88954632625"/>
    <n v="599062.81751831039"/>
    <n v="580897.9277244556"/>
    <n v="563527.22016476176"/>
    <n v="546950.69483922888"/>
    <n v="531168.35174785717"/>
    <n v="2088819.645"/>
    <n v="60.12"/>
    <n v="9.5873061007957556"/>
    <n v="1.2999999999999999E-2"/>
    <n v="0.78300000000000003"/>
    <n v="4.1710026516728012E-2"/>
    <n v="0.12672146642123119"/>
    <n v="7.3999999999999996E-2"/>
    <n v="0.20072146642123118"/>
    <n v="3.0987023807511735"/>
    <n v="2.9808384972294242"/>
    <n v="2.8388232981359165"/>
    <n v="2.6726567834706523"/>
    <n v="2.4823389532336293"/>
    <n v="2.2678698074248493"/>
    <n v="2.029249346044312"/>
    <n v="1.7664775690920165"/>
    <n v="1.4795544765679627"/>
    <n v="1.1684800684721521"/>
    <n v="3.0987023807511735"/>
    <n v="3.0397704389902991"/>
    <n v="2.9098308976826703"/>
    <n v="2.7557400408032846"/>
    <n v="2.5774978683521406"/>
    <n v="2.3751043803292395"/>
    <n v="2.1485595767345806"/>
    <n v="1.8978634575681643"/>
    <n v="1.6230160228299897"/>
    <n v="1.3240172725200574"/>
    <n v="0"/>
    <n v="4.4024506775404824"/>
    <n v="13.207352032621447"/>
    <n v="22.012253387702412"/>
    <n v="30.817154742783377"/>
    <n v="39.622056097864345"/>
    <n v="48.426957452945302"/>
    <n v="57.231858808026274"/>
    <n v="66.036760163107232"/>
    <n v="74.841661518188204"/>
    <n v="8.8049013550809647"/>
    <n v="0"/>
    <n v="12.751997137398639"/>
    <n v="39.964326415555774"/>
    <n v="70.331641160633637"/>
    <n v="105.27341686142651"/>
    <n v="146.88545830512899"/>
    <n v="198.45602045065394"/>
    <n v="265.52008742414705"/>
    <n v="358.25102825014181"/>
    <n v="497.70759082602785"/>
    <n v="1695.1415668311142"/>
    <n v="69.555528290513578"/>
    <n v="264.70456426824404"/>
    <n v="2029.4016593898718"/>
    <n v="2029.4"/>
    <n v="264.70434782608686"/>
    <n v="69.555528290513578"/>
    <n v="1695.1401238833996"/>
    <n v="8.6838245608573938"/>
    <n v="1.6593898717474076E-3"/>
    <n v="8.1767511173125429E-7"/>
  </r>
  <r>
    <x v="3"/>
    <x v="366"/>
    <n v="377"/>
    <n v="1.74509"/>
    <n v="79.243790009652571"/>
    <n v="0"/>
    <n v="8.804865556628064"/>
    <n v="17.609731113256128"/>
    <n v="26.41459666988419"/>
    <n v="35.219462226512256"/>
    <n v="44.024327783140322"/>
    <n v="52.829193339768388"/>
    <n v="61.634058896396454"/>
    <n v="70.438924453024512"/>
    <n v="79.243790009652571"/>
    <n v="0"/>
    <n v="8.804865556628064"/>
    <n v="17.609731113256128"/>
    <n v="26.41459666988419"/>
    <n v="35.219462226512256"/>
    <n v="44.024327783140322"/>
    <n v="52.829193339768388"/>
    <n v="61.634058896396454"/>
    <n v="70.438924453024512"/>
    <n v="79.243790009652571"/>
    <n v="0"/>
    <n v="47.484465200555832"/>
    <n v="189.93786080222333"/>
    <n v="427.3601868050024"/>
    <n v="759.75144320889331"/>
    <n v="1187.1116300138958"/>
    <n v="1709.4407472200101"/>
    <n v="2326.7387948272362"/>
    <n v="3039.0057728355732"/>
    <n v="3846.2416812450219"/>
    <n v="0"/>
    <n v="2.6565514510377732E-2"/>
    <n v="5.3131029020755463E-2"/>
    <n v="7.9696543531133188E-2"/>
    <n v="0.10626205804151093"/>
    <n v="0.13282757255188868"/>
    <n v="0.1593930870622664"/>
    <n v="0.18595860157264416"/>
    <n v="0.21252411608302185"/>
    <n v="0.23908963059339958"/>
    <n v="9.0399999999999991"/>
    <n v="1.181524"/>
    <n v="1"/>
    <n v="1.0005999999999999"/>
    <n v="1.0066999999999999"/>
    <n v="1"/>
    <n v="0.96845865975964884"/>
    <n v="0.93804894644476744"/>
    <n v="0.90877086005535623"/>
    <n v="0.88062440059141478"/>
    <n v="0.85360956805294341"/>
    <n v="0.82772636243994191"/>
    <n v="0.80297478375241027"/>
    <n v="0.77935483199034872"/>
    <n v="0.75686650715375714"/>
    <n v="350900"/>
    <n v="701800"/>
    <n v="679664.2874193216"/>
    <n v="658322.75061493774"/>
    <n v="637775.38958684902"/>
    <n v="618022.20433505485"/>
    <n v="599063.19485955569"/>
    <n v="580898.3611603512"/>
    <n v="563527.70323744148"/>
    <n v="546951.22109082679"/>
    <n v="531168.91472050676"/>
    <n v="701800"/>
    <n v="679664.28741932148"/>
    <n v="658322.75061493774"/>
    <n v="637775.38958684902"/>
    <n v="618022.20433505485"/>
    <n v="599063.19485955569"/>
    <n v="580898.3611603512"/>
    <n v="563527.70323744148"/>
    <n v="546951.22109082679"/>
    <n v="531168.91472050676"/>
    <n v="2091271.31125"/>
    <n v="60.12"/>
    <n v="9.5873061007957556"/>
    <n v="1.2999999999999999E-2"/>
    <n v="0.78300000000000003"/>
    <n v="4.1710026516728012E-2"/>
    <n v="0.12702117495127985"/>
    <n v="7.3999999999999996E-2"/>
    <n v="0.20102117495127986"/>
    <n v="3.0948397363423212"/>
    <n v="2.9770928552653406"/>
    <n v="2.8351797662555103"/>
    <n v="2.6691004693128297"/>
    <n v="2.4788549644372972"/>
    <n v="2.2644432516289159"/>
    <n v="2.0258653308876835"/>
    <n v="1.7631212022136005"/>
    <n v="1.4762108656066686"/>
    <n v="1.165134321066885"/>
    <n v="3.0948397363423212"/>
    <n v="3.0359662958038309"/>
    <n v="2.9061363107604254"/>
    <n v="2.7521401177841698"/>
    <n v="2.5739777168750635"/>
    <n v="2.3716491080331066"/>
    <n v="2.1451542912582999"/>
    <n v="1.894493266550642"/>
    <n v="1.6196660339101345"/>
    <n v="1.3206725933367767"/>
    <n v="0"/>
    <n v="4.402432778314032"/>
    <n v="13.207298334942095"/>
    <n v="22.012163891570161"/>
    <n v="30.817029448198223"/>
    <n v="39.621895004826285"/>
    <n v="48.426760561454358"/>
    <n v="57.231626118082417"/>
    <n v="66.036491674710476"/>
    <n v="74.841357231338549"/>
    <n v="8.804865556628064"/>
    <n v="0"/>
    <n v="12.767871892624028"/>
    <n v="40.014807899707414"/>
    <n v="70.423065462155193"/>
    <n v="105.41653075204289"/>
    <n v="147.09826062998633"/>
    <n v="198.76943948703672"/>
    <n v="265.99026898333329"/>
    <n v="358.98908716602432"/>
    <n v="498.96400653895455"/>
    <n v="1698.4333388118648"/>
    <n v="69.555528290513578"/>
    <n v="265.19833006535663"/>
    <n v="2033.1871971677351"/>
    <n v="2033.2"/>
    <n v="265.19999999999982"/>
    <n v="69.555528290513578"/>
    <n v="1698.4444717094866"/>
    <n v="8.6811252616693029"/>
    <n v="1.2802832264924291E-2"/>
    <n v="6.296887795064082E-6"/>
  </r>
  <r>
    <x v="3"/>
    <x v="367"/>
    <n v="377"/>
    <n v="1.74695"/>
    <n v="79.248004556190637"/>
    <n v="0"/>
    <n v="8.805333839576738"/>
    <n v="17.610667679153476"/>
    <n v="26.416001518730212"/>
    <n v="35.221335358306952"/>
    <n v="44.026669197883692"/>
    <n v="52.832003037460431"/>
    <n v="61.637336877037171"/>
    <n v="70.442670716613904"/>
    <n v="79.248004556190637"/>
    <n v="0"/>
    <n v="8.805333839576738"/>
    <n v="17.610667679153476"/>
    <n v="26.416001518730212"/>
    <n v="35.221335358306952"/>
    <n v="44.026669197883692"/>
    <n v="52.832003037460431"/>
    <n v="61.637336877037171"/>
    <n v="70.442670716613904"/>
    <n v="79.248004556190637"/>
    <n v="0"/>
    <n v="47.489516216167075"/>
    <n v="189.9580648646683"/>
    <n v="427.40564594550364"/>
    <n v="759.83225945867321"/>
    <n v="1187.2379054041769"/>
    <n v="1709.6225837820148"/>
    <n v="2326.9862945921868"/>
    <n v="3039.3290378346928"/>
    <n v="3846.6508135095323"/>
    <n v="0"/>
    <n v="2.6566927385723523E-2"/>
    <n v="5.3133854771447046E-2"/>
    <n v="7.9700782157170566E-2"/>
    <n v="0.10626770954289409"/>
    <n v="0.13283463692861763"/>
    <n v="0.15940156431434116"/>
    <n v="0.18596849170006469"/>
    <n v="0.21253541908578819"/>
    <n v="0.23910234647151168"/>
    <n v="9.0399999999999991"/>
    <n v="1.181524"/>
    <n v="1"/>
    <n v="1.0005999999999999"/>
    <n v="1.0066999999999999"/>
    <n v="1"/>
    <n v="0.96845701234131731"/>
    <n v="0.93804577198147809"/>
    <n v="0.90876627892048223"/>
    <n v="0.88061853315833005"/>
    <n v="0.85360253469502112"/>
    <n v="0.82771828353055588"/>
    <n v="0.8029657796649341"/>
    <n v="0.77934502309815568"/>
    <n v="0.75685601383022083"/>
    <n v="350900"/>
    <n v="701800"/>
    <n v="679663.1312611365"/>
    <n v="658320.52277660137"/>
    <n v="637772.17454639438"/>
    <n v="618018.086570516"/>
    <n v="599058.25884896587"/>
    <n v="580892.69138174411"/>
    <n v="563521.38416885072"/>
    <n v="546944.33721028571"/>
    <n v="531161.55050604895"/>
    <n v="701800"/>
    <n v="679663.1312611365"/>
    <n v="658320.52277660137"/>
    <n v="637772.17454639438"/>
    <n v="618018.086570516"/>
    <n v="599058.25884896587"/>
    <n v="580892.69138174411"/>
    <n v="563521.38416885072"/>
    <n v="546944.33721028571"/>
    <n v="531161.55050604895"/>
    <n v="2093722.9775"/>
    <n v="60.12"/>
    <n v="9.5873061007957556"/>
    <n v="1.2999999999999999E-2"/>
    <n v="0.78300000000000003"/>
    <n v="4.1710026516728012E-2"/>
    <n v="0.12729208968193514"/>
    <n v="7.3999999999999996E-2"/>
    <n v="0.20129208968193513"/>
    <n v="3.0909861379391104"/>
    <n v="2.9733506381703236"/>
    <n v="2.8315354631358844"/>
    <n v="2.6655406128357924"/>
    <n v="2.4753660872700496"/>
    <n v="2.2610118864386544"/>
    <n v="2.0224780103416071"/>
    <n v="1.7597644589789081"/>
    <n v="1.4728712323505571"/>
    <n v="1.161798330456554"/>
    <n v="3.0909861379391104"/>
    <n v="3.0321683880547168"/>
    <n v="2.9024430506531038"/>
    <n v="2.7485380379858384"/>
    <n v="2.570453350052921"/>
    <n v="2.368188986854352"/>
    <n v="2.141744948390131"/>
    <n v="1.8911212346602575"/>
    <n v="1.6163178456647325"/>
    <n v="1.3173347814035554"/>
    <n v="0"/>
    <n v="4.402666919788369"/>
    <n v="13.208000759365106"/>
    <n v="22.013334598941846"/>
    <n v="30.818668438518582"/>
    <n v="39.624002278095318"/>
    <n v="48.429336117672065"/>
    <n v="57.234669957248798"/>
    <n v="66.040003796825545"/>
    <n v="74.845337636402263"/>
    <n v="8.805333839576738"/>
    <n v="0"/>
    <n v="12.785223988852575"/>
    <n v="40.069987252091977"/>
    <n v="70.522858838814727"/>
    <n v="105.57229684281035"/>
    <n v="147.3288534215435"/>
    <n v="199.10702834420596"/>
    <n v="266.49289687771284"/>
    <n v="359.77099538786121"/>
    <n v="500.28147250631804"/>
    <n v="1701.9316134602111"/>
    <n v="69.555528290513578"/>
    <n v="265.72307126260853"/>
    <n v="2037.2102130133333"/>
    <n v="2037.2"/>
    <n v="265.72173913043457"/>
    <n v="69.555528290513578"/>
    <n v="1701.9227325790519"/>
    <n v="8.6786818238132639"/>
    <n v="1.0213013333213894E-2"/>
    <n v="5.013260030048053E-6"/>
  </r>
  <r>
    <x v="3"/>
    <x v="368"/>
    <n v="377"/>
    <n v="1.7485999999999999"/>
    <n v="79.256968711173073"/>
    <n v="0"/>
    <n v="8.8063298567970083"/>
    <n v="17.612659713594017"/>
    <n v="26.418989570391027"/>
    <n v="35.225319427188033"/>
    <n v="44.03164928398504"/>
    <n v="52.837979140782046"/>
    <n v="61.644308997579053"/>
    <n v="70.450638854376066"/>
    <n v="79.256968711173073"/>
    <n v="0"/>
    <n v="8.8063298567970083"/>
    <n v="17.612659713594017"/>
    <n v="26.418989570391027"/>
    <n v="35.225319427188033"/>
    <n v="44.03164928398504"/>
    <n v="52.837979140782046"/>
    <n v="61.644308997579053"/>
    <n v="70.450638854376066"/>
    <n v="79.256968711173073"/>
    <n v="0"/>
    <n v="47.500260397362588"/>
    <n v="190.00104158945035"/>
    <n v="427.50234357626329"/>
    <n v="760.00416635780141"/>
    <n v="1187.5065099340645"/>
    <n v="1710.0093743050527"/>
    <n v="2327.512759470766"/>
    <n v="3040.0166654312056"/>
    <n v="3847.5210921863691"/>
    <n v="0"/>
    <n v="2.6569932509396054E-2"/>
    <n v="5.3139865018792108E-2"/>
    <n v="7.9709797528188173E-2"/>
    <n v="0.10627973003758422"/>
    <n v="0.13284966254698027"/>
    <n v="0.15941959505637632"/>
    <n v="0.18598952756577236"/>
    <n v="0.21255946007516843"/>
    <n v="0.23912939258456448"/>
    <n v="9.0399999999999991"/>
    <n v="1.181524"/>
    <n v="1"/>
    <n v="1.0005999999999999"/>
    <n v="1.0066999999999999"/>
    <n v="1"/>
    <n v="0.96845350836568211"/>
    <n v="0.93803902008036399"/>
    <n v="0.90875653514404542"/>
    <n v="0.88060605355672672"/>
    <n v="0.85358757531840768"/>
    <n v="0.82770110042908818"/>
    <n v="0.80294662888876855"/>
    <n v="0.77932416069744859"/>
    <n v="0.75683369585512839"/>
    <n v="350900"/>
    <n v="701800"/>
    <n v="679660.67217103567"/>
    <n v="658315.78429239942"/>
    <n v="637765.33636409102"/>
    <n v="618009.32838611084"/>
    <n v="599047.7603584585"/>
    <n v="580880.63228113414"/>
    <n v="563507.94415413775"/>
    <n v="546929.69597746944"/>
    <n v="531145.88775112911"/>
    <n v="701800"/>
    <n v="679660.67217103567"/>
    <n v="658315.78429239942"/>
    <n v="637765.33636409102"/>
    <n v="618009.32838611084"/>
    <n v="599047.7603584585"/>
    <n v="580880.63228113414"/>
    <n v="563507.94415413775"/>
    <n v="546929.69597746944"/>
    <n v="531145.88775112911"/>
    <n v="2096174.64375"/>
    <n v="60.12"/>
    <n v="9.5873061007957556"/>
    <n v="1.2999999999999999E-2"/>
    <n v="0.78300000000000003"/>
    <n v="4.1710026516728012E-2"/>
    <n v="0.12753265882919954"/>
    <n v="7.3999999999999996E-2"/>
    <n v="0.20153265882919952"/>
    <n v="3.0871415538011693"/>
    <n v="2.9696115927336808"/>
    <n v="2.8278899930786143"/>
    <n v="2.661976754835969"/>
    <n v="2.4718718780057465"/>
    <n v="2.2575753625879456"/>
    <n v="2.0190872085825666"/>
    <n v="1.7564074159896093"/>
    <n v="1.4695359848090741"/>
    <n v="1.1584729150409609"/>
    <n v="3.0871415538011693"/>
    <n v="3.0283765732674253"/>
    <n v="2.8987507929061476"/>
    <n v="2.7449333739572914"/>
    <n v="2.5669243164208577"/>
    <n v="2.364723620296846"/>
    <n v="2.1383312855852559"/>
    <n v="1.8877473122860879"/>
    <n v="1.6129717003993416"/>
    <n v="1.3140044499250174"/>
    <n v="0"/>
    <n v="4.4031649283985042"/>
    <n v="13.209494785195513"/>
    <n v="22.015824641992523"/>
    <n v="30.82215449878953"/>
    <n v="39.628484355586536"/>
    <n v="48.434814212383543"/>
    <n v="57.24114406918055"/>
    <n v="66.047473925977556"/>
    <n v="74.853803782774577"/>
    <n v="8.8063298567970083"/>
    <n v="0"/>
    <n v="12.804128494337373"/>
    <n v="40.130103148138389"/>
    <n v="70.631446178701538"/>
    <n v="105.74135656323668"/>
    <n v="147.57813638974304"/>
    <n v="199.47000419543892"/>
    <n v="267.02959277065031"/>
    <n v="360.59891283669509"/>
    <n v="501.66290318475603"/>
    <n v="1705.6465837616975"/>
    <n v="69.555528290513578"/>
    <n v="266.28031680783153"/>
    <n v="2041.4824288600425"/>
    <n v="2041.5"/>
    <n v="266.28260869565202"/>
    <n v="69.555528290513578"/>
    <n v="1705.6618630138344"/>
    <n v="8.6765093566395706"/>
    <n v="1.7571139957453852E-2"/>
    <n v="8.6069752424461684E-6"/>
  </r>
  <r>
    <x v="3"/>
    <x v="369"/>
    <n v="377"/>
    <n v="1.75248"/>
    <n v="79.215466658259459"/>
    <n v="0"/>
    <n v="8.8017185175843835"/>
    <n v="17.603437035168767"/>
    <n v="26.405155552753151"/>
    <n v="35.206874070337534"/>
    <n v="44.008592587921918"/>
    <n v="52.810311105506301"/>
    <n v="61.612029623090685"/>
    <n v="70.413748140675068"/>
    <n v="79.215466658259459"/>
    <n v="0"/>
    <n v="8.8017185175843835"/>
    <n v="17.603437035168767"/>
    <n v="26.405155552753151"/>
    <n v="35.206874070337534"/>
    <n v="44.008592587921918"/>
    <n v="52.810311105506301"/>
    <n v="61.612029623090685"/>
    <n v="70.413748140675068"/>
    <n v="79.215466658259459"/>
    <n v="0"/>
    <n v="47.450527428457555"/>
    <n v="189.80210971383022"/>
    <n v="427.05474685611796"/>
    <n v="759.20843885532088"/>
    <n v="1186.2631857114388"/>
    <n v="1708.2189874244718"/>
    <n v="2325.0758439944202"/>
    <n v="3036.8337554212835"/>
    <n v="3843.4927217050622"/>
    <n v="0"/>
    <n v="2.6556019452123641E-2"/>
    <n v="5.3112038904247282E-2"/>
    <n v="7.9668058356370933E-2"/>
    <n v="0.10622407780849456"/>
    <n v="0.13278009726061821"/>
    <n v="0.15933611671274187"/>
    <n v="0.1858921361648655"/>
    <n v="0.21244815561698913"/>
    <n v="0.23900417506911281"/>
    <n v="9.0399999999999991"/>
    <n v="1.181524"/>
    <n v="1"/>
    <n v="1.0005999999999999"/>
    <n v="1.0066999999999999"/>
    <n v="1"/>
    <n v="0.96846973111877144"/>
    <n v="0.9380702803743588"/>
    <n v="0.90880164776676198"/>
    <n v="0.88066383329598108"/>
    <n v="0.85365683696201622"/>
    <n v="0.82778065876486706"/>
    <n v="0.80303529870453416"/>
    <n v="0.77942075678101685"/>
    <n v="0.75693703299431547"/>
    <n v="350900"/>
    <n v="701800"/>
    <n v="679672.05729915376"/>
    <n v="658337.722766725"/>
    <n v="637796.99640271359"/>
    <n v="618049.87820711953"/>
    <n v="599096.36817994295"/>
    <n v="580936.46632118372"/>
    <n v="563570.17263084208"/>
    <n v="546997.48710891767"/>
    <n v="531218.40975541063"/>
    <n v="701800"/>
    <n v="679672.05729915376"/>
    <n v="658337.722766725"/>
    <n v="637796.99640271359"/>
    <n v="618049.87820711953"/>
    <n v="599096.36817994295"/>
    <n v="580936.46632118372"/>
    <n v="563570.17263084208"/>
    <n v="546997.48710891767"/>
    <n v="531218.40975541063"/>
    <n v="2098626.31"/>
    <n v="60.12"/>
    <n v="9.5873061007957556"/>
    <n v="1.2999999999999999E-2"/>
    <n v="0.78300000000000003"/>
    <n v="4.1710026516728012E-2"/>
    <n v="0.12809925577099182"/>
    <n v="7.3999999999999996E-2"/>
    <n v="0.2020992557709918"/>
    <n v="3.083305952336449"/>
    <n v="2.9659402105523567"/>
    <n v="2.824354637396854"/>
    <n v="2.6585492328699405"/>
    <n v="2.4685239969716175"/>
    <n v="2.2542789297018841"/>
    <n v="2.0158140310607404"/>
    <n v="1.7531293010481876"/>
    <n v="1.4662247396642234"/>
    <n v="1.1551003469088492"/>
    <n v="3.083305952336449"/>
    <n v="3.0246230814444028"/>
    <n v="2.8951474239746053"/>
    <n v="2.741451935133397"/>
    <n v="2.5635366149207792"/>
    <n v="2.361401463336751"/>
    <n v="2.1350464803813125"/>
    <n v="1.884471666054464"/>
    <n v="1.6096770203562056"/>
    <n v="1.3106625432865364"/>
    <n v="0"/>
    <n v="4.4008592587921918"/>
    <n v="13.202577776376575"/>
    <n v="22.004296293960959"/>
    <n v="30.806014811545342"/>
    <n v="39.607733329129729"/>
    <n v="48.409451846714106"/>
    <n v="57.211170364298496"/>
    <n v="66.012888881882873"/>
    <n v="74.814607399467263"/>
    <n v="8.8017185175843835"/>
    <n v="0"/>
    <n v="12.806595528886872"/>
    <n v="40.137981344884025"/>
    <n v="70.647097501472501"/>
    <n v="105.77023532317935"/>
    <n v="147.63102559864487"/>
    <n v="199.56772494678214"/>
    <n v="267.21368470475448"/>
    <n v="360.95866383327837"/>
    <n v="502.41545293763414"/>
    <n v="1707.1484617195169"/>
    <n v="69.555528290513578"/>
    <n v="266.50559850150444"/>
    <n v="2043.209588511535"/>
    <n v="2043.2"/>
    <n v="266.50434782608681"/>
    <n v="69.555528290513578"/>
    <n v="1707.1401238833996"/>
    <n v="8.6713827486124817"/>
    <n v="9.5885115349574335E-3"/>
    <n v="4.6928893573597457E-6"/>
  </r>
  <r>
    <x v="3"/>
    <x v="370"/>
    <n v="377"/>
    <n v="1.75587"/>
    <n v="79.185172911228364"/>
    <n v="0"/>
    <n v="8.7983525456920404"/>
    <n v="17.596705091384081"/>
    <n v="26.395057637076121"/>
    <n v="35.193410182768162"/>
    <n v="43.991762728460202"/>
    <n v="52.790115274152242"/>
    <n v="61.588467819844283"/>
    <n v="70.386820365536323"/>
    <n v="79.185172911228364"/>
    <n v="0"/>
    <n v="8.7983525456920404"/>
    <n v="17.596705091384081"/>
    <n v="26.395057637076121"/>
    <n v="35.193410182768162"/>
    <n v="43.991762728460202"/>
    <n v="52.790115274152242"/>
    <n v="61.588467819844283"/>
    <n v="70.386820365536323"/>
    <n v="79.185172911228364"/>
    <n v="0"/>
    <n v="47.414242104949935"/>
    <n v="189.65696841979974"/>
    <n v="426.72817894454948"/>
    <n v="758.62787367919896"/>
    <n v="1185.3560526237484"/>
    <n v="1706.9127157781979"/>
    <n v="2323.2978631425472"/>
    <n v="3034.5114947167958"/>
    <n v="3840.5536105009451"/>
    <n v="0"/>
    <n v="2.6545863842753745E-2"/>
    <n v="5.3091727685507489E-2"/>
    <n v="7.9637591528261234E-2"/>
    <n v="0.10618345537101498"/>
    <n v="0.13272931921376874"/>
    <n v="0.15927518305652247"/>
    <n v="0.18582104689927623"/>
    <n v="0.21236691074202996"/>
    <n v="0.23891277458478372"/>
    <n v="9.0399999999999991"/>
    <n v="1.181524"/>
    <n v="1"/>
    <n v="1.0005999999999999"/>
    <n v="1.0066999999999999"/>
    <n v="1"/>
    <n v="0.96848157284892655"/>
    <n v="0.93809309910029959"/>
    <n v="0.90883457875411888"/>
    <n v="0.88070601181038444"/>
    <n v="0.85370739826909636"/>
    <n v="0.82783873813025455"/>
    <n v="0.8031000313938591"/>
    <n v="0.77949127805990992"/>
    <n v="0.75701247812840722"/>
    <n v="350900"/>
    <n v="701800"/>
    <n v="679680.36782537668"/>
    <n v="658353.73694859026"/>
    <n v="637820.10736964061"/>
    <n v="618079.47908852785"/>
    <n v="599131.85210525186"/>
    <n v="580977.22641981265"/>
    <n v="563615.60203221033"/>
    <n v="547046.97894244478"/>
    <n v="531271.35715051624"/>
    <n v="701800"/>
    <n v="679680.36782537668"/>
    <n v="658353.73694859026"/>
    <n v="637820.10736964061"/>
    <n v="618079.47908852785"/>
    <n v="599131.85210525186"/>
    <n v="580977.22641981265"/>
    <n v="563615.60203221033"/>
    <n v="547046.97894244478"/>
    <n v="531271.35715051624"/>
    <n v="2101077.9762500003"/>
    <n v="60.12"/>
    <n v="9.5873061007957556"/>
    <n v="1.2999999999999999E-2"/>
    <n v="0.78300000000000003"/>
    <n v="4.1710026516728012E-2"/>
    <n v="0.1285953259004784"/>
    <n v="7.3999999999999996E-2"/>
    <n v="0.20259532590047841"/>
    <n v="3.0794793021003497"/>
    <n v="2.9622642334904072"/>
    <n v="2.8208046316142963"/>
    <n v="2.6551004964720146"/>
    <n v="2.4651518280635649"/>
    <n v="2.2509586263889445"/>
    <n v="2.0125208914481547"/>
    <n v="1.7498386232411964"/>
    <n v="1.4629118217680681"/>
    <n v="1.1517404870287706"/>
    <n v="3.0794793021003497"/>
    <n v="3.0208717677953785"/>
    <n v="2.8915344325523518"/>
    <n v="2.7379525640431552"/>
    <n v="2.5601261622677898"/>
    <n v="2.3580552272262549"/>
    <n v="2.1317397589185498"/>
    <n v="1.8811797573446756"/>
    <n v="1.6063752225046324"/>
    <n v="1.3073261543984194"/>
    <n v="0"/>
    <n v="4.3991762728460202"/>
    <n v="13.197528818538061"/>
    <n v="21.995881364230101"/>
    <n v="30.794233909922141"/>
    <n v="39.592586455614182"/>
    <n v="48.390939001306222"/>
    <n v="57.189291546998263"/>
    <n v="65.987644092690303"/>
    <n v="74.785996638382343"/>
    <n v="8.7983525456920404"/>
    <n v="0"/>
    <n v="12.812693399226919"/>
    <n v="40.157402232603744"/>
    <n v="70.683298658005413"/>
    <n v="105.83014630575826"/>
    <n v="147.727470421481"/>
    <n v="199.72444552357689"/>
    <n v="267.47659116803044"/>
    <n v="361.4239987354311"/>
    <n v="503.31247614961904"/>
    <n v="1709.1485225937327"/>
    <n v="69.555528290513578"/>
    <n v="266.80560763263679"/>
    <n v="2045.5096585168831"/>
    <n v="2045.5"/>
    <n v="266.80434782608677"/>
    <n v="69.555528290513578"/>
    <n v="1709.1401238833996"/>
    <n v="8.666883069466973"/>
    <n v="9.6585168830642942E-3"/>
    <n v="4.7218366575723755E-6"/>
  </r>
  <r>
    <x v="3"/>
    <x v="371"/>
    <n v="377"/>
    <n v="1.7589300000000001"/>
    <n v="79.162409331933816"/>
    <n v="0"/>
    <n v="8.7958232591037575"/>
    <n v="17.591646518207515"/>
    <n v="26.387469777311274"/>
    <n v="35.18329303641503"/>
    <n v="43.979116295518786"/>
    <n v="52.774939554622541"/>
    <n v="61.570762813726297"/>
    <n v="70.36658607283006"/>
    <n v="79.162409331933816"/>
    <n v="0"/>
    <n v="8.7958232591037575"/>
    <n v="17.591646518207515"/>
    <n v="26.387469777311274"/>
    <n v="35.18329303641503"/>
    <n v="43.979116295518786"/>
    <n v="52.774939554622541"/>
    <n v="61.570762813726297"/>
    <n v="70.36658607283006"/>
    <n v="79.162409331933816"/>
    <n v="0"/>
    <n v="47.386985418301769"/>
    <n v="189.54794167320708"/>
    <n v="426.48286876471605"/>
    <n v="758.19176669282831"/>
    <n v="1184.6746354575441"/>
    <n v="1705.9314750588637"/>
    <n v="2321.9622854967865"/>
    <n v="3032.7670667713132"/>
    <n v="3838.3458188824438"/>
    <n v="0"/>
    <n v="2.6538232630314466E-2"/>
    <n v="5.3076465260628931E-2"/>
    <n v="7.9614697890943401E-2"/>
    <n v="0.10615293052125786"/>
    <n v="0.13269116315157231"/>
    <n v="0.15922939578188677"/>
    <n v="0.18576762841220124"/>
    <n v="0.21230586104251573"/>
    <n v="0.23884409367283019"/>
    <n v="9.0399999999999991"/>
    <n v="1.181524"/>
    <n v="1"/>
    <n v="1.0005999999999999"/>
    <n v="1.0066999999999999"/>
    <n v="1"/>
    <n v="0.96849047116909204"/>
    <n v="0.93811024617238969"/>
    <n v="0.90885932500989342"/>
    <n v="0.88073770768160287"/>
    <n v="0.85374539418751816"/>
    <n v="0.8278823845276394"/>
    <n v="0.80314867870196649"/>
    <n v="0.77954427671049931"/>
    <n v="0.75706917855323808"/>
    <n v="350900"/>
    <n v="701800"/>
    <n v="679686.61266646883"/>
    <n v="658365.77076378313"/>
    <n v="637837.47429194325"/>
    <n v="618101.72325094894"/>
    <n v="599158.51764080022"/>
    <n v="581007.8574614973"/>
    <n v="563649.74271304009"/>
    <n v="547084.17339542846"/>
    <n v="531311.14950866252"/>
    <n v="701800"/>
    <n v="679686.61266646872"/>
    <n v="658365.77076378313"/>
    <n v="637837.47429194325"/>
    <n v="618101.72325094894"/>
    <n v="599158.51764080022"/>
    <n v="581007.8574614973"/>
    <n v="563649.74271304009"/>
    <n v="547084.17339542846"/>
    <n v="531311.14950866252"/>
    <n v="2103529.6425000001"/>
    <n v="60.12"/>
    <n v="9.5873061007957556"/>
    <n v="1.2999999999999999E-2"/>
    <n v="0.78300000000000003"/>
    <n v="4.1710026516728012E-2"/>
    <n v="0.12904392924815347"/>
    <n v="7.3999999999999996E-2"/>
    <n v="0.20304392924815345"/>
    <n v="3.0756615717948717"/>
    <n v="2.9585879887489734"/>
    <n v="2.8172475197880069"/>
    <n v="2.6516401649119725"/>
    <n v="2.4617659241208698"/>
    <n v="2.2476247974146988"/>
    <n v="2.0092167847934594"/>
    <n v="1.7465418862571529"/>
    <n v="1.4596001018057772"/>
    <n v="1.1483914314393338"/>
    <n v="3.0756615717948717"/>
    <n v="3.0171247802719225"/>
    <n v="2.8879177542684902"/>
    <n v="2.7344438423499895"/>
    <n v="2.5567030445164214"/>
    <n v="2.3546953607677841"/>
    <n v="2.1284207911040793"/>
    <n v="1.8778793355253063"/>
    <n v="1.6030709940314649"/>
    <n v="1.3039957666225555"/>
    <n v="0"/>
    <n v="4.3979116295518788"/>
    <n v="13.193734888655637"/>
    <n v="21.989558147759396"/>
    <n v="30.785381406863152"/>
    <n v="39.581204665966908"/>
    <n v="48.377027925070664"/>
    <n v="57.172851184174419"/>
    <n v="65.968674443278175"/>
    <n v="74.764497702381931"/>
    <n v="8.7958232591037575"/>
    <n v="0"/>
    <n v="12.821230880351239"/>
    <n v="40.184579369186842"/>
    <n v="70.733311109894331"/>
    <n v="105.910920863351"/>
    <n v="147.85321550501487"/>
    <n v="199.92089403003811"/>
    <n v="267.79265564172471"/>
    <n v="361.96076355994546"/>
    <n v="504.30785488598036"/>
    <n v="1711.4854258454868"/>
    <n v="69.555528290513578"/>
    <n v="267.15614312039992"/>
    <n v="2048.1970972564004"/>
    <n v="2048.1999999999998"/>
    <n v="267.15652173913031"/>
    <n v="69.555528290513578"/>
    <n v="1711.4879499703559"/>
    <n v="8.6628051698620112"/>
    <n v="2.9027435994066764E-3"/>
    <n v="1.4172168730625312E-6"/>
  </r>
  <r>
    <x v="3"/>
    <x v="372"/>
    <n v="377"/>
    <n v="1.75892"/>
    <n v="79.208753000298529"/>
    <n v="0"/>
    <n v="8.800972555588725"/>
    <n v="17.60194511117745"/>
    <n v="26.402917666766175"/>
    <n v="35.2038902223549"/>
    <n v="44.004862777943629"/>
    <n v="52.805835333532357"/>
    <n v="61.606807889121086"/>
    <n v="70.407780444709815"/>
    <n v="79.208753000298543"/>
    <n v="0"/>
    <n v="8.800972555588725"/>
    <n v="17.60194511117745"/>
    <n v="26.402917666766175"/>
    <n v="35.2038902223549"/>
    <n v="44.004862777943629"/>
    <n v="52.805835333532357"/>
    <n v="61.606807889121086"/>
    <n v="70.407780444709815"/>
    <n v="79.208753000298543"/>
    <n v="0"/>
    <n v="47.44248472858839"/>
    <n v="189.76993891435356"/>
    <n v="426.98236255729546"/>
    <n v="759.07975565741424"/>
    <n v="1186.0621182147099"/>
    <n v="1707.9294502291823"/>
    <n v="2324.6817517008317"/>
    <n v="3036.3190226296583"/>
    <n v="3842.8412630156613"/>
    <n v="0"/>
    <n v="2.6553768780140929E-2"/>
    <n v="5.3107537560281859E-2"/>
    <n v="7.9661306340422788E-2"/>
    <n v="0.10621507512056372"/>
    <n v="0.13276884390070465"/>
    <n v="0.1593226126808456"/>
    <n v="0.18587638146098653"/>
    <n v="0.21243015024112749"/>
    <n v="0.23898391902126842"/>
    <n v="9.0399999999999991"/>
    <n v="1.181524"/>
    <n v="1"/>
    <n v="1.0005999999999999"/>
    <n v="1.0066999999999999"/>
    <n v="1"/>
    <n v="0.96847235545222643"/>
    <n v="0.93807533737151561"/>
    <n v="0.90880894575786741"/>
    <n v="0.88067318061128197"/>
    <n v="0.85366804193175927"/>
    <n v="0.82779352971929931"/>
    <n v="0.80304964397390211"/>
    <n v="0.77943638469556764"/>
    <n v="0.75695375188429581"/>
    <n v="350900"/>
    <n v="701800"/>
    <n v="679673.89905637247"/>
    <n v="658341.27176732966"/>
    <n v="637802.11813287134"/>
    <n v="618056.43815299764"/>
    <n v="599104.23182770866"/>
    <n v="580945.49915700429"/>
    <n v="563580.24014088453"/>
    <n v="547008.45477934938"/>
    <n v="531230.14307239885"/>
    <n v="701800"/>
    <n v="679673.89905637247"/>
    <n v="658341.27176732966"/>
    <n v="637802.11813287134"/>
    <n v="618056.43815299764"/>
    <n v="599104.23182770866"/>
    <n v="580945.49915700429"/>
    <n v="563580.24014088453"/>
    <n v="547008.45477934938"/>
    <n v="531230.14307239885"/>
    <n v="2105981.3087500003"/>
    <n v="60.12"/>
    <n v="9.5873061007957556"/>
    <n v="1.2999999999999999E-2"/>
    <n v="0.78300000000000003"/>
    <n v="4.1710026516728012E-2"/>
    <n v="0.12904246195198563"/>
    <n v="7.3999999999999996E-2"/>
    <n v="0.20304246195198561"/>
    <n v="3.0718527302677527"/>
    <n v="2.9548399861774981"/>
    <n v="2.813560429305288"/>
    <n v="2.6480140596511235"/>
    <n v="2.4582008772150026"/>
    <n v="2.2441208819969281"/>
    <n v="2.0057740739968981"/>
    <n v="1.7431604532149132"/>
    <n v="1.4562800196509729"/>
    <n v="1.1451327733050778"/>
    <n v="3.0718527302677527"/>
    <n v="3.0133463582226252"/>
    <n v="2.8842002077413929"/>
    <n v="2.730787244478206"/>
    <n v="2.5531074684330628"/>
    <n v="2.3511608796059651"/>
    <n v="2.1249474779969129"/>
    <n v="1.8744672636059057"/>
    <n v="1.599720236432943"/>
    <n v="1.3007063964780254"/>
    <n v="0"/>
    <n v="4.4004862777943625"/>
    <n v="13.201458833383088"/>
    <n v="22.002431388971814"/>
    <n v="30.803403944560536"/>
    <n v="39.604376500149264"/>
    <n v="48.405349055737993"/>
    <n v="57.206321611326722"/>
    <n v="66.007294166915443"/>
    <n v="74.808266722504186"/>
    <n v="8.800972555588725"/>
    <n v="0"/>
    <n v="12.852342332448103"/>
    <n v="40.283499243391113"/>
    <n v="70.910978217772424"/>
    <n v="106.18429348811347"/>
    <n v="148.24890703244091"/>
    <n v="200.48220155767143"/>
    <n v="268.59432345537095"/>
    <n v="363.14373676177837"/>
    <n v="506.17533990657483"/>
    <n v="1716.8756219955617"/>
    <n v="69.555528290513578"/>
    <n v="267.96467254291116"/>
    <n v="2054.3958228289866"/>
    <n v="2054.4"/>
    <n v="267.96521739130412"/>
    <n v="69.555528290513578"/>
    <n v="1716.8792543181823"/>
    <n v="8.6628185212605437"/>
    <n v="4.1771710134526074E-3"/>
    <n v="2.0332802830279434E-6"/>
  </r>
  <r>
    <x v="3"/>
    <x v="373"/>
    <n v="377"/>
    <n v="1.76251"/>
    <n v="79.174087833641792"/>
    <n v="0"/>
    <n v="8.797120870404644"/>
    <n v="17.594241740809288"/>
    <n v="26.391362611213932"/>
    <n v="35.188483481618576"/>
    <n v="43.985604352023216"/>
    <n v="52.782725222427857"/>
    <n v="61.579846092832497"/>
    <n v="70.376966963237138"/>
    <n v="79.174087833641778"/>
    <n v="0"/>
    <n v="8.797120870404644"/>
    <n v="17.594241740809288"/>
    <n v="26.391362611213932"/>
    <n v="35.188483481618576"/>
    <n v="43.985604352023216"/>
    <n v="52.782725222427857"/>
    <n v="61.579846092832497"/>
    <n v="70.376966963237138"/>
    <n v="79.174087833641778"/>
    <n v="0"/>
    <n v="47.400968060211738"/>
    <n v="189.60387224084695"/>
    <n v="426.60871254190567"/>
    <n v="758.41548896338782"/>
    <n v="1185.0242015052934"/>
    <n v="1706.4348501676222"/>
    <n v="2322.6474349503746"/>
    <n v="3033.6619558535504"/>
    <n v="3839.4784128771489"/>
    <n v="0"/>
    <n v="2.6542147705635132E-2"/>
    <n v="5.3084295411270264E-2"/>
    <n v="7.9626443116905393E-2"/>
    <n v="0.10616859082254053"/>
    <n v="0.13271073852817564"/>
    <n v="0.15925288623381076"/>
    <n v="0.18579503393944588"/>
    <n v="0.212337181645081"/>
    <n v="0.23887932935071612"/>
    <n v="9.0399999999999991"/>
    <n v="1.181524"/>
    <n v="1"/>
    <n v="1.0005999999999999"/>
    <n v="1.0066999999999999"/>
    <n v="1"/>
    <n v="0.96848590601211759"/>
    <n v="0.93810144908603488"/>
    <n v="0.90884662922175141"/>
    <n v="0.88072144641926764"/>
    <n v="0.85372590067858323"/>
    <n v="0.8278599919996984"/>
    <n v="0.80312372038261315"/>
    <n v="0.77951708582732726"/>
    <n v="0.75704008833384095"/>
    <n v="350900"/>
    <n v="701800"/>
    <n v="679683.40883930412"/>
    <n v="658359.59696857922"/>
    <n v="637828.56438782508"/>
    <n v="618090.31109704205"/>
    <n v="599144.83709622966"/>
    <n v="580992.14238538838"/>
    <n v="563632.22696451796"/>
    <n v="547065.09083361831"/>
    <n v="531290.73399268964"/>
    <n v="701800"/>
    <n v="679683.40883930412"/>
    <n v="658359.59696857922"/>
    <n v="637828.56438782508"/>
    <n v="618090.31109704205"/>
    <n v="599144.83709622966"/>
    <n v="580992.14238538838"/>
    <n v="563632.22696451796"/>
    <n v="547065.09083361831"/>
    <n v="531290.73399268964"/>
    <n v="2108432.9750000001"/>
    <n v="60.12"/>
    <n v="9.5873061007957556"/>
    <n v="1.2999999999999999E-2"/>
    <n v="0.78300000000000003"/>
    <n v="4.1710026516728012E-2"/>
    <n v="0.12956975734183535"/>
    <n v="7.3999999999999996E-2"/>
    <n v="0.20356975734183536"/>
    <n v="3.0680527465116278"/>
    <n v="2.9511946562038616"/>
    <n v="2.8100434625427142"/>
    <n v="2.6445991655281849"/>
    <n v="2.4548617651602749"/>
    <n v="2.2408312614389834"/>
    <n v="2.0025076543643112"/>
    <n v="1.7398909439362575"/>
    <n v="1.4529811301548217"/>
    <n v="1.1417782130200058"/>
    <n v="3.0680527465116278"/>
    <n v="3.0096237013577447"/>
    <n v="2.8806190593732879"/>
    <n v="2.7273213140354495"/>
    <n v="2.5497304653442301"/>
    <n v="2.3478465132996291"/>
    <n v="2.1216694579016471"/>
    <n v="1.8711992991502844"/>
    <n v="1.5964360370455397"/>
    <n v="1.2973796715874137"/>
    <n v="0"/>
    <n v="4.398560435202322"/>
    <n v="13.195681305606966"/>
    <n v="21.992802176011608"/>
    <n v="30.789923046416256"/>
    <n v="39.587043916820896"/>
    <n v="48.384164787225536"/>
    <n v="57.181285657630177"/>
    <n v="65.97840652803481"/>
    <n v="74.775527398439465"/>
    <n v="8.797120870404644"/>
    <n v="0"/>
    <n v="12.856978693647974"/>
    <n v="40.298283466200097"/>
    <n v="70.938960519837607"/>
    <n v="106.23188541350906"/>
    <n v="148.32826944418187"/>
    <n v="200.61623843506845"/>
    <n v="268.827955249735"/>
    <n v="363.57235967810971"/>
    <n v="507.02918126307696"/>
    <n v="1718.7001121633666"/>
    <n v="69.555528290513578"/>
    <n v="268.23834606808185"/>
    <n v="2056.4939865219621"/>
    <n v="2056.5"/>
    <n v="268.23913043478251"/>
    <n v="69.555528290513578"/>
    <n v="1718.7053412747039"/>
    <n v="8.6580149380459517"/>
    <n v="6.013478037857567E-3"/>
    <n v="2.9241322819633198E-6"/>
  </r>
  <r>
    <x v="3"/>
    <x v="374"/>
    <n v="377"/>
    <n v="1.76559"/>
    <n v="79.150977617971918"/>
    <n v="0"/>
    <n v="8.7945530686635465"/>
    <n v="17.589106137327093"/>
    <n v="26.383659205990639"/>
    <n v="35.178212274654186"/>
    <n v="43.972765343317732"/>
    <n v="52.767318411981279"/>
    <n v="61.561871480644825"/>
    <n v="70.356424549308372"/>
    <n v="79.150977617971918"/>
    <n v="0"/>
    <n v="8.7945530686635465"/>
    <n v="17.589106137327093"/>
    <n v="26.383659205990639"/>
    <n v="35.178212274654186"/>
    <n v="43.972765343317732"/>
    <n v="52.767318411981279"/>
    <n v="61.561871480644825"/>
    <n v="70.356424549308372"/>
    <n v="79.150977617971918"/>
    <n v="0"/>
    <n v="47.373300252492882"/>
    <n v="189.49320100997153"/>
    <n v="426.35970227243598"/>
    <n v="757.97280403988611"/>
    <n v="1184.332506312322"/>
    <n v="1705.4388090897439"/>
    <n v="2321.2917123721513"/>
    <n v="3031.8912161595445"/>
    <n v="3837.2373204519236"/>
    <n v="0"/>
    <n v="2.6534400287576993E-2"/>
    <n v="5.3068800575153986E-2"/>
    <n v="7.9603200862730983E-2"/>
    <n v="0.10613760115030797"/>
    <n v="0.13267200143788496"/>
    <n v="0.15920640172546197"/>
    <n v="0.18574080201303894"/>
    <n v="0.21227520230061594"/>
    <n v="0.23880960258819295"/>
    <n v="9.0399999999999991"/>
    <n v="1.181524"/>
    <n v="1"/>
    <n v="1.0005999999999999"/>
    <n v="1.0066999999999999"/>
    <n v="1"/>
    <n v="0.96849493987989299"/>
    <n v="0.93811885745570534"/>
    <n v="0.90887175272743725"/>
    <n v="0.88075362569508853"/>
    <n v="0.85376447635865949"/>
    <n v="0.82790430471814991"/>
    <n v="0.8031731107735598"/>
    <n v="0.77957089452488915"/>
    <n v="0.75709765597213807"/>
    <n v="350900"/>
    <n v="701800"/>
    <n v="679689.74880770885"/>
    <n v="658371.81416241406"/>
    <n v="637846.1960641155"/>
    <n v="618112.89451281307"/>
    <n v="599171.90950850723"/>
    <n v="581023.24105119763"/>
    <n v="563666.88914088428"/>
    <n v="547102.85377756716"/>
    <n v="531331.13496124651"/>
    <n v="701800"/>
    <n v="679689.74880770897"/>
    <n v="658371.81416241406"/>
    <n v="637846.1960641155"/>
    <n v="618112.89451281307"/>
    <n v="599171.90950850723"/>
    <n v="581023.24105119763"/>
    <n v="563666.88914088428"/>
    <n v="547102.85377756716"/>
    <n v="531331.13496124651"/>
    <n v="2110884.6412500003"/>
    <n v="60.12"/>
    <n v="9.5873061007957556"/>
    <n v="1.2999999999999999E-2"/>
    <n v="0.78300000000000003"/>
    <n v="4.1710026516728012E-2"/>
    <n v="0.13002300134706063"/>
    <n v="7.3999999999999996E-2"/>
    <n v="0.20402300134706064"/>
    <n v="3.064261589663182"/>
    <n v="2.9475443380761868"/>
    <n v="2.8065113704537761"/>
    <n v="2.6411626867959512"/>
    <n v="2.4514982871027109"/>
    <n v="2.2375181713740573"/>
    <n v="1.9992223396099886"/>
    <n v="1.7366107918105051"/>
    <n v="1.4496835279756064"/>
    <n v="1.1384405481052939"/>
    <n v="3.064261589663182"/>
    <n v="3.0059029638696844"/>
    <n v="2.8770278542649814"/>
    <n v="2.7238370286248639"/>
    <n v="2.5463304869493308"/>
    <n v="2.3445082292383841"/>
    <n v="2.1183702554920227"/>
    <n v="1.8679165657102468"/>
    <n v="1.5931471598930558"/>
    <n v="1.2940620380404502"/>
    <n v="0"/>
    <n v="4.3972765343317732"/>
    <n v="13.19182960299532"/>
    <n v="21.986382671658866"/>
    <n v="30.780935740322413"/>
    <n v="39.575488808985959"/>
    <n v="48.370041877649506"/>
    <n v="57.164594946313052"/>
    <n v="65.959148014976591"/>
    <n v="74.753701083640152"/>
    <n v="8.7945530686635465"/>
    <n v="0"/>
    <n v="12.865379323151783"/>
    <n v="40.325033817216465"/>
    <n v="70.988244583585455"/>
    <n v="106.31164110818527"/>
    <n v="148.45276813636576"/>
    <n v="200.81140165351451"/>
    <n v="269.14321181837585"/>
    <n v="364.11026061175977"/>
    <n v="508.03236006721886"/>
    <n v="1721.0403011193737"/>
    <n v="69.555528290513578"/>
    <n v="268.58937441148294"/>
    <n v="2059.1852038213701"/>
    <n v="2059.1999999999998"/>
    <n v="268.59130434782583"/>
    <n v="69.555528290513578"/>
    <n v="1721.0531673616604"/>
    <n v="8.65387720179932"/>
    <n v="1.4796178629694623E-2"/>
    <n v="7.1854014324468844E-6"/>
  </r>
  <r>
    <x v="3"/>
    <x v="375"/>
    <n v="377"/>
    <n v="1.7662100000000001"/>
    <n v="79.183027209711824"/>
    <n v="0"/>
    <n v="8.7981141344124243"/>
    <n v="17.596228268824849"/>
    <n v="26.394342403237275"/>
    <n v="35.192456537649697"/>
    <n v="43.99057067206212"/>
    <n v="52.788684806474542"/>
    <n v="61.586798940886965"/>
    <n v="70.384913075299394"/>
    <n v="79.183027209711824"/>
    <n v="0"/>
    <n v="8.7981141344124243"/>
    <n v="17.596228268824849"/>
    <n v="26.394342403237275"/>
    <n v="35.192456537649697"/>
    <n v="43.99057067206212"/>
    <n v="52.788684806474542"/>
    <n v="61.586798940886965"/>
    <n v="70.384913075299394"/>
    <n v="79.183027209711824"/>
    <n v="0"/>
    <n v="47.411672547315462"/>
    <n v="189.64669018926185"/>
    <n v="426.7050529258392"/>
    <n v="758.58676075704739"/>
    <n v="1185.2918136828864"/>
    <n v="1706.8202117033561"/>
    <n v="2323.1719548184569"/>
    <n v="3034.3470430281895"/>
    <n v="3840.3454763325526"/>
    <n v="0"/>
    <n v="2.6545144522479365E-2"/>
    <n v="5.309028904495873E-2"/>
    <n v="7.9635433567438102E-2"/>
    <n v="0.10618057808991746"/>
    <n v="0.13272572261239682"/>
    <n v="0.15927086713487618"/>
    <n v="0.18581601165735553"/>
    <n v="0.21236115617983492"/>
    <n v="0.23890630070231431"/>
    <n v="9.0399999999999991"/>
    <n v="1.181524"/>
    <n v="1"/>
    <n v="1.0005999999999999"/>
    <n v="1.0066999999999999"/>
    <n v="1"/>
    <n v="0.96848241160315274"/>
    <n v="0.93809471537229061"/>
    <n v="0.90883691130741373"/>
    <n v="0.88070899940852221"/>
    <n v="0.85371097967561571"/>
    <n v="0.82784285210869457"/>
    <n v="0.80310461670775868"/>
    <n v="0.77949627347280803"/>
    <n v="0.75701782240384252"/>
    <n v="350900"/>
    <n v="701800"/>
    <n v="679680.95646309259"/>
    <n v="658354.87124827353"/>
    <n v="637821.74435554293"/>
    <n v="618081.57578490092"/>
    <n v="599134.36553634715"/>
    <n v="580980.11360988184"/>
    <n v="563618.820005505"/>
    <n v="547050.48472321662"/>
    <n v="531275.10776301671"/>
    <n v="701800"/>
    <n v="679680.95646309259"/>
    <n v="658354.87124827353"/>
    <n v="637821.74435554293"/>
    <n v="618081.57578490092"/>
    <n v="599134.36553634715"/>
    <n v="580980.11360988184"/>
    <n v="563618.820005505"/>
    <n v="547050.48472321662"/>
    <n v="531275.10776301671"/>
    <n v="2113336.3075000001"/>
    <n v="60.12"/>
    <n v="9.5873061007957556"/>
    <n v="1.2999999999999999E-2"/>
    <n v="0.78300000000000003"/>
    <n v="4.1710026516728012E-2"/>
    <n v="0.13011433445948475"/>
    <n v="7.3999999999999996E-2"/>
    <n v="0.20411433445948474"/>
    <n v="3.0604792290023206"/>
    <n v="2.9438387081152912"/>
    <n v="2.8028779129525954"/>
    <n v="2.6375968435142321"/>
    <n v="2.4479954998002023"/>
    <n v="2.234073881810505"/>
    <n v="1.9958319895451408"/>
    <n v="1.7332698230041099"/>
    <n v="1.4463873821874116"/>
    <n v="1.1351846670950467"/>
    <n v="3.0604792290023206"/>
    <n v="3.0021589685588062"/>
    <n v="2.8733583105339431"/>
    <n v="2.7202373782334135"/>
    <n v="2.5427961716572174"/>
    <n v="2.3410346908053539"/>
    <n v="2.1149529356778229"/>
    <n v="1.8645509062746255"/>
    <n v="1.5898286025957606"/>
    <n v="1.2907860246412293"/>
    <n v="0"/>
    <n v="4.3990570672062121"/>
    <n v="13.197171201618637"/>
    <n v="21.99528533603106"/>
    <n v="30.793399470443486"/>
    <n v="39.591513604855905"/>
    <n v="48.389627739268334"/>
    <n v="57.18774187368075"/>
    <n v="65.98585600809318"/>
    <n v="74.783970142505609"/>
    <n v="8.7981141344124243"/>
    <n v="0"/>
    <n v="12.891857681891345"/>
    <n v="40.409237531411563"/>
    <n v="71.139758740850667"/>
    <n v="106.54563906746311"/>
    <n v="148.79346163376721"/>
    <n v="201.29879043164962"/>
    <n v="269.84743532652732"/>
    <n v="365.16583703942962"/>
    <n v="509.73429536559564"/>
    <n v="1725.8263128185861"/>
    <n v="69.555528290513578"/>
    <n v="269.30727616636477"/>
    <n v="2064.6891172754645"/>
    <n v="2064.6999999999998"/>
    <n v="269.30869565217381"/>
    <n v="69.555528290513578"/>
    <n v="1725.8357760573124"/>
    <n v="8.6530424464166202"/>
    <n v="1.0882724535349553E-2"/>
    <n v="5.2708502617085063E-6"/>
  </r>
  <r>
    <x v="3"/>
    <x v="376"/>
    <n v="377"/>
    <n v="1.7677400000000001"/>
    <n v="79.194649508091373"/>
    <n v="0"/>
    <n v="8.7994055008990415"/>
    <n v="17.598811001798083"/>
    <n v="26.398216502697124"/>
    <n v="35.197622003596166"/>
    <n v="43.997027504495207"/>
    <n v="52.796433005394249"/>
    <n v="61.59583850629329"/>
    <n v="70.395244007192332"/>
    <n v="79.194649508091373"/>
    <n v="0"/>
    <n v="8.7994055008990415"/>
    <n v="17.598811001798083"/>
    <n v="26.398216502697124"/>
    <n v="35.197622003596166"/>
    <n v="43.997027504495207"/>
    <n v="52.796433005394249"/>
    <n v="61.59583850629329"/>
    <n v="70.395244007192332"/>
    <n v="79.194649508091373"/>
    <n v="0"/>
    <n v="47.425591516167046"/>
    <n v="189.70236606466818"/>
    <n v="426.83032364550337"/>
    <n v="758.80946425867273"/>
    <n v="1185.639787904176"/>
    <n v="1707.3212945820135"/>
    <n v="2323.8539842921855"/>
    <n v="3035.2378570346909"/>
    <n v="3841.4729128095305"/>
    <n v="0"/>
    <n v="2.6549040756319371E-2"/>
    <n v="5.3098081512638742E-2"/>
    <n v="7.964712226895812E-2"/>
    <n v="0.10619616302527748"/>
    <n v="0.13274520378159685"/>
    <n v="0.15929424453791624"/>
    <n v="0.18584328529423561"/>
    <n v="0.21239232605055497"/>
    <n v="0.23894136680687436"/>
    <n v="9.0399999999999991"/>
    <n v="1.181524"/>
    <n v="1"/>
    <n v="1.0005999999999999"/>
    <n v="1.0066999999999999"/>
    <n v="1"/>
    <n v="0.96847786845933082"/>
    <n v="0.93808596079481477"/>
    <n v="0.90882427700645185"/>
    <n v="0.88069281709424219"/>
    <n v="0.85369158105818577"/>
    <n v="0.82782056889828248"/>
    <n v="0.80307978061453245"/>
    <n v="0.77946921620693543"/>
    <n v="0.75698887567549178"/>
    <n v="350900"/>
    <n v="701800"/>
    <n v="679677.76808475831"/>
    <n v="658348.72728580097"/>
    <n v="637812.87760312785"/>
    <n v="618070.2190367392"/>
    <n v="599120.75158663478"/>
    <n v="580964.47525281459"/>
    <n v="563601.39003527886"/>
    <n v="547031.49593402725"/>
    <n v="531254.79294906009"/>
    <n v="701800"/>
    <n v="679677.76808475843"/>
    <n v="658348.72728580097"/>
    <n v="637812.87760312785"/>
    <n v="618070.2190367392"/>
    <n v="599120.75158663478"/>
    <n v="580964.47525281459"/>
    <n v="563601.39003527886"/>
    <n v="547031.49593402725"/>
    <n v="531254.79294906009"/>
    <n v="2115787.9737500004"/>
    <n v="60.12"/>
    <n v="9.5873061007957556"/>
    <n v="1.2999999999999999E-2"/>
    <n v="0.78300000000000003"/>
    <n v="4.1710026516728012E-2"/>
    <n v="0.13033985821624419"/>
    <n v="7.3999999999999996E-2"/>
    <n v="0.20433985821624417"/>
    <n v="3.0567056339513323"/>
    <n v="2.9401652331324888"/>
    <n v="2.7992933004176388"/>
    <n v="2.6340898358067824"/>
    <n v="2.4445548392999199"/>
    <n v="2.2306883108970514"/>
    <n v="1.9924902505981756"/>
    <n v="1.7299606584032943"/>
    <n v="1.4430995343124058"/>
    <n v="1.131906878325512"/>
    <n v="3.0567056339513323"/>
    <n v="2.9984354335419106"/>
    <n v="2.8697292667750638"/>
    <n v="2.7166915681122106"/>
    <n v="2.5393223375533509"/>
    <n v="2.3376215750984857"/>
    <n v="2.1115892807476135"/>
    <n v="1.861225454500735"/>
    <n v="1.5865300963578499"/>
    <n v="1.2875032063189589"/>
    <n v="0"/>
    <n v="4.3997027504495207"/>
    <n v="13.199108251348562"/>
    <n v="21.998513752247604"/>
    <n v="30.797919253146645"/>
    <n v="39.597324754045687"/>
    <n v="48.396730254944728"/>
    <n v="57.19613575584377"/>
    <n v="65.995541256742811"/>
    <n v="74.794946757641853"/>
    <n v="8.7994055008990415"/>
    <n v="0"/>
    <n v="12.911656576474693"/>
    <n v="40.472217047986128"/>
    <n v="71.2535221867834"/>
    <n v="106.72271735044718"/>
    <n v="149.0544581609432"/>
    <n v="201.67864002421439"/>
    <n v="270.40893427666225"/>
    <n v="366.03246928787388"/>
    <n v="511.18402090844808"/>
    <n v="1729.7186358198333"/>
    <n v="69.555528290513578"/>
    <n v="269.89112461655185"/>
    <n v="2069.1652887268988"/>
    <n v="2069.1999999999998"/>
    <n v="269.89565217391282"/>
    <n v="69.555528290513578"/>
    <n v="1729.7488195355734"/>
    <n v="8.6509798696702429"/>
    <n v="3.4711273101038387E-2"/>
    <n v="1.6775214141232549E-5"/>
  </r>
  <r>
    <x v="3"/>
    <x v="377"/>
    <n v="377"/>
    <n v="1.7723100000000001"/>
    <n v="79.138290577832876"/>
    <n v="0"/>
    <n v="8.793143397536987"/>
    <n v="17.586286795073974"/>
    <n v="26.379430192610961"/>
    <n v="35.172573590147948"/>
    <n v="43.965716987684935"/>
    <n v="52.758860385221922"/>
    <n v="61.552003782758909"/>
    <n v="70.345147180295896"/>
    <n v="79.13829057783289"/>
    <n v="0"/>
    <n v="8.793143397536987"/>
    <n v="17.586286795073974"/>
    <n v="26.379430192610961"/>
    <n v="35.172573590147948"/>
    <n v="43.965716987684935"/>
    <n v="52.758860385221922"/>
    <n v="61.552003782758909"/>
    <n v="70.345147180295896"/>
    <n v="79.13829057783289"/>
    <n v="0"/>
    <n v="47.358114620909589"/>
    <n v="189.43245848363836"/>
    <n v="426.22303158818636"/>
    <n v="757.72983393455343"/>
    <n v="1183.9528655227398"/>
    <n v="1704.8921263527454"/>
    <n v="2320.5476164245702"/>
    <n v="3030.9193357382137"/>
    <n v="3836.0072842936779"/>
    <n v="0"/>
    <n v="2.6530147112042782E-2"/>
    <n v="5.3060294224085564E-2"/>
    <n v="7.9590441336128345E-2"/>
    <n v="0.10612058844817113"/>
    <n v="0.13265073556021389"/>
    <n v="0.15918088267225669"/>
    <n v="0.18571102978429946"/>
    <n v="0.21224117689634225"/>
    <n v="0.23877132400838505"/>
    <n v="9.0399999999999991"/>
    <n v="1.181524"/>
    <n v="1"/>
    <n v="1.0005999999999999"/>
    <n v="1.0066999999999999"/>
    <n v="1"/>
    <n v="0.96849989933117708"/>
    <n v="0.93812841446160911"/>
    <n v="0.90888554539129585"/>
    <n v="0.88077129212023753"/>
    <n v="0.85378565464843392"/>
    <n v="0.82792863297588515"/>
    <n v="0.80320022710259131"/>
    <n v="0.77960043702855208"/>
    <n v="0.7571292627537678"/>
    <n v="350900"/>
    <n v="701800"/>
    <n v="679693.22935062007"/>
    <n v="658378.5212691573"/>
    <n v="637855.87575561146"/>
    <n v="618125.29280998267"/>
    <n v="599186.77243227093"/>
    <n v="581040.31462247623"/>
    <n v="563685.91938059859"/>
    <n v="547123.58670663787"/>
    <n v="531353.3166005942"/>
    <n v="701800"/>
    <n v="679693.22935062007"/>
    <n v="658378.5212691573"/>
    <n v="637855.87575561146"/>
    <n v="618125.29280998267"/>
    <n v="599186.77243227093"/>
    <n v="581040.31462247623"/>
    <n v="563685.91938059859"/>
    <n v="547123.58670663787"/>
    <n v="531353.3166005942"/>
    <n v="2118239.64"/>
    <n v="60.12"/>
    <n v="9.5873061007957556"/>
    <n v="1.2999999999999999E-2"/>
    <n v="0.78300000000000003"/>
    <n v="4.1710026516728012E-2"/>
    <n v="0.13101464421396758"/>
    <n v="7.3999999999999996E-2"/>
    <n v="0.20501464421396759"/>
    <n v="3.0529407740740737"/>
    <n v="2.9365785184515985"/>
    <n v="2.795851028744714"/>
    <n v="2.63075830495342"/>
    <n v="2.4413003470777164"/>
    <n v="2.2274771551176031"/>
    <n v="1.9892887290730803"/>
    <n v="1.7267350689441485"/>
    <n v="1.4398161747308065"/>
    <n v="1.1285320464330544"/>
    <n v="3.0529407740740737"/>
    <n v="2.9947596462628363"/>
    <n v="2.8662147735981565"/>
    <n v="2.713304666849067"/>
    <n v="2.5360293260155684"/>
    <n v="2.3343887510976598"/>
    <n v="2.1083829420953419"/>
    <n v="1.8580118990086145"/>
    <n v="1.5832756218374775"/>
    <n v="1.2841741105819304"/>
    <n v="0"/>
    <n v="4.3965716987684935"/>
    <n v="13.189715096305481"/>
    <n v="21.982858493842468"/>
    <n v="30.776001891379455"/>
    <n v="39.569145288916445"/>
    <n v="48.362288686453425"/>
    <n v="57.155432083990419"/>
    <n v="65.948575481527399"/>
    <n v="74.741718879064393"/>
    <n v="8.793143397536987"/>
    <n v="0"/>
    <n v="12.909111238047974"/>
    <n v="40.464188965461226"/>
    <n v="71.240959183767686"/>
    <n v="106.70925413112033"/>
    <n v="149.04851151283728"/>
    <n v="201.69796053768081"/>
    <n v="270.49122265087493"/>
    <n v="366.26300125771047"/>
    <n v="511.78001991037672"/>
    <n v="1730.6042293878772"/>
    <n v="69.555528290513578"/>
    <n v="270.02396365175849"/>
    <n v="2070.1837213301492"/>
    <n v="2070.1999999999998"/>
    <n v="270.02608695652157"/>
    <n v="69.555528290513578"/>
    <n v="1730.6183847529646"/>
    <n v="8.6447970914228627"/>
    <n v="1.6278669850635197E-2"/>
    <n v="7.863331973063084E-6"/>
  </r>
  <r>
    <x v="3"/>
    <x v="378"/>
    <n v="377"/>
    <n v="1.7728699999999999"/>
    <n v="79.171567951773895"/>
    <n v="0"/>
    <n v="8.7968408835304324"/>
    <n v="17.593681767060865"/>
    <n v="26.390522650591297"/>
    <n v="35.187363534121729"/>
    <n v="43.984204417652165"/>
    <n v="52.781045301182601"/>
    <n v="61.577886184713037"/>
    <n v="70.374727068243473"/>
    <n v="79.171567951773909"/>
    <n v="0"/>
    <n v="8.7968408835304324"/>
    <n v="17.593681767060865"/>
    <n v="26.390522650591297"/>
    <n v="35.187363534121729"/>
    <n v="43.984204417652165"/>
    <n v="52.781045301182601"/>
    <n v="61.577886184713037"/>
    <n v="70.374727068243473"/>
    <n v="79.171567951773909"/>
    <n v="0"/>
    <n v="47.397950837218396"/>
    <n v="189.59180334887358"/>
    <n v="426.58155753496555"/>
    <n v="758.36721339549433"/>
    <n v="1184.9487709304601"/>
    <n v="1706.3262301398627"/>
    <n v="2322.4995910237021"/>
    <n v="3033.4688535819787"/>
    <n v="3839.2340178146915"/>
    <n v="0"/>
    <n v="2.6541302945959726E-2"/>
    <n v="5.3082605891919453E-2"/>
    <n v="7.962390883787919E-2"/>
    <n v="0.10616521178383891"/>
    <n v="0.13270651472979866"/>
    <n v="0.15924781767575838"/>
    <n v="0.18578912062171812"/>
    <n v="0.21233042356767787"/>
    <n v="0.23887172651363761"/>
    <n v="9.0399999999999991"/>
    <n v="1.181524"/>
    <n v="1"/>
    <n v="1.0005999999999999"/>
    <n v="1.0066999999999999"/>
    <n v="1"/>
    <n v="0.96848689103847518"/>
    <n v="0.93810334723374322"/>
    <n v="0.90884936858580445"/>
    <n v="0.88072495509465865"/>
    <n v="0.8537301067603057"/>
    <n v="0.82786482358274571"/>
    <n v="0.80312910556197881"/>
    <n v="0.77952295269800498"/>
    <n v="0.75704636499082401"/>
    <n v="350900"/>
    <n v="701800"/>
    <n v="679684.1001308019"/>
    <n v="658360.92908864096"/>
    <n v="637830.48687351751"/>
    <n v="618092.77348543145"/>
    <n v="599147.78892438253"/>
    <n v="580995.53319037089"/>
    <n v="563636.00628339674"/>
    <n v="547069.20820345986"/>
    <n v="531295.13895056024"/>
    <n v="701800"/>
    <n v="679684.1001308019"/>
    <n v="658360.92908864096"/>
    <n v="637830.48687351751"/>
    <n v="618092.77348543145"/>
    <n v="599147.78892438253"/>
    <n v="580995.53319037089"/>
    <n v="563636.00628339674"/>
    <n v="547069.20820345986"/>
    <n v="531295.13895056024"/>
    <n v="2120691.3062499999"/>
    <n v="60.12"/>
    <n v="9.5873061007957556"/>
    <n v="1.2999999999999999E-2"/>
    <n v="0.78300000000000003"/>
    <n v="4.1710026516728012E-2"/>
    <n v="0.13109745116297924"/>
    <n v="7.3999999999999996E-2"/>
    <n v="0.20509745116297923"/>
    <n v="3.0491846190751448"/>
    <n v="2.9328969769817324"/>
    <n v="2.7922399631428045"/>
    <n v="2.6272135775583636"/>
    <n v="2.4378178202284086"/>
    <n v="2.2240526911529388"/>
    <n v="1.9859181903319547"/>
    <n v="1.7234143177654571"/>
    <n v="1.4365410734534445"/>
    <n v="1.1252984573959182"/>
    <n v="3.0491846190751448"/>
    <n v="2.9910407980284388"/>
    <n v="2.8625684700622687"/>
    <n v="2.7097267703505841"/>
    <n v="2.5325156988933859"/>
    <n v="2.3309352556906737"/>
    <n v="2.1049854407424466"/>
    <n v="1.854666254048706"/>
    <n v="1.5799776956094509"/>
    <n v="1.2809197654246813"/>
    <n v="0"/>
    <n v="4.3984204417652162"/>
    <n v="13.195261325295649"/>
    <n v="21.992102208826083"/>
    <n v="30.788943092356511"/>
    <n v="39.585783975886947"/>
    <n v="48.382624859417383"/>
    <n v="57.179465742947819"/>
    <n v="65.976306626478248"/>
    <n v="74.773147510008698"/>
    <n v="8.7968408835304324"/>
    <n v="0"/>
    <n v="12.93603376810521"/>
    <n v="40.5498123483152"/>
    <n v="71.395029913053278"/>
    <n v="106.94718831313975"/>
    <n v="149.39490148236786"/>
    <n v="202.19344237636193"/>
    <n v="271.20710308280712"/>
    <n v="367.3362434728993"/>
    <n v="513.51185199973656"/>
    <n v="1735.4716067567863"/>
    <n v="69.555528290513578"/>
    <n v="270.75407025709484"/>
    <n v="2075.7812053043949"/>
    <n v="2075.8000000000002"/>
    <n v="270.75652173913022"/>
    <n v="69.555528290513578"/>
    <n v="1735.4879499703563"/>
    <n v="8.6440372122967126"/>
    <n v="1.8794695605265588E-2"/>
    <n v="9.0541938555090023E-6"/>
  </r>
  <r>
    <x v="3"/>
    <x v="379"/>
    <n v="377"/>
    <n v="1.77596"/>
    <n v="79.148373375520706"/>
    <n v="0"/>
    <n v="8.7942637083911901"/>
    <n v="17.58852741678238"/>
    <n v="26.382791125173569"/>
    <n v="35.17705483356476"/>
    <n v="43.971318541955952"/>
    <n v="52.765582250347144"/>
    <n v="61.559845958738336"/>
    <n v="70.354109667129521"/>
    <n v="79.148373375520706"/>
    <n v="0"/>
    <n v="8.7942637083911901"/>
    <n v="17.58852741678238"/>
    <n v="26.382791125173569"/>
    <n v="35.17705483356476"/>
    <n v="43.971318541955952"/>
    <n v="52.765582250347144"/>
    <n v="61.559845958738336"/>
    <n v="70.354109667129521"/>
    <n v="79.148373375520706"/>
    <n v="0"/>
    <n v="47.370182930794904"/>
    <n v="189.48073172317962"/>
    <n v="426.33164637715407"/>
    <n v="757.92292689271846"/>
    <n v="1184.2545732698727"/>
    <n v="1705.3265855086167"/>
    <n v="2321.1389636089507"/>
    <n v="3031.6917075708739"/>
    <n v="3836.9848173943869"/>
    <n v="0"/>
    <n v="2.6533527247044508E-2"/>
    <n v="5.3067054494089015E-2"/>
    <n v="7.9600581741133519E-2"/>
    <n v="0.10613410898817803"/>
    <n v="0.13266763623522254"/>
    <n v="0.15920116348226707"/>
    <n v="0.18573469072931156"/>
    <n v="0.21226821797635606"/>
    <n v="0.23880174522340056"/>
    <n v="9.0399999999999991"/>
    <n v="1.181524"/>
    <n v="1"/>
    <n v="1.0005999999999999"/>
    <n v="1.0066999999999999"/>
    <n v="1"/>
    <n v="0.9684959578938197"/>
    <n v="0.93812081919304835"/>
    <n v="0.90887458389768583"/>
    <n v="0.88075725200773203"/>
    <n v="0.85376882352318717"/>
    <n v="0.82790929844405103"/>
    <n v="0.80317867677032373"/>
    <n v="0.77957695850200537"/>
    <n v="0.75710414363909562"/>
    <n v="350900"/>
    <n v="701800"/>
    <n v="679690.46324988268"/>
    <n v="658373.19090968138"/>
    <n v="637848.18297939596"/>
    <n v="618115.43945902633"/>
    <n v="599174.9603485727"/>
    <n v="581026.74564803496"/>
    <n v="563670.79535741324"/>
    <n v="547107.10947670741"/>
    <n v="531335.68800591736"/>
    <n v="701800"/>
    <n v="679690.4632498828"/>
    <n v="658373.19090968138"/>
    <n v="637848.18297939596"/>
    <n v="618115.43945902633"/>
    <n v="599174.9603485727"/>
    <n v="581026.74564803496"/>
    <n v="563670.79535741324"/>
    <n v="547107.10947670741"/>
    <n v="531335.68800591736"/>
    <n v="2123142.9725000001"/>
    <n v="60.12"/>
    <n v="9.5873061007957556"/>
    <n v="1.2999999999999999E-2"/>
    <n v="0.78300000000000003"/>
    <n v="4.1710026516728012E-2"/>
    <n v="0.13155483850459565"/>
    <n v="7.3999999999999996E-2"/>
    <n v="0.20555483850459566"/>
    <n v="3.045437138799076"/>
    <n v="2.9292887405243069"/>
    <n v="2.7887481087953803"/>
    <n v="2.6238152436122979"/>
    <n v="2.434490144975058"/>
    <n v="2.2207728128836628"/>
    <n v="1.9826632473381107"/>
    <n v="1.7201614483384029"/>
    <n v="1.4332674158845382"/>
    <n v="1.1219811499765171"/>
    <n v="3.045437138799076"/>
    <n v="2.9873629396616916"/>
    <n v="2.8590184246598436"/>
    <n v="2.7062816762038393"/>
    <n v="2.5291526942936779"/>
    <n v="2.3276314789293604"/>
    <n v="2.1017180301108866"/>
    <n v="1.8514123478382567"/>
    <n v="1.5767144321114706"/>
    <n v="1.2776242829305278"/>
    <n v="0"/>
    <n v="4.397131854195595"/>
    <n v="13.191395562586784"/>
    <n v="21.985659270977976"/>
    <n v="30.779922979369164"/>
    <n v="39.57418668776036"/>
    <n v="48.368450396151545"/>
    <n v="57.162714104542744"/>
    <n v="65.956977812933928"/>
    <n v="74.751241521325113"/>
    <n v="8.7942637083911901"/>
    <n v="0"/>
    <n v="12.944371965310106"/>
    <n v="40.576377633135351"/>
    <n v="71.444035974492124"/>
    <n v="107.02665766889869"/>
    <n v="149.51930188594545"/>
    <n v="202.38914157650004"/>
    <n v="271.52459186614368"/>
    <n v="367.88085685159751"/>
    <n v="514.53478088277689"/>
    <n v="1737.8401163047997"/>
    <n v="69.555528290513578"/>
    <n v="271.10934668929684"/>
    <n v="2078.5049912846102"/>
    <n v="2078.5"/>
    <n v="271.10869565217376"/>
    <n v="69.555528290513578"/>
    <n v="1737.8357760573126"/>
    <n v="8.639835544227747"/>
    <n v="4.9912846102415642E-3"/>
    <n v="2.4013878326877864E-6"/>
  </r>
  <r>
    <x v="3"/>
    <x v="380"/>
    <n v="377"/>
    <n v="1.77898"/>
    <n v="79.126809318303273"/>
    <n v="0"/>
    <n v="8.7918677020336968"/>
    <n v="17.583735404067394"/>
    <n v="26.375603106101089"/>
    <n v="35.167470808134787"/>
    <n v="43.959338510168486"/>
    <n v="52.751206212202185"/>
    <n v="61.543073914235883"/>
    <n v="70.334941616269575"/>
    <n v="79.126809318303273"/>
    <n v="0"/>
    <n v="8.7918677020336968"/>
    <n v="17.583735404067394"/>
    <n v="26.375603106101089"/>
    <n v="35.167470808134787"/>
    <n v="43.959338510168486"/>
    <n v="52.751206212202185"/>
    <n v="61.543073914235883"/>
    <n v="70.334941616269575"/>
    <n v="79.126809318303273"/>
    <n v="0"/>
    <n v="47.344374335163756"/>
    <n v="189.37749734065503"/>
    <n v="426.09936901647382"/>
    <n v="757.5099893626201"/>
    <n v="1183.6093583790941"/>
    <n v="1704.3974760658955"/>
    <n v="2319.8743424230247"/>
    <n v="3030.0399574504804"/>
    <n v="3834.8943211482647"/>
    <n v="0"/>
    <n v="2.6526298159757759E-2"/>
    <n v="5.3052596319515519E-2"/>
    <n v="7.9578894479273271E-2"/>
    <n v="0.10610519263903104"/>
    <n v="0.1326314907987888"/>
    <n v="0.15915778895854657"/>
    <n v="0.18568408711830434"/>
    <n v="0.21221038527806207"/>
    <n v="0.23873668343781984"/>
    <n v="9.0399999999999991"/>
    <n v="1.181524"/>
    <n v="1"/>
    <n v="1.0005999999999999"/>
    <n v="1.0066999999999999"/>
    <n v="1"/>
    <n v="0.96850438745952694"/>
    <n v="0.93813706326643054"/>
    <n v="0.9088980274207108"/>
    <n v="0.88078727992236772"/>
    <n v="0.8538048207714013"/>
    <n v="0.82795064996781131"/>
    <n v="0.80322476751159821"/>
    <n v="0.77962717340276189"/>
    <n v="0.757157867641302"/>
    <n v="350900"/>
    <n v="701800"/>
    <n v="679696.37911909597"/>
    <n v="658384.59100038093"/>
    <n v="637864.63564385485"/>
    <n v="618136.51304951764"/>
    <n v="599200.22321736941"/>
    <n v="581055.76614741003"/>
    <n v="563703.14183963963"/>
    <n v="547142.35029405833"/>
    <n v="531373.39151066577"/>
    <n v="701800"/>
    <n v="679696.37911909597"/>
    <n v="658384.59100038093"/>
    <n v="637864.63564385485"/>
    <n v="618136.51304951764"/>
    <n v="599200.22321736941"/>
    <n v="581055.76614741003"/>
    <n v="563703.14183963963"/>
    <n v="547142.35029405833"/>
    <n v="531373.39151066577"/>
    <n v="2125594.6387499999"/>
    <n v="60.12"/>
    <n v="9.5873061007957556"/>
    <n v="1.2999999999999999E-2"/>
    <n v="0.78300000000000003"/>
    <n v="4.1710026516728012E-2"/>
    <n v="0.13200263396242506"/>
    <n v="7.3999999999999996E-2"/>
    <n v="0.20600263396242507"/>
    <n v="3.0416983032295279"/>
    <n v="2.9256868961109408"/>
    <n v="2.7852608617171026"/>
    <n v="2.6204202000480139"/>
    <n v="2.4311649111036742"/>
    <n v="2.2174949948840843"/>
    <n v="1.9794104513892428"/>
    <n v="1.7169112806191504"/>
    <n v="1.4299974825738087"/>
    <n v="1.1186690572532152"/>
    <n v="3.0416983032295279"/>
    <n v="2.9836925996702344"/>
    <n v="2.8554738789140215"/>
    <n v="2.7028405308825585"/>
    <n v="2.525792555575844"/>
    <n v="2.324329952993879"/>
    <n v="2.0984527231366634"/>
    <n v="1.8481608660041966"/>
    <n v="1.5734543815964797"/>
    <n v="1.2743332699135119"/>
    <n v="0"/>
    <n v="4.3959338510168484"/>
    <n v="13.187801553050544"/>
    <n v="21.979669255084239"/>
    <n v="30.771536957117938"/>
    <n v="39.563404659151637"/>
    <n v="48.355272361185335"/>
    <n v="57.147140063219034"/>
    <n v="65.939007765252725"/>
    <n v="74.730875467286424"/>
    <n v="8.7918677020336968"/>
    <n v="0"/>
    <n v="12.953234139905421"/>
    <n v="40.604611161489821"/>
    <n v="71.49602132170881"/>
    <n v="107.11064981088379"/>
    <n v="149.65010417615213"/>
    <n v="202.59363130177172"/>
    <n v="271.85409248042725"/>
    <n v="368.44222460854826"/>
    <n v="515.58252921555561"/>
    <n v="1740.2870982164427"/>
    <n v="69.555528290513578"/>
    <n v="271.47639397604331"/>
    <n v="2081.3190204829998"/>
    <n v="2081.3000000000002"/>
    <n v="271.47391304347821"/>
    <n v="69.555528290513578"/>
    <n v="1740.2705586660084"/>
    <n v="8.6357148245225179"/>
    <n v="1.902048299962189E-2"/>
    <n v="9.1387512610492903E-6"/>
  </r>
  <r>
    <x v="3"/>
    <x v="381"/>
    <n v="377"/>
    <n v="1.78213"/>
    <n v="79.102427225669146"/>
    <n v="0"/>
    <n v="8.7891585806299055"/>
    <n v="17.578317161259811"/>
    <n v="26.367475741889717"/>
    <n v="35.156634322519622"/>
    <n v="43.945792903149524"/>
    <n v="52.734951483779426"/>
    <n v="61.524110064409328"/>
    <n v="70.31326864503923"/>
    <n v="79.102427225669132"/>
    <n v="0"/>
    <n v="8.7891585806299055"/>
    <n v="17.578317161259811"/>
    <n v="26.367475741889717"/>
    <n v="35.156634322519622"/>
    <n v="43.945792903149524"/>
    <n v="52.734951483779426"/>
    <n v="61.524110064409328"/>
    <n v="70.31326864503923"/>
    <n v="79.102427225669132"/>
    <n v="0"/>
    <n v="47.31520149021943"/>
    <n v="189.26080596087772"/>
    <n v="425.83681341197496"/>
    <n v="757.04322384351087"/>
    <n v="1182.8800372554856"/>
    <n v="1703.3472536478992"/>
    <n v="2318.4448730207514"/>
    <n v="3028.1728953740426"/>
    <n v="3832.5313207077725"/>
    <n v="0"/>
    <n v="2.6518124360453282E-2"/>
    <n v="5.3036248720906565E-2"/>
    <n v="7.9554373081359847E-2"/>
    <n v="0.10607249744181313"/>
    <n v="0.13259062180226641"/>
    <n v="0.15910874616271967"/>
    <n v="0.18562687052317295"/>
    <n v="0.2121449948836262"/>
    <n v="0.23866311924407949"/>
    <n v="9.0399999999999991"/>
    <n v="1.181524"/>
    <n v="1"/>
    <n v="1.0005999999999999"/>
    <n v="1.0066999999999999"/>
    <n v="1"/>
    <n v="0.96851391871918446"/>
    <n v="0.9381554305525428"/>
    <n v="0.90892453550007468"/>
    <n v="0.88082123356178044"/>
    <n v="0.85384552473765973"/>
    <n v="0.82799740902771291"/>
    <n v="0.80327688643193984"/>
    <n v="0.77968395695034021"/>
    <n v="0.75721862058291445"/>
    <n v="350900"/>
    <n v="701800"/>
    <n v="679703.06815712363"/>
    <n v="658397.48116177449"/>
    <n v="637883.23901395244"/>
    <n v="618160.34171365749"/>
    <n v="599228.78926088964"/>
    <n v="581088.58165564889"/>
    <n v="563739.71889793535"/>
    <n v="547182.2009877488"/>
    <n v="531416.02792508935"/>
    <n v="701800"/>
    <n v="679703.06815712363"/>
    <n v="658397.48116177449"/>
    <n v="637883.23901395244"/>
    <n v="618160.34171365749"/>
    <n v="599228.78926088964"/>
    <n v="581088.58165564889"/>
    <n v="563739.71889793535"/>
    <n v="547182.2009877488"/>
    <n v="531416.02792508935"/>
    <n v="2128046.3050000002"/>
    <n v="60.12"/>
    <n v="9.5873061007957556"/>
    <n v="1.2999999999999999E-2"/>
    <n v="0.78300000000000003"/>
    <n v="4.1710026516728012E-2"/>
    <n v="0.13247051603889137"/>
    <n v="7.3999999999999996E-2"/>
    <n v="0.20647051603889138"/>
    <n v="3.0379680824884789"/>
    <n v="2.9220965095265581"/>
    <n v="2.7817868990890902"/>
    <n v="2.6170392511760738"/>
    <n v="2.42785356578751"/>
    <n v="2.2142298429233986"/>
    <n v="1.9761680825837398"/>
    <n v="1.7136682847685336"/>
    <n v="1.4267304494777791"/>
    <n v="1.1153545767114768"/>
    <n v="3.0379680824884789"/>
    <n v="2.9800322960075185"/>
    <n v="2.8519417043078241"/>
    <n v="2.6994130751325818"/>
    <n v="2.5224464084817919"/>
    <n v="2.3210417043554541"/>
    <n v="2.0951989627535692"/>
    <n v="1.8449181836761368"/>
    <n v="1.5701993671231564"/>
    <n v="1.2710425130946279"/>
    <n v="0"/>
    <n v="4.3945792903149528"/>
    <n v="13.183737870944858"/>
    <n v="21.972896451574762"/>
    <n v="30.762055032204671"/>
    <n v="39.551213612834573"/>
    <n v="48.340372193464475"/>
    <n v="57.129530774094377"/>
    <n v="65.918689354724279"/>
    <n v="74.707847935354181"/>
    <n v="8.7891585806299055"/>
    <n v="0"/>
    <n v="12.961152914173885"/>
    <n v="40.629849711922304"/>
    <n v="71.542689471179017"/>
    <n v="107.18664984713895"/>
    <n v="149.76977270475405"/>
    <n v="202.78322231348088"/>
    <n v="272.16410464879226"/>
    <n v="368.97850444777947"/>
    <n v="516.59886743105949"/>
    <n v="1742.6148134902803"/>
    <n v="69.555528290513578"/>
    <n v="271.82555126711895"/>
    <n v="2083.9958930479129"/>
    <n v="2084"/>
    <n v="271.82608695652152"/>
    <n v="69.555528290513578"/>
    <n v="1742.6183847529649"/>
    <n v="8.6314018785341382"/>
    <n v="4.1069520871133136E-3"/>
    <n v="1.9707063757741428E-6"/>
  </r>
  <r>
    <x v="3"/>
    <x v="382"/>
    <n v="377"/>
    <n v="1.7851900000000001"/>
    <n v="79.08011702486229"/>
    <n v="0"/>
    <n v="8.7866796694291427"/>
    <n v="17.573359338858285"/>
    <n v="26.36003900828743"/>
    <n v="35.146718677716571"/>
    <n v="43.933398347145712"/>
    <n v="52.720078016574853"/>
    <n v="61.506757686003994"/>
    <n v="70.293437355433142"/>
    <n v="79.08011702486229"/>
    <n v="0"/>
    <n v="8.7866796694291427"/>
    <n v="17.573359338858285"/>
    <n v="26.36003900828743"/>
    <n v="35.146718677716571"/>
    <n v="43.933398347145712"/>
    <n v="52.720078016574853"/>
    <n v="61.506757686003994"/>
    <n v="70.293437355433142"/>
    <n v="79.08011702486229"/>
    <n v="0"/>
    <n v="47.288515513060148"/>
    <n v="189.15406205224059"/>
    <n v="425.59663961754148"/>
    <n v="756.61624820896236"/>
    <n v="1182.2128878265037"/>
    <n v="1702.3865584701653"/>
    <n v="2317.1372601399471"/>
    <n v="3026.4649928358494"/>
    <n v="3830.3697565578727"/>
    <n v="0"/>
    <n v="2.6510645137624692E-2"/>
    <n v="5.3021290275249384E-2"/>
    <n v="7.953193541287408E-2"/>
    <n v="0.10604258055049877"/>
    <n v="0.13255322568812344"/>
    <n v="0.15906387082574813"/>
    <n v="0.18557451596337282"/>
    <n v="0.21208516110099754"/>
    <n v="0.23859580623862225"/>
    <n v="9.0399999999999991"/>
    <n v="1.181524"/>
    <n v="1"/>
    <n v="1.0005999999999999"/>
    <n v="1.0066999999999999"/>
    <n v="1"/>
    <n v="0.96852264014472644"/>
    <n v="0.9381722374362601"/>
    <n v="0.90894879187460087"/>
    <n v="0.88085230345974885"/>
    <n v="0.85388277219170383"/>
    <n v="0.82804019807046614"/>
    <n v="0.80332458109603555"/>
    <n v="0.77973592126841207"/>
    <n v="0.75727421858759569"/>
    <n v="350900"/>
    <n v="701800"/>
    <n v="679709.18885356898"/>
    <n v="658409.27623276738"/>
    <n v="637900.26213759487"/>
    <n v="618182.14656805177"/>
    <n v="599254.92952413775"/>
    <n v="581118.61100585316"/>
    <n v="563773.19101319776"/>
    <n v="547218.66954617156"/>
    <n v="531455.04660477466"/>
    <n v="701800"/>
    <n v="679709.18885356898"/>
    <n v="658409.27623276738"/>
    <n v="637900.26213759487"/>
    <n v="618182.14656805177"/>
    <n v="599254.92952413775"/>
    <n v="581118.61100585316"/>
    <n v="563773.19101319776"/>
    <n v="547218.66954617156"/>
    <n v="531455.04660477466"/>
    <n v="2130497.9712499999"/>
    <n v="60.12"/>
    <n v="9.5873061007957556"/>
    <n v="1.2999999999999999E-2"/>
    <n v="0.78300000000000003"/>
    <n v="4.1710026516728012E-2"/>
    <n v="0.13292582265497999"/>
    <n v="7.3999999999999996E-2"/>
    <n v="0.20692582265498"/>
    <n v="3.0342464468354429"/>
    <n v="2.9185119564100503"/>
    <n v="2.7783166361971232"/>
    <n v="2.6136604861966615"/>
    <n v="2.4245435064086651"/>
    <n v="2.2109656968331337"/>
    <n v="1.9729270574700684"/>
    <n v="1.7104275883194682"/>
    <n v="1.4234672893813327"/>
    <n v="1.1120461606556626"/>
    <n v="3.0342464468354429"/>
    <n v="2.9763792016227466"/>
    <n v="2.848414296303587"/>
    <n v="2.6959885611968923"/>
    <n v="2.5191019963026635"/>
    <n v="2.3177546016208996"/>
    <n v="2.0919463771516011"/>
    <n v="1.8416773228947683"/>
    <n v="1.5669474388504003"/>
    <n v="1.2677567250184976"/>
    <n v="0"/>
    <n v="4.3933398347145713"/>
    <n v="13.180019504143715"/>
    <n v="21.966699173572856"/>
    <n v="30.753378843002"/>
    <n v="39.540058512431145"/>
    <n v="48.326738181860279"/>
    <n v="57.113417851289427"/>
    <n v="65.90009752071856"/>
    <n v="74.686777190147723"/>
    <n v="8.7866796694291427"/>
    <n v="0"/>
    <n v="12.969741821046561"/>
    <n v="40.657220956243982"/>
    <n v="71.593163194731531"/>
    <n v="107.26841908055547"/>
    <n v="149.89758968281132"/>
    <n v="202.98396388656775"/>
    <n v="272.48926901958208"/>
    <n v="369.53571813711488"/>
    <n v="517.64567583128382"/>
    <n v="1745.0407616099374"/>
    <n v="69.555528290513578"/>
    <n v="272.1894434850675"/>
    <n v="2086.7857333855186"/>
    <n v="2086.8000000000002"/>
    <n v="272.19130434782596"/>
    <n v="69.555528290513578"/>
    <n v="1745.0531673616606"/>
    <n v="8.6271977904688857"/>
    <n v="1.4266614481584838E-2"/>
    <n v="6.8365988506732012E-6"/>
  </r>
  <r>
    <x v="3"/>
    <x v="383"/>
    <n v="377"/>
    <n v="1.7858499999999999"/>
    <n v="79.110981933488631"/>
    <n v="0"/>
    <n v="8.7901091037209582"/>
    <n v="17.580218207441916"/>
    <n v="26.370327311162875"/>
    <n v="35.160436414883833"/>
    <n v="43.950545518604791"/>
    <n v="52.740654622325749"/>
    <n v="61.530763726046708"/>
    <n v="70.320872829767666"/>
    <n v="79.110981933488631"/>
    <n v="0"/>
    <n v="8.7901091037209582"/>
    <n v="17.580218207441916"/>
    <n v="26.370327311162875"/>
    <n v="35.160436414883833"/>
    <n v="43.950545518604791"/>
    <n v="52.740654622325749"/>
    <n v="61.530763726046708"/>
    <n v="70.320872829767666"/>
    <n v="79.110981933488631"/>
    <n v="0"/>
    <n v="47.325436058882325"/>
    <n v="189.3017442355293"/>
    <n v="425.92892452994084"/>
    <n v="757.20697694211719"/>
    <n v="1183.1359014720579"/>
    <n v="1703.7156981197634"/>
    <n v="2318.9463668852336"/>
    <n v="3028.8279077684688"/>
    <n v="3833.3603207694687"/>
    <n v="0"/>
    <n v="2.6520992221956155E-2"/>
    <n v="5.304198444391231E-2"/>
    <n v="7.9562976665868465E-2"/>
    <n v="0.10608396888782462"/>
    <n v="0.13260496110978076"/>
    <n v="0.15912595333173693"/>
    <n v="0.18564694555369307"/>
    <n v="0.21216793777564924"/>
    <n v="0.23868892999760541"/>
    <n v="9.0399999999999991"/>
    <n v="1.181524"/>
    <n v="1"/>
    <n v="1.0005999999999999"/>
    <n v="1.0066999999999999"/>
    <n v="1"/>
    <n v="0.96851057456656386"/>
    <n v="0.93814898615261677"/>
    <n v="0.90891523475815916"/>
    <n v="0.88080932038319071"/>
    <n v="0.85383124302771174"/>
    <n v="0.82798100269172192"/>
    <n v="0.80325859937522126"/>
    <n v="0.77966403307821008"/>
    <n v="0.75719730380068817"/>
    <n v="350900"/>
    <n v="701800"/>
    <n v="679700.72123081447"/>
    <n v="658392.95848190645"/>
    <n v="637876.71175327606"/>
    <n v="618151.98104492319"/>
    <n v="599218.76635684806"/>
    <n v="581077.06768905045"/>
    <n v="563726.88504153024"/>
    <n v="547168.21841428778"/>
    <n v="531401.06780732295"/>
    <n v="701800"/>
    <n v="679700.72123081447"/>
    <n v="658392.95848190645"/>
    <n v="637876.71175327606"/>
    <n v="618151.98104492319"/>
    <n v="599218.76635684806"/>
    <n v="581077.06768905045"/>
    <n v="563726.88504153024"/>
    <n v="547168.21841428778"/>
    <n v="531401.06780732295"/>
    <n v="2132949.6375000002"/>
    <n v="60.12"/>
    <n v="9.5873061007957556"/>
    <n v="1.2999999999999999E-2"/>
    <n v="0.78300000000000003"/>
    <n v="4.1710026516728012E-2"/>
    <n v="0.13302412844922087"/>
    <n v="7.3999999999999996E-2"/>
    <n v="0.20702412844922086"/>
    <n v="3.030533366666667"/>
    <n v="2.9148750340414318"/>
    <n v="2.7747509490790536"/>
    <n v="2.6101611117795325"/>
    <n v="2.4211055221428683"/>
    <n v="2.2075841801690617"/>
    <n v="1.9695970858581122"/>
    <n v="1.7071442392100185"/>
    <n v="1.4202256402247826"/>
    <n v="1.1088412889024042"/>
    <n v="3.030533366666667"/>
    <n v="2.9727042003540491"/>
    <n v="2.8448129915602429"/>
    <n v="2.6924560304292928"/>
    <n v="2.5156333169612006"/>
    <n v="2.314344851155965"/>
    <n v="2.0885906330135868"/>
    <n v="1.8383706625340652"/>
    <n v="1.5636849397174006"/>
    <n v="1.2645334645635935"/>
    <n v="0"/>
    <n v="4.3950545518604791"/>
    <n v="13.185163655581437"/>
    <n v="21.975272759302396"/>
    <n v="30.765381863023354"/>
    <n v="39.555490966744316"/>
    <n v="48.345600070465267"/>
    <n v="57.135709174186232"/>
    <n v="65.925818277907183"/>
    <n v="74.715927381628148"/>
    <n v="8.7901091037209582"/>
    <n v="0"/>
    <n v="12.995914300204454"/>
    <n v="40.740473073912696"/>
    <n v="71.743063936868225"/>
    <n v="107.50019145090857"/>
    <n v="150.23564058539685"/>
    <n v="203.46883328260375"/>
    <n v="273.19252183195732"/>
    <n v="370.59584107756103"/>
    <n v="519.37032263267156"/>
    <n v="1749.8428021720845"/>
    <n v="69.555528290513578"/>
    <n v="272.90974956938953"/>
    <n v="2092.3080800319876"/>
    <n v="2092.3000000000002"/>
    <n v="272.90869565217372"/>
    <n v="69.555528290513578"/>
    <n v="1749.8357760573128"/>
    <n v="8.6262891836689253"/>
    <n v="8.0800319874470006E-3"/>
    <n v="3.8617941917731681E-6"/>
  </r>
  <r>
    <x v="3"/>
    <x v="384"/>
    <n v="377"/>
    <n v="1.7890999999999999"/>
    <n v="79.084506236196589"/>
    <n v="0"/>
    <n v="8.7871673595773991"/>
    <n v="17.574334719154798"/>
    <n v="26.361502078732197"/>
    <n v="35.148669438309597"/>
    <n v="43.935836797886992"/>
    <n v="52.723004157464388"/>
    <n v="61.510171517041783"/>
    <n v="70.297338876619179"/>
    <n v="79.084506236196574"/>
    <n v="0"/>
    <n v="8.7871673595773991"/>
    <n v="17.574334719154798"/>
    <n v="26.361502078732197"/>
    <n v="35.148669438309597"/>
    <n v="43.935836797886992"/>
    <n v="52.723004157464388"/>
    <n v="61.510171517041783"/>
    <n v="70.297338876619179"/>
    <n v="79.084506236196574"/>
    <n v="0"/>
    <n v="47.293765000698755"/>
    <n v="189.17506000279502"/>
    <n v="425.64388500628877"/>
    <n v="756.70024001118009"/>
    <n v="1182.3441250174685"/>
    <n v="1702.5755400251544"/>
    <n v="2317.3944850342377"/>
    <n v="3026.8009600447185"/>
    <n v="3830.794965056597"/>
    <n v="0"/>
    <n v="2.6512116567214021E-2"/>
    <n v="5.3024233134428042E-2"/>
    <n v="7.9536349701642056E-2"/>
    <n v="0.10604846626885608"/>
    <n v="0.13256058283607008"/>
    <n v="0.15907269940328408"/>
    <n v="0.18558481597049811"/>
    <n v="0.21209693253771211"/>
    <n v="0.23860904910492611"/>
    <n v="9.0399999999999991"/>
    <n v="1.181524"/>
    <n v="1"/>
    <n v="1.0005999999999999"/>
    <n v="1.0066999999999999"/>
    <n v="1"/>
    <n v="0.96852092432252057"/>
    <n v="0.93816893089511155"/>
    <n v="0.90894401971777328"/>
    <n v="0.88084619079050541"/>
    <n v="0.85387544411330818"/>
    <n v="0.82803177968618147"/>
    <n v="0.80331519750912528"/>
    <n v="0.77972569758213961"/>
    <n v="0.75726327990522435"/>
    <n v="350900"/>
    <n v="701800"/>
    <n v="679707.98468954489"/>
    <n v="658406.95570218924"/>
    <n v="637896.91303793329"/>
    <n v="618177.8566967767"/>
    <n v="599249.78667871968"/>
    <n v="581112.70298376214"/>
    <n v="563766.60561190418"/>
    <n v="547211.49456314556"/>
    <n v="531447.36983748642"/>
    <n v="701800"/>
    <n v="679707.98468954489"/>
    <n v="658406.95570218924"/>
    <n v="637896.91303793329"/>
    <n v="618177.8566967767"/>
    <n v="599249.78667871968"/>
    <n v="581112.70298376214"/>
    <n v="563766.60561190418"/>
    <n v="547211.49456314556"/>
    <n v="531447.36983748642"/>
    <n v="2135401.30375"/>
    <n v="60.12"/>
    <n v="9.5873061007957556"/>
    <n v="1.2999999999999999E-2"/>
    <n v="0.78300000000000003"/>
    <n v="4.1710026516728012E-2"/>
    <n v="0.13350874004193281"/>
    <n v="7.3999999999999996E-2"/>
    <n v="0.20750874004193282"/>
    <n v="3.0268288125143519"/>
    <n v="2.9113116595794009"/>
    <n v="2.7713044806551888"/>
    <n v="2.6068072757417173"/>
    <n v="2.4178200448389853"/>
    <n v="2.204342787946993"/>
    <n v="1.9663755050657408"/>
    <n v="1.7039181961952277"/>
    <n v="1.4169708613354535"/>
    <n v="1.1055335004864191"/>
    <n v="3.0268288125143519"/>
    <n v="2.9690702360468766"/>
    <n v="2.8413080701172948"/>
    <n v="2.6890558781984533"/>
    <n v="2.5123136602903511"/>
    <n v="2.3110814163929891"/>
    <n v="2.085359146506367"/>
    <n v="1.8351468506304842"/>
    <n v="1.5604445287653406"/>
    <n v="1.2612521809109363"/>
    <n v="0"/>
    <n v="4.3935836797886996"/>
    <n v="13.180751039366099"/>
    <n v="21.967918398943496"/>
    <n v="30.755085758520899"/>
    <n v="39.542253118098294"/>
    <n v="48.32942047767569"/>
    <n v="57.116587837253086"/>
    <n v="65.903755196830474"/>
    <n v="74.690922556407884"/>
    <n v="8.7871673595773991"/>
    <n v="0"/>
    <n v="13.003112770418706"/>
    <n v="40.763430944344002"/>
    <n v="71.785706306103762"/>
    <n v="107.57020112172039"/>
    <n v="150.34710307428483"/>
    <n v="203.64775383664434"/>
    <n v="273.48929387395629"/>
    <n v="371.11689384906953"/>
    <n v="520.37304408890213"/>
    <n v="1752.0965398654439"/>
    <n v="69.555528290513578"/>
    <n v="273.24781022339346"/>
    <n v="2094.8998783793509"/>
    <n v="2094.9"/>
    <n v="273.24782608695637"/>
    <n v="69.555528290513578"/>
    <n v="1752.0966456225301"/>
    <n v="8.6218055183529305"/>
    <n v="1.2162064922449645E-4"/>
    <n v="5.8055587008686069E-8"/>
  </r>
  <r>
    <x v="3"/>
    <x v="385"/>
    <n v="377"/>
    <n v="1.7920799999999999"/>
    <n v="79.064073074409592"/>
    <n v="0"/>
    <n v="8.7848970082677322"/>
    <n v="17.569794016535464"/>
    <n v="26.354691024803195"/>
    <n v="35.139588033070929"/>
    <n v="43.924485041338663"/>
    <n v="52.709382049606397"/>
    <n v="61.494279057874131"/>
    <n v="70.279176066141858"/>
    <n v="79.064073074409592"/>
    <n v="0"/>
    <n v="8.7848970082677322"/>
    <n v="17.569794016535464"/>
    <n v="26.354691024803195"/>
    <n v="35.139588033070929"/>
    <n v="43.924485041338663"/>
    <n v="52.709382049606397"/>
    <n v="61.494279057874131"/>
    <n v="70.279176066141858"/>
    <n v="79.064073074409592"/>
    <n v="0"/>
    <n v="47.269329460596204"/>
    <n v="189.07731784238482"/>
    <n v="425.4239651453658"/>
    <n v="756.30927136953926"/>
    <n v="1181.7332365149052"/>
    <n v="1701.6958605814639"/>
    <n v="2316.1971435692149"/>
    <n v="3025.237085478157"/>
    <n v="3828.8156863082932"/>
    <n v="0"/>
    <n v="2.650526659883316E-2"/>
    <n v="5.3010533197666319E-2"/>
    <n v="7.9515799796499476E-2"/>
    <n v="0.10602106639533264"/>
    <n v="0.1325263329941658"/>
    <n v="0.15903159959299898"/>
    <n v="0.18553686619183216"/>
    <n v="0.21204213279066528"/>
    <n v="0.23854739938949845"/>
    <n v="9.0399999999999991"/>
    <n v="1.181524"/>
    <n v="1"/>
    <n v="1.0005999999999999"/>
    <n v="1.0066999999999999"/>
    <n v="1"/>
    <n v="0.96852891204507752"/>
    <n v="0.93818432400419205"/>
    <n v="0.90896623587734349"/>
    <n v="0.88087464766453216"/>
    <n v="0.85390955936575774"/>
    <n v="0.82807097098102034"/>
    <n v="0.80335888251031995"/>
    <n v="0.77977329395365669"/>
    <n v="0.75731420531103044"/>
    <n v="350900"/>
    <n v="701800"/>
    <n v="679713.59047323535"/>
    <n v="658417.75858614198"/>
    <n v="637912.50433871965"/>
    <n v="618197.82773096871"/>
    <n v="599273.72876288882"/>
    <n v="581140.20743448008"/>
    <n v="563797.2637457425"/>
    <n v="547244.89769667631"/>
    <n v="531483.10928728117"/>
    <n v="701800"/>
    <n v="679713.59047323535"/>
    <n v="658417.75858614198"/>
    <n v="637912.50433871965"/>
    <n v="618197.82773096871"/>
    <n v="599273.72876288882"/>
    <n v="581140.20743448008"/>
    <n v="563797.2637457425"/>
    <n v="547244.89769667631"/>
    <n v="531483.10928728117"/>
    <n v="2137852.9700000002"/>
    <n v="60.12"/>
    <n v="9.5873061007957556"/>
    <n v="1.2999999999999999E-2"/>
    <n v="0.78300000000000003"/>
    <n v="4.1710026516728012E-2"/>
    <n v="0.1339538659579611"/>
    <n v="7.3999999999999996E-2"/>
    <n v="0.20795386595796111"/>
    <n v="3.0231327550458711"/>
    <n v="2.907749532266108"/>
    <n v="2.7678539771983797"/>
    <n v="2.6034460898426861"/>
    <n v="2.4145258701990278"/>
    <n v="2.2010933182674042"/>
    <n v="1.9631484340478151"/>
    <n v="1.7006912175402609"/>
    <n v="1.4137216687447431"/>
    <n v="1.1022397876612589"/>
    <n v="3.0231327550458711"/>
    <n v="2.9654411436559895"/>
    <n v="2.8378017547322436"/>
    <n v="2.6856500335205329"/>
    <n v="2.5089859800208569"/>
    <n v="2.3078095942332162"/>
    <n v="2.0821208761576098"/>
    <n v="1.8319198257940381"/>
    <n v="1.5572064431425021"/>
    <n v="1.2579807282030009"/>
    <n v="0"/>
    <n v="4.3924485041338661"/>
    <n v="13.177345512401597"/>
    <n v="21.962242520669328"/>
    <n v="30.747139528937062"/>
    <n v="39.532036537204796"/>
    <n v="48.31693354547253"/>
    <n v="57.101830553740264"/>
    <n v="65.886727562007991"/>
    <n v="74.671624570275725"/>
    <n v="8.7848970082677322"/>
    <n v="0"/>
    <n v="13.012299301736551"/>
    <n v="40.79270970065685"/>
    <n v="71.839605386620178"/>
    <n v="107.65721937525706"/>
    <n v="150.48246197356184"/>
    <n v="203.85909858201831"/>
    <n v="273.82950571034559"/>
    <n v="371.69645578654183"/>
    <n v="521.45674141364941"/>
    <n v="1754.6260972303876"/>
    <n v="69.555528290513578"/>
    <n v="273.62724382813502"/>
    <n v="2097.8088693490363"/>
    <n v="2097.8000000000002"/>
    <n v="273.6260869565217"/>
    <n v="69.555528290513578"/>
    <n v="1754.6183847529649"/>
    <n v="8.6176806174994489"/>
    <n v="8.869349036103813E-3"/>
    <n v="4.2279287997444045E-6"/>
  </r>
  <r>
    <x v="3"/>
    <x v="386"/>
    <n v="377"/>
    <n v="1.79278"/>
    <n v="79.093949149588965"/>
    <n v="0"/>
    <n v="8.7882165721765517"/>
    <n v="17.576433144353103"/>
    <n v="26.364649716529655"/>
    <n v="35.152866288706207"/>
    <n v="43.941082860882759"/>
    <n v="52.72929943305931"/>
    <n v="61.517516005235862"/>
    <n v="70.305732577412414"/>
    <n v="79.093949149588965"/>
    <n v="0"/>
    <n v="8.7882165721765517"/>
    <n v="17.576433144353103"/>
    <n v="26.364649716529655"/>
    <n v="35.152866288706207"/>
    <n v="43.941082860882759"/>
    <n v="52.72929943305931"/>
    <n v="61.517516005235862"/>
    <n v="70.305732577412414"/>
    <n v="79.093949149588965"/>
    <n v="0"/>
    <n v="47.305059693180638"/>
    <n v="189.22023877272255"/>
    <n v="425.74553723862567"/>
    <n v="756.88095509089021"/>
    <n v="1182.6264923295157"/>
    <n v="1702.9821489545027"/>
    <n v="2317.9479249658511"/>
    <n v="3027.5238203635608"/>
    <n v="3831.7098351476316"/>
    <n v="0"/>
    <n v="2.6515282188806763E-2"/>
    <n v="5.3030564377613526E-2"/>
    <n v="7.9545846566420289E-2"/>
    <n v="0.10606112875522705"/>
    <n v="0.1325764109440338"/>
    <n v="0.15909169313284058"/>
    <n v="0.18560697532164733"/>
    <n v="0.2121222575104541"/>
    <n v="0.23863753969926085"/>
    <n v="9.0399999999999991"/>
    <n v="1.181524"/>
    <n v="1"/>
    <n v="1.0005999999999999"/>
    <n v="1.0066999999999999"/>
    <n v="1"/>
    <n v="0.96851723292841874"/>
    <n v="0.93816181727658443"/>
    <n v="0.90893375304449686"/>
    <n v="0.88083304023215636"/>
    <n v="0.85385967883956249"/>
    <n v="0.82801366886671546"/>
    <n v="0.80329501031361539"/>
    <n v="0.77970370318026216"/>
    <n v="0.75723974746665568"/>
    <n v="350900"/>
    <n v="701800"/>
    <n v="679705.39406916429"/>
    <n v="658401.96336470696"/>
    <n v="637889.70788662788"/>
    <n v="618168.62763492728"/>
    <n v="599238.72260960494"/>
    <n v="581099.99281066086"/>
    <n v="563752.43823809526"/>
    <n v="547196.05889190803"/>
    <n v="531430.85477209894"/>
    <n v="701800"/>
    <n v="679705.39406916429"/>
    <n v="658401.96336470696"/>
    <n v="637889.70788662788"/>
    <n v="618168.62763492728"/>
    <n v="599238.72260960494"/>
    <n v="581099.99281066086"/>
    <n v="563752.43823809526"/>
    <n v="547196.05889190803"/>
    <n v="531430.85477209894"/>
    <n v="2140304.63625"/>
    <n v="60.12"/>
    <n v="9.5873061007957556"/>
    <n v="1.2999999999999999E-2"/>
    <n v="0.78300000000000003"/>
    <n v="4.1710026516728012E-2"/>
    <n v="0.13405853318192226"/>
    <n v="7.3999999999999996E-2"/>
    <n v="0.20805853318192224"/>
    <n v="3.0194451650630012"/>
    <n v="2.9041385243598188"/>
    <n v="2.7643143048301098"/>
    <n v="2.5999725064738737"/>
    <n v="2.4111131292911114"/>
    <n v="2.197736173281823"/>
    <n v="1.9598416384460071"/>
    <n v="1.6974295247836655"/>
    <n v="1.410499832294797"/>
    <n v="1.0990525609794013"/>
    <n v="3.0194451650630012"/>
    <n v="2.96179184471141"/>
    <n v="2.8342264145949643"/>
    <n v="2.6821434056519919"/>
    <n v="2.5055428178824926"/>
    <n v="2.3044246512864675"/>
    <n v="2.0787889058639148"/>
    <n v="1.8286355816148363"/>
    <n v="1.5539646785392311"/>
    <n v="1.2547761966370992"/>
    <n v="0"/>
    <n v="4.3941082860882759"/>
    <n v="13.182324858264828"/>
    <n v="21.970541430441379"/>
    <n v="30.758758002617931"/>
    <n v="39.546974574794483"/>
    <n v="48.335191146971034"/>
    <n v="57.123407719147586"/>
    <n v="65.911624291324131"/>
    <n v="74.699840863500697"/>
    <n v="8.7882165721765517"/>
    <n v="0"/>
    <n v="13.038180022236499"/>
    <n v="40.875042721586418"/>
    <n v="71.987901874232904"/>
    <n v="107.8866523010075"/>
    <n v="150.81741863142798"/>
    <n v="204.34019378249457"/>
    <n v="274.52866138221589"/>
    <n v="372.75340739443055"/>
    <n v="523.18364117440444"/>
    <n v="1759.4110992840369"/>
    <n v="69.555528290513578"/>
    <n v="274.34499413618244"/>
    <n v="2103.3116217107331"/>
    <n v="2103.3000000000002"/>
    <n v="274.34347826086946"/>
    <n v="69.555528290513578"/>
    <n v="1759.4009934486171"/>
    <n v="8.6167097911453059"/>
    <n v="1.1621710732924839E-2"/>
    <n v="5.52546509433977E-6"/>
  </r>
  <r>
    <x v="3"/>
    <x v="387"/>
    <n v="377"/>
    <n v="1.7945500000000001"/>
    <n v="79.10019834806242"/>
    <n v="0"/>
    <n v="8.7889109275624904"/>
    <n v="17.577821855124981"/>
    <n v="26.366732782687471"/>
    <n v="35.155643710249961"/>
    <n v="43.944554637812452"/>
    <n v="52.733465565374942"/>
    <n v="61.522376492937433"/>
    <n v="70.311287420499923"/>
    <n v="79.100198348062406"/>
    <n v="0"/>
    <n v="8.7889109275624904"/>
    <n v="17.577821855124981"/>
    <n v="26.366732782687471"/>
    <n v="35.155643710249961"/>
    <n v="43.944554637812452"/>
    <n v="52.733465565374942"/>
    <n v="61.522376492937433"/>
    <n v="70.311287420499923"/>
    <n v="79.100198348062406"/>
    <n v="0"/>
    <n v="47.31253511673426"/>
    <n v="189.25014046693704"/>
    <n v="425.81281605060838"/>
    <n v="757.00056186774816"/>
    <n v="1182.8133779183565"/>
    <n v="1703.2512642024335"/>
    <n v="2318.3142207199785"/>
    <n v="3028.0022474709926"/>
    <n v="3832.3153444554746"/>
    <n v="0"/>
    <n v="2.6517377156408697E-2"/>
    <n v="5.3034754312817393E-2"/>
    <n v="7.9552131469226087E-2"/>
    <n v="0.10606950862563479"/>
    <n v="0.13258688578204347"/>
    <n v="0.15910426293845217"/>
    <n v="0.18562164009486087"/>
    <n v="0.21213901725126957"/>
    <n v="0.23865639440767825"/>
    <n v="9.0399999999999991"/>
    <n v="1.181524"/>
    <n v="1"/>
    <n v="1.0005999999999999"/>
    <n v="1.0066999999999999"/>
    <n v="1"/>
    <n v="0.96851479002017737"/>
    <n v="0.93815710961079868"/>
    <n v="0.90892695877186369"/>
    <n v="0.88082433750337263"/>
    <n v="0.85384924580532551"/>
    <n v="0.82800168367772209"/>
    <n v="0.8032816511205626"/>
    <n v="0.77968914813384693"/>
    <n v="0.75722417471757519"/>
    <n v="350900"/>
    <n v="701800"/>
    <n v="679703.67963616049"/>
    <n v="658398.65952485846"/>
    <n v="637884.93966609391"/>
    <n v="618162.52005986695"/>
    <n v="599231.40070617746"/>
    <n v="581091.58160502533"/>
    <n v="563743.0627564108"/>
    <n v="547185.84416033374"/>
    <n v="531419.92581679428"/>
    <n v="701800"/>
    <n v="679703.67963616038"/>
    <n v="658398.65952485846"/>
    <n v="637884.93966609391"/>
    <n v="618162.52005986695"/>
    <n v="599231.40070617746"/>
    <n v="581091.58160502533"/>
    <n v="563743.0627564108"/>
    <n v="547185.84416033374"/>
    <n v="531419.92581679428"/>
    <n v="2142756.3025000002"/>
    <n v="60.12"/>
    <n v="9.5873061007957556"/>
    <n v="1.2999999999999999E-2"/>
    <n v="0.78300000000000003"/>
    <n v="4.1710026516728012E-2"/>
    <n v="0.1343233740860032"/>
    <n v="7.3999999999999996E-2"/>
    <n v="0.20832337408600321"/>
    <n v="3.0157660135011444"/>
    <n v="2.9005625051616692"/>
    <n v="2.7608281402357715"/>
    <n v="2.596562918723448"/>
    <n v="2.4077668406247006"/>
    <n v="2.1944399059395288"/>
    <n v="1.9565821146679316"/>
    <n v="1.6941934668099108"/>
    <n v="1.4072739623654649"/>
    <n v="1.0958236013345957"/>
    <n v="3.0157660135011444"/>
    <n v="2.958164259331407"/>
    <n v="2.8306953226987206"/>
    <n v="2.6786955294796098"/>
    <n v="2.5021648796740745"/>
    <n v="2.3011033732821149"/>
    <n v="2.07551101030373"/>
    <n v="1.8253877907389211"/>
    <n v="1.5507337145876878"/>
    <n v="1.2515487818500302"/>
    <n v="0"/>
    <n v="4.3944554637812452"/>
    <n v="13.183366391343736"/>
    <n v="21.972277318906226"/>
    <n v="30.761188246468716"/>
    <n v="39.550099174031203"/>
    <n v="48.339010101593701"/>
    <n v="57.127921029156184"/>
    <n v="65.916831956718681"/>
    <n v="74.705742884281165"/>
    <n v="8.7889109275624904"/>
    <n v="0"/>
    <n v="13.056231588384811"/>
    <n v="40.932498813922386"/>
    <n v="72.091951513834175"/>
    <n v="108.04937185410891"/>
    <n v="151.05896712542304"/>
    <n v="204.69525432547738"/>
    <n v="275.06057175874378"/>
    <n v="373.58906899676225"/>
    <n v="524.61568379042933"/>
    <n v="1763.1495997670861"/>
    <n v="69.555528290513578"/>
    <n v="274.90576920863981"/>
    <n v="2107.6108972662396"/>
    <n v="2107.6"/>
    <n v="274.90434782608691"/>
    <n v="69.555528290513578"/>
    <n v="1763.1401238833994"/>
    <n v="8.6142517990283061"/>
    <n v="1.0897266239680903E-2"/>
    <n v="5.1704622507500968E-6"/>
  </r>
  <r>
    <x v="3"/>
    <x v="388"/>
    <n v="377"/>
    <n v="1.79512"/>
    <n v="79.132870816502091"/>
    <n v="0"/>
    <n v="8.7925412018335649"/>
    <n v="17.58508240366713"/>
    <n v="26.377623605500695"/>
    <n v="35.17016480733426"/>
    <n v="43.962706009167825"/>
    <n v="52.755247211001389"/>
    <n v="61.547788412834954"/>
    <n v="70.340329614668519"/>
    <n v="79.132870816502077"/>
    <n v="0"/>
    <n v="8.7925412018335649"/>
    <n v="17.58508240366713"/>
    <n v="26.377623605500695"/>
    <n v="35.17016480733426"/>
    <n v="43.962706009167825"/>
    <n v="52.755247211001389"/>
    <n v="61.547788412834954"/>
    <n v="70.340329614668519"/>
    <n v="79.132870816502077"/>
    <n v="0"/>
    <n v="47.351628231388759"/>
    <n v="189.40651292555503"/>
    <n v="426.16465408249883"/>
    <n v="757.62605170222014"/>
    <n v="1183.790705784719"/>
    <n v="1704.6586163299953"/>
    <n v="2320.2297833380494"/>
    <n v="3030.5042068088806"/>
    <n v="3835.4818867424892"/>
    <n v="0"/>
    <n v="2.6528330203130945E-2"/>
    <n v="5.3056660406261891E-2"/>
    <n v="7.9584990609392836E-2"/>
    <n v="0.10611332081252378"/>
    <n v="0.13264165101565473"/>
    <n v="0.15916998121878567"/>
    <n v="0.18569831142191662"/>
    <n v="0.21222664162504756"/>
    <n v="0.23875497182817848"/>
    <n v="9.0399999999999991"/>
    <n v="1.181524"/>
    <n v="1"/>
    <n v="1.0005999999999999"/>
    <n v="1.0066999999999999"/>
    <n v="1"/>
    <n v="0.96850201796201463"/>
    <n v="0.93813249714277014"/>
    <n v="0.90889143754226676"/>
    <n v="0.88077883916050426"/>
    <n v="0.85379470199748275"/>
    <n v="0.82793902605320213"/>
    <n v="0.80321181132766262"/>
    <n v="0.77961305782086399"/>
    <n v="0.75714276553280635"/>
    <n v="350900"/>
    <n v="701800"/>
    <n v="679694.71620574186"/>
    <n v="658381.38649479614"/>
    <n v="637860.01086716284"/>
    <n v="618130.58932284184"/>
    <n v="599193.12186183338"/>
    <n v="581047.60848413722"/>
    <n v="563694.0491897536"/>
    <n v="547132.44397868239"/>
    <n v="531362.79285092349"/>
    <n v="701800"/>
    <n v="679694.71620574186"/>
    <n v="658381.38649479614"/>
    <n v="637860.01086716284"/>
    <n v="618130.58932284184"/>
    <n v="599193.12186183338"/>
    <n v="581047.60848413722"/>
    <n v="563694.0491897536"/>
    <n v="547132.44397868239"/>
    <n v="531362.79285092349"/>
    <n v="2145207.96875"/>
    <n v="60.12"/>
    <n v="9.5873061007957556"/>
    <n v="1.2999999999999999E-2"/>
    <n v="0.78300000000000003"/>
    <n v="4.1710026516728012E-2"/>
    <n v="0.13440871746760838"/>
    <n v="7.3999999999999996E-2"/>
    <n v="0.20840871746760836"/>
    <n v="3.0120952714285716"/>
    <n v="2.8969647967593497"/>
    <n v="2.7572991861086154"/>
    <n v="2.593098439476369"/>
    <n v="2.4043625568626092"/>
    <n v="2.1910915382673379"/>
    <n v="1.9532853836905537"/>
    <n v="1.6909440931322577"/>
    <n v="1.4040676665924492"/>
    <n v="1.092656104071128"/>
    <n v="3.0120952714285716"/>
    <n v="2.9545300340939606"/>
    <n v="2.8271319914339825"/>
    <n v="2.6751988127924919"/>
    <n v="2.4987304981694889"/>
    <n v="2.2977270475649734"/>
    <n v="2.0721884609789458"/>
    <n v="1.8221147384114058"/>
    <n v="1.5475058798623533"/>
    <n v="1.2483618853317886"/>
    <n v="0"/>
    <n v="4.3962706009167825"/>
    <n v="13.188811802750347"/>
    <n v="21.981353004583912"/>
    <n v="30.773894206417477"/>
    <n v="39.566435408251039"/>
    <n v="48.358976610084611"/>
    <n v="57.151517811918168"/>
    <n v="65.94405901375174"/>
    <n v="74.736600215585298"/>
    <n v="8.7925412018335649"/>
    <n v="0"/>
    <n v="13.083092724364269"/>
    <n v="41.017954425287449"/>
    <n v="72.245827502856201"/>
    <n v="108.28728146113154"/>
    <n v="151.40593566386016"/>
    <n v="205.19286847191586"/>
    <n v="275.78234483011846"/>
    <n v="374.67764319327136"/>
    <n v="526.38953848374422"/>
    <n v="1768.0824867565493"/>
    <n v="69.555528290513578"/>
    <n v="275.64570225705927"/>
    <n v="2113.2837173041221"/>
    <n v="2113.3000000000002"/>
    <n v="275.64782608695646"/>
    <n v="69.555528290513578"/>
    <n v="1768.0966456225301"/>
    <n v="8.6134592727821193"/>
    <n v="1.6282695878089726E-2"/>
    <n v="7.7048672115126695E-6"/>
  </r>
  <r>
    <x v="3"/>
    <x v="389"/>
    <n v="377"/>
    <n v="1.7966299999999999"/>
    <n v="79.144796594390229"/>
    <n v="0"/>
    <n v="8.7938662882655816"/>
    <n v="17.587732576531163"/>
    <n v="26.381598864796743"/>
    <n v="35.175465153062326"/>
    <n v="43.96933144132791"/>
    <n v="52.763197729593493"/>
    <n v="61.557064017859076"/>
    <n v="70.350930306124653"/>
    <n v="79.144796594390229"/>
    <n v="0"/>
    <n v="8.7938662882655816"/>
    <n v="17.587732576531163"/>
    <n v="26.381598864796743"/>
    <n v="35.175465153062326"/>
    <n v="43.96933144132791"/>
    <n v="52.763197729593493"/>
    <n v="61.557064017859076"/>
    <n v="70.350930306124653"/>
    <n v="79.144796594390229"/>
    <n v="0"/>
    <n v="47.365901631235005"/>
    <n v="189.46360652494002"/>
    <n v="426.29311468111496"/>
    <n v="757.85442609976008"/>
    <n v="1184.1475407808753"/>
    <n v="1705.1724587244605"/>
    <n v="2320.9291799305156"/>
    <n v="3031.4177043990403"/>
    <n v="3836.6380321300348"/>
    <n v="0"/>
    <n v="2.6532328174776378E-2"/>
    <n v="5.3064656349552757E-2"/>
    <n v="7.9596984524329131E-2"/>
    <n v="0.10612931269910551"/>
    <n v="0.13266164087388191"/>
    <n v="0.15919396904865829"/>
    <n v="0.18572629722343467"/>
    <n v="0.21225862539821103"/>
    <n v="0.23879095357298738"/>
    <n v="9.0399999999999991"/>
    <n v="1.181524"/>
    <n v="1"/>
    <n v="1.0005999999999999"/>
    <n v="1.0066999999999999"/>
    <n v="1"/>
    <n v="0.96849735608091647"/>
    <n v="0.93812351353737067"/>
    <n v="0.90887847236936292"/>
    <n v="0.8807622325768929"/>
    <n v="0.8537747941599606"/>
    <n v="0.82791615711856636"/>
    <n v="0.80318632145270985"/>
    <n v="0.77958528716239117"/>
    <n v="0.75711305424761033"/>
    <n v="350900"/>
    <n v="701800"/>
    <n v="679691.44449758716"/>
    <n v="658375.08180052671"/>
    <n v="637850.91190881887"/>
    <n v="618118.93482246343"/>
    <n v="599179.15054146037"/>
    <n v="581031.55906580982"/>
    <n v="563676.16039551178"/>
    <n v="547112.95453056612"/>
    <n v="531341.94147097296"/>
    <n v="701800"/>
    <n v="679691.44449758704"/>
    <n v="658375.08180052671"/>
    <n v="637850.91190881887"/>
    <n v="618118.93482246343"/>
    <n v="599179.15054146037"/>
    <n v="581031.55906580982"/>
    <n v="563676.16039551178"/>
    <n v="547112.95453056612"/>
    <n v="531341.94147097296"/>
    <n v="2147659.6350000002"/>
    <n v="60.12"/>
    <n v="9.5873061007957556"/>
    <n v="1.2999999999999999E-2"/>
    <n v="0.78300000000000003"/>
    <n v="4.1710026516728012E-2"/>
    <n v="0.13463493356909795"/>
    <n v="7.3999999999999996E-2"/>
    <n v="0.20863493356909796"/>
    <n v="3.0084329100456619"/>
    <n v="2.8933987020107574"/>
    <n v="2.7538180131123386"/>
    <n v="2.5896908433504056"/>
    <n v="2.4010171927249568"/>
    <n v="2.187797061235992"/>
    <n v="1.9500304488835132"/>
    <n v="1.6877173556675193"/>
    <n v="1.4008577815880101"/>
    <n v="1.0894517266449866"/>
    <n v="3.0084329100456619"/>
    <n v="2.9509158060282097"/>
    <n v="2.823608357561548"/>
    <n v="2.6717544282313721"/>
    <n v="2.4953540180376814"/>
    <n v="2.2944071269804747"/>
    <n v="2.0689137550597527"/>
    <n v="1.8188739022755163"/>
    <n v="1.5442875686277646"/>
    <n v="1.2451547541164985"/>
    <n v="0"/>
    <n v="4.3969331441327908"/>
    <n v="13.190799432398371"/>
    <n v="21.984665720663955"/>
    <n v="30.778532008929535"/>
    <n v="39.572398297195122"/>
    <n v="48.366264585460698"/>
    <n v="57.160130873726288"/>
    <n v="65.953997161991865"/>
    <n v="74.747863450257441"/>
    <n v="8.7938662882655816"/>
    <n v="0"/>
    <n v="13.10306518029383"/>
    <n v="41.081521144106588"/>
    <n v="72.360771146064494"/>
    <n v="108.46649135919976"/>
    <n v="151.67071930668908"/>
    <n v="205.57960069008888"/>
    <n v="276.35700709898327"/>
    <n v="375.57165129197853"/>
    <n v="527.90443464314785"/>
    <n v="1772.0952618605522"/>
    <n v="69.555528290513578"/>
    <n v="276.24761852265971"/>
    <n v="2117.8984086737255"/>
    <n v="2117.9"/>
    <n v="276.24782608695637"/>
    <n v="69.555528290513578"/>
    <n v="1772.0966456225301"/>
    <n v="8.611357500228852"/>
    <n v="1.5913262745925749E-3"/>
    <n v="7.5136988271050323E-7"/>
  </r>
  <r>
    <x v="3"/>
    <x v="390"/>
    <n v="377"/>
    <n v="1.79975"/>
    <n v="79.121287075877561"/>
    <n v="0"/>
    <n v="8.7912541195419518"/>
    <n v="17.582508239083904"/>
    <n v="26.373762358625854"/>
    <n v="35.165016478167807"/>
    <n v="43.956270597709761"/>
    <n v="52.747524717251714"/>
    <n v="61.538778836793668"/>
    <n v="70.330032956335614"/>
    <n v="79.121287075877561"/>
    <n v="0"/>
    <n v="8.7912541195419518"/>
    <n v="17.582508239083904"/>
    <n v="26.373762358625854"/>
    <n v="35.165016478167807"/>
    <n v="43.956270597709761"/>
    <n v="52.747524717251714"/>
    <n v="61.538778836793668"/>
    <n v="70.330032956335614"/>
    <n v="79.121287075877561"/>
    <n v="0"/>
    <n v="47.337766259047555"/>
    <n v="189.35106503619022"/>
    <n v="426.03989633142788"/>
    <n v="757.40426014476088"/>
    <n v="1183.4441564761889"/>
    <n v="1704.159585325712"/>
    <n v="2319.5505466933305"/>
    <n v="3029.6170405790435"/>
    <n v="3834.3590669828509"/>
    <n v="0"/>
    <n v="2.6524446895308244E-2"/>
    <n v="5.3048893790616489E-2"/>
    <n v="7.9573340685924726E-2"/>
    <n v="0.10609778758123298"/>
    <n v="0.13262223447654123"/>
    <n v="0.15914668137184948"/>
    <n v="0.18567112826715773"/>
    <n v="0.21219557516246595"/>
    <n v="0.23872002205777418"/>
    <n v="9.0399999999999991"/>
    <n v="1.181524"/>
    <n v="1"/>
    <n v="1.0005999999999999"/>
    <n v="1.0066999999999999"/>
    <n v="1"/>
    <n v="0.96850654616257326"/>
    <n v="0.93814122319203297"/>
    <n v="0.90890403108837903"/>
    <n v="0.88079496985161165"/>
    <n v="0.85381403948173051"/>
    <n v="0.82796123997873583"/>
    <n v="0.8032365713426276"/>
    <n v="0.77964003357340583"/>
    <n v="0.75717162667107041"/>
    <n v="350900"/>
    <n v="701800"/>
    <n v="679697.89409689396"/>
    <n v="658387.51043616876"/>
    <n v="637868.8490178244"/>
    <n v="618141.90984186111"/>
    <n v="599206.69290827843"/>
    <n v="581063.19821707683"/>
    <n v="563711.42576825607"/>
    <n v="547151.37556181627"/>
    <n v="531383.04759775719"/>
    <n v="701800"/>
    <n v="679697.89409689396"/>
    <n v="658387.51043616876"/>
    <n v="637868.8490178244"/>
    <n v="618141.90984186111"/>
    <n v="599206.69290827843"/>
    <n v="581063.19821707683"/>
    <n v="563711.42576825607"/>
    <n v="547151.37556181627"/>
    <n v="531383.04759775719"/>
    <n v="2150111.30125"/>
    <n v="60.12"/>
    <n v="9.5873061007957556"/>
    <n v="1.2999999999999999E-2"/>
    <n v="0.78300000000000003"/>
    <n v="4.1710026516728012E-2"/>
    <n v="0.13510294949721036"/>
    <n v="7.3999999999999996E-2"/>
    <n v="0.20910294949721037"/>
    <n v="3.0047789006841508"/>
    <n v="2.8898806162623103"/>
    <n v="2.7504123721123781"/>
    <n v="2.5863741682343533"/>
    <n v="2.3977660046282381"/>
    <n v="2.1845878812940298"/>
    <n v="1.9468397982317309"/>
    <n v="1.6845217554413401"/>
    <n v="1.3976337529228577"/>
    <n v="1.0861757906762832"/>
    <n v="3.0047789006841508"/>
    <n v="2.9473297584732308"/>
    <n v="2.8201464941873442"/>
    <n v="2.6683932701733655"/>
    <n v="2.4920700864312959"/>
    <n v="2.2911769429611342"/>
    <n v="2.0657138397628803"/>
    <n v="1.8156807768365355"/>
    <n v="1.541077754182099"/>
    <n v="1.2419047717995704"/>
    <n v="0"/>
    <n v="4.3956270597709759"/>
    <n v="13.186881179312927"/>
    <n v="21.97813529885488"/>
    <n v="30.76938941839683"/>
    <n v="39.560643537938788"/>
    <n v="48.351897657480734"/>
    <n v="57.143151777022695"/>
    <n v="65.934405896564641"/>
    <n v="74.725660016106588"/>
    <n v="8.7912541195419518"/>
    <n v="0"/>
    <n v="13.111215121445886"/>
    <n v="41.107518254987411"/>
    <n v="72.408881646353109"/>
    <n v="108.54490929171111"/>
    <n v="151.79433065747932"/>
    <n v="205.77575232675588"/>
    <n v="276.67857415917825"/>
    <n v="376.13035155735048"/>
    <n v="528.97152935499787"/>
    <n v="1774.5230623702591"/>
    <n v="69.555528290513578"/>
    <n v="276.61178859911576"/>
    <n v="2120.6903792598887"/>
    <n v="2120.6999999999998"/>
    <n v="276.61304347826081"/>
    <n v="69.555528290513578"/>
    <n v="1774.5314282312254"/>
    <n v="8.6070043695103902"/>
    <n v="9.6207401111314539E-3"/>
    <n v="4.5365870284016857E-6"/>
  </r>
  <r>
    <x v="3"/>
    <x v="391"/>
    <n v="377"/>
    <n v="1.8036399999999999"/>
    <n v="79.080966165162408"/>
    <n v="0"/>
    <n v="8.7867740183513785"/>
    <n v="17.573548036702757"/>
    <n v="26.360322055054134"/>
    <n v="35.147096073405514"/>
    <n v="43.933870091756894"/>
    <n v="52.720644110108275"/>
    <n v="61.507418128459655"/>
    <n v="70.294192146811028"/>
    <n v="79.080966165162408"/>
    <n v="0"/>
    <n v="8.7867740183513785"/>
    <n v="17.573548036702757"/>
    <n v="26.360322055054134"/>
    <n v="35.147096073405514"/>
    <n v="43.933870091756894"/>
    <n v="52.720644110108275"/>
    <n v="61.507418128459655"/>
    <n v="70.294192146811028"/>
    <n v="79.080966165162408"/>
    <n v="0"/>
    <n v="47.289531060364588"/>
    <n v="189.15812424145835"/>
    <n v="425.60577954328124"/>
    <n v="756.63249696583341"/>
    <n v="1182.2382765091149"/>
    <n v="1702.4231181731252"/>
    <n v="2317.187021957865"/>
    <n v="3026.5299878633336"/>
    <n v="3830.4520158895316"/>
    <n v="0"/>
    <n v="2.6510929801558124E-2"/>
    <n v="5.3021859603116249E-2"/>
    <n v="7.953278940467437E-2"/>
    <n v="0.1060437192062325"/>
    <n v="0.13255464900779063"/>
    <n v="0.15906557880934877"/>
    <n v="0.18557650861090688"/>
    <n v="0.212087438412465"/>
    <n v="0.23859836821402314"/>
    <n v="9.0399999999999991"/>
    <n v="1.181524"/>
    <n v="1"/>
    <n v="1.0005999999999999"/>
    <n v="1.0066999999999999"/>
    <n v="1"/>
    <n v="0.96852230820013308"/>
    <n v="0.93817159774910786"/>
    <n v="0.90894786864692467"/>
    <n v="0.88085112089358331"/>
    <n v="0.85388135448908364"/>
    <n v="0.82803856943342591"/>
    <n v="0.8033227657266101"/>
    <n v="0.779733943368636"/>
    <n v="0.75727210235950371"/>
    <n v="350900"/>
    <n v="701800"/>
    <n v="679708.95589485334"/>
    <n v="658408.82730032387"/>
    <n v="637899.61421641172"/>
    <n v="618181.31664311676"/>
    <n v="599253.93458043889"/>
    <n v="581117.46802837832"/>
    <n v="563771.91698693496"/>
    <n v="547217.28145610879"/>
    <n v="531453.5614358997"/>
    <n v="701800"/>
    <n v="679708.95589485334"/>
    <n v="658408.82730032387"/>
    <n v="637899.61421641172"/>
    <n v="618181.31664311676"/>
    <n v="599253.93458043889"/>
    <n v="581117.46802837832"/>
    <n v="563771.91698693496"/>
    <n v="547217.28145610879"/>
    <n v="531453.5614358997"/>
    <n v="2152562.9675000003"/>
    <n v="60.12"/>
    <n v="9.5873061007957556"/>
    <n v="1.2999999999999999E-2"/>
    <n v="0.78300000000000003"/>
    <n v="4.1710026516728012E-2"/>
    <n v="0.13568760674284128"/>
    <n v="7.3999999999999996E-2"/>
    <n v="0.20968760674284126"/>
    <n v="3.0011332148063778"/>
    <n v="2.8863893629647355"/>
    <n v="2.7470462070794928"/>
    <n v="2.5831037471506488"/>
    <n v="2.3945619831782046"/>
    <n v="2.1814209151621577"/>
    <n v="1.9436805431025113"/>
    <n v="1.681340866999264"/>
    <n v="1.3944018868524157"/>
    <n v="1.0828636026619658"/>
    <n v="3.0011332148063778"/>
    <n v="2.9437612888855567"/>
    <n v="2.8167177850221141"/>
    <n v="2.6650749771150708"/>
    <n v="2.4888328651644267"/>
    <n v="2.2879914491701809"/>
    <n v="2.0625507291323344"/>
    <n v="1.8125107050508875"/>
    <n v="1.5378713769258399"/>
    <n v="1.2386327447571908"/>
    <n v="0"/>
    <n v="4.3933870091756893"/>
    <n v="13.180161027527067"/>
    <n v="21.966935045878444"/>
    <n v="30.753709064229824"/>
    <n v="39.540483082581204"/>
    <n v="48.327257100932584"/>
    <n v="57.114031119283965"/>
    <n v="65.900805137635345"/>
    <n v="74.687579155986725"/>
    <n v="8.7867740183513785"/>
    <n v="0"/>
    <n v="13.113732750865111"/>
    <n v="41.11561942420618"/>
    <n v="72.425164688191444"/>
    <n v="108.5753469249769"/>
    <n v="151.85078141314534"/>
    <n v="205.8813298867552"/>
    <n v="276.88006659698414"/>
    <n v="376.53050252442199"/>
    <n v="529.82846029153973"/>
    <n v="1776.2010045010861"/>
    <n v="69.555528290513578"/>
    <n v="276.86347991873981"/>
    <n v="2122.6200127103393"/>
    <n v="2122.6"/>
    <n v="276.86086956521717"/>
    <n v="69.555528290513578"/>
    <n v="1776.1836021442691"/>
    <n v="8.6015574693070231"/>
    <n v="2.0012710339415207E-2"/>
    <n v="9.4283945818407648E-6"/>
  </r>
  <r>
    <x v="3"/>
    <x v="392"/>
    <n v="377"/>
    <n v="1.8068900000000001"/>
    <n v="79.054795244657072"/>
    <n v="0"/>
    <n v="8.783866138295231"/>
    <n v="17.567732276590462"/>
    <n v="26.351598414885693"/>
    <n v="35.135464553180924"/>
    <n v="43.919330691476155"/>
    <n v="52.703196829771386"/>
    <n v="61.487062968066617"/>
    <n v="70.270929106361848"/>
    <n v="79.054795244657072"/>
    <n v="0"/>
    <n v="8.783866138295231"/>
    <n v="17.567732276590462"/>
    <n v="26.351598414885693"/>
    <n v="35.135464553180924"/>
    <n v="43.919330691476155"/>
    <n v="52.703196829771386"/>
    <n v="61.487062968066617"/>
    <n v="70.270929106361848"/>
    <n v="79.054795244657072"/>
    <n v="0"/>
    <n v="47.258236405487374"/>
    <n v="189.03294562194949"/>
    <n v="425.3241276493863"/>
    <n v="756.13178248779798"/>
    <n v="1181.4559101371842"/>
    <n v="1701.2965105975452"/>
    <n v="2315.653583868881"/>
    <n v="3024.5271299511919"/>
    <n v="3827.9171488444758"/>
    <n v="0"/>
    <n v="2.6502156319518088E-2"/>
    <n v="5.3004312639036176E-2"/>
    <n v="7.9506468958554261E-2"/>
    <n v="0.10600862527807235"/>
    <n v="0.13251078159759044"/>
    <n v="0.15901293791710852"/>
    <n v="0.1855150942366266"/>
    <n v="0.2120172505561447"/>
    <n v="0.23851940687566275"/>
    <n v="9.0399999999999991"/>
    <n v="1.181524"/>
    <n v="1"/>
    <n v="1.0005999999999999"/>
    <n v="1.0066999999999999"/>
    <n v="1"/>
    <n v="0.96853253895501301"/>
    <n v="0.93819131345971163"/>
    <n v="0.90897632351409585"/>
    <n v="0.88088756911816568"/>
    <n v="0.85392505027192112"/>
    <n v="0.82808876697536205"/>
    <n v="0.80337871922848847"/>
    <n v="0.77979490703130061"/>
    <n v="0.75733733038379814"/>
    <n v="350900"/>
    <n v="701800"/>
    <n v="679716.13583862816"/>
    <n v="658422.6637860256"/>
    <n v="637919.58384219243"/>
    <n v="618206.89600712864"/>
    <n v="599284.60028083425"/>
    <n v="581152.69666330912"/>
    <n v="563811.18515455315"/>
    <n v="547260.06575456681"/>
    <n v="531499.3384633495"/>
    <n v="701800"/>
    <n v="679716.13583862816"/>
    <n v="658422.6637860256"/>
    <n v="637919.58384219243"/>
    <n v="618206.89600712864"/>
    <n v="599284.60028083425"/>
    <n v="581152.69666330912"/>
    <n v="563811.18515455315"/>
    <n v="547260.06575456681"/>
    <n v="531499.3384633495"/>
    <n v="2155014.63375"/>
    <n v="60.12"/>
    <n v="9.5873061007957556"/>
    <n v="1.2999999999999999E-2"/>
    <n v="0.78300000000000003"/>
    <n v="4.1710026516728012E-2"/>
    <n v="0.13617704147446952"/>
    <n v="7.3999999999999996E-2"/>
    <n v="0.21017704147446953"/>
    <n v="2.9974958240045506"/>
    <n v="2.8828900943429185"/>
    <n v="2.7436604841134828"/>
    <n v="2.5798069933162457"/>
    <n v="2.3913296219512068"/>
    <n v="2.178228370018366"/>
    <n v="1.9405032375177227"/>
    <n v="1.6781542244492762"/>
    <n v="1.391181330813029"/>
    <n v="1.0795845566089783"/>
    <n v="2.9974958240045506"/>
    <n v="2.9401929591737348"/>
    <n v="2.8132752892282005"/>
    <n v="2.6617337387148643"/>
    <n v="2.4855683076337263"/>
    <n v="2.2847789959847864"/>
    <n v="2.0593658037680442"/>
    <n v="1.8093287309834993"/>
    <n v="1.5346677776311526"/>
    <n v="1.2353829437110035"/>
    <n v="0"/>
    <n v="4.3919330691476155"/>
    <n v="13.175799207442846"/>
    <n v="21.959665345738077"/>
    <n v="30.743531484033308"/>
    <n v="39.527397622328536"/>
    <n v="48.311263760623774"/>
    <n v="57.095129898918998"/>
    <n v="65.878996037214236"/>
    <n v="74.66286217550946"/>
    <n v="8.783866138295231"/>
    <n v="0"/>
    <n v="13.120959305536934"/>
    <n v="41.138688754126576"/>
    <n v="72.468090265052311"/>
    <n v="108.64600435435214"/>
    <n v="151.96365605595534"/>
    <n v="206.06328077738161"/>
    <n v="277.18344908394425"/>
    <n v="377.06680947545902"/>
    <n v="530.87068280350252"/>
    <n v="1778.5216208753104"/>
    <n v="69.555528290513578"/>
    <n v="277.21157237487347"/>
    <n v="2125.2887215406977"/>
    <n v="2125.3000000000002"/>
    <n v="277.21304347826072"/>
    <n v="69.555528290513578"/>
    <n v="1778.5314282312258"/>
    <n v="8.5969903626200068"/>
    <n v="1.1278459302502597E-2"/>
    <n v="5.3067610702030755E-6"/>
  </r>
  <r>
    <x v="3"/>
    <x v="393"/>
    <n v="377"/>
    <n v="1.8125100000000001"/>
    <n v="78.977024639397442"/>
    <n v="0"/>
    <n v="8.7752249599330483"/>
    <n v="17.550449919866097"/>
    <n v="26.325674879799145"/>
    <n v="35.100899839732193"/>
    <n v="43.876124799665241"/>
    <n v="52.65134975959829"/>
    <n v="61.426574719531338"/>
    <n v="70.201799679464386"/>
    <n v="78.977024639397428"/>
    <n v="0"/>
    <n v="8.7752249599330483"/>
    <n v="17.550449919866097"/>
    <n v="26.325674879799145"/>
    <n v="35.100899839732193"/>
    <n v="43.876124799665241"/>
    <n v="52.65134975959829"/>
    <n v="61.426574719531338"/>
    <n v="70.201799679464386"/>
    <n v="78.977024639397428"/>
    <n v="0"/>
    <n v="47.16530102217709"/>
    <n v="188.66120408870836"/>
    <n v="424.48770919959378"/>
    <n v="754.64481635483344"/>
    <n v="1179.132525554427"/>
    <n v="1697.9508367983751"/>
    <n v="2311.099750086677"/>
    <n v="3018.5792654193338"/>
    <n v="3820.3893827963429"/>
    <n v="0"/>
    <n v="2.6476084672235008E-2"/>
    <n v="5.2952169344470015E-2"/>
    <n v="7.942825401670503E-2"/>
    <n v="0.10590433868894003"/>
    <n v="0.13238042336117503"/>
    <n v="0.15885650803341006"/>
    <n v="0.18533259270564506"/>
    <n v="0.21180867737788006"/>
    <n v="0.23828476205011506"/>
    <n v="9.0399999999999991"/>
    <n v="1.181524"/>
    <n v="1"/>
    <n v="1.0005999999999999"/>
    <n v="1.0066999999999999"/>
    <n v="1"/>
    <n v="0.96856294182376301"/>
    <n v="0.93824990440587641"/>
    <n v="0.9090608877463402"/>
    <n v="0.88099589184515426"/>
    <n v="0.85405491670231881"/>
    <n v="0.82823796231783375"/>
    <n v="0.80354502869169908"/>
    <n v="0.77997611582391457"/>
    <n v="0.75753122371448067"/>
    <n v="350900"/>
    <n v="701800"/>
    <n v="679737.47257191688"/>
    <n v="658463.78291204409"/>
    <n v="637978.93102038151"/>
    <n v="618282.91689692927"/>
    <n v="599375.74054168735"/>
    <n v="581257.40195465577"/>
    <n v="563927.9011358344"/>
    <n v="547387.23808522325"/>
    <n v="531635.41280282254"/>
    <n v="701800"/>
    <n v="679737.47257191688"/>
    <n v="658463.78291204409"/>
    <n v="637978.93102038151"/>
    <n v="618282.91689692927"/>
    <n v="599375.74054168735"/>
    <n v="581257.40195465577"/>
    <n v="563927.9011358344"/>
    <n v="547387.23808522325"/>
    <n v="531635.41280282254"/>
    <n v="2157466.3000000003"/>
    <n v="60.12"/>
    <n v="9.5873061007957556"/>
    <n v="1.2999999999999999E-2"/>
    <n v="0.78300000000000003"/>
    <n v="4.1710026516728012E-2"/>
    <n v="0.13702546629172702"/>
    <n v="7.3999999999999996E-2"/>
    <n v="0.21102546629172703"/>
    <n v="2.9938666999999999"/>
    <n v="2.8794564177209998"/>
    <n v="2.7403796282675286"/>
    <n v="2.5766363316395871"/>
    <n v="2.3882265278371739"/>
    <n v="2.175150216860291"/>
    <n v="1.9374073987089369"/>
    <n v="1.6749980733831118"/>
    <n v="1.3879222408828154"/>
    <n v="1.0761799012080493"/>
    <n v="2.9938666999999999"/>
    <n v="2.9366615588605001"/>
    <n v="2.809918022994264"/>
    <n v="2.6585079799535576"/>
    <n v="2.4824314297383805"/>
    <n v="2.2816883723487322"/>
    <n v="2.0562788077846141"/>
    <n v="1.8062027360460244"/>
    <n v="1.5314601571329636"/>
    <n v="1.2320510710454324"/>
    <n v="0"/>
    <n v="4.3876124799665241"/>
    <n v="13.162837439899572"/>
    <n v="21.938062399832621"/>
    <n v="30.713287359765669"/>
    <n v="39.488512319698714"/>
    <n v="48.263737279631769"/>
    <n v="57.03896223956481"/>
    <n v="65.814187199497866"/>
    <n v="74.589412159430907"/>
    <n v="8.7752249599330483"/>
    <n v="0"/>
    <n v="13.110903581158961"/>
    <n v="41.106843224936227"/>
    <n v="72.413336425998978"/>
    <n v="108.56936574857005"/>
    <n v="151.87024798734512"/>
    <n v="205.96679323470332"/>
    <n v="277.11713372166741"/>
    <n v="377.11349886629625"/>
    <n v="531.25952869208231"/>
    <n v="1778.5276514827588"/>
    <n v="69.555528290513578"/>
    <n v="277.21247696599067"/>
    <n v="2125.295656739263"/>
    <n v="2125.3000000000002"/>
    <n v="277.21304347826072"/>
    <n v="69.555528290513578"/>
    <n v="1778.5314282312258"/>
    <n v="8.5890581447375638"/>
    <n v="4.3432607371869381E-3"/>
    <n v="2.0435988976553603E-6"/>
  </r>
  <r>
    <x v="3"/>
    <x v="394"/>
    <n v="377"/>
    <n v="1.8132699999999999"/>
    <n v="79.005323160695909"/>
    <n v="0"/>
    <n v="8.778369240077323"/>
    <n v="17.556738480154646"/>
    <n v="26.335107720231967"/>
    <n v="35.113476960309292"/>
    <n v="43.891846200386617"/>
    <n v="52.670215440463942"/>
    <n v="61.448584680541266"/>
    <n v="70.226953920618584"/>
    <n v="79.005323160695909"/>
    <n v="0"/>
    <n v="8.778369240077323"/>
    <n v="17.556738480154646"/>
    <n v="26.335107720231967"/>
    <n v="35.113476960309292"/>
    <n v="43.891846200386617"/>
    <n v="52.670215440463942"/>
    <n v="61.448584680541266"/>
    <n v="70.226953920618584"/>
    <n v="79.005323160695909"/>
    <n v="0"/>
    <n v="47.199106990520633"/>
    <n v="188.79642796208253"/>
    <n v="424.7919629146856"/>
    <n v="755.18571184833013"/>
    <n v="1179.9776747630158"/>
    <n v="1699.1678516587431"/>
    <n v="2312.7562425355113"/>
    <n v="3020.7428473933205"/>
    <n v="3823.1276662321711"/>
    <n v="0"/>
    <n v="2.6485571406502581E-2"/>
    <n v="5.2971142813005162E-2"/>
    <n v="7.9456714219507729E-2"/>
    <n v="0.10594228562601032"/>
    <n v="0.13242785703251292"/>
    <n v="0.15891342843901549"/>
    <n v="0.18539899984551808"/>
    <n v="0.21188457125202065"/>
    <n v="0.23837014265852322"/>
    <n v="9.0399999999999991"/>
    <n v="1.181524"/>
    <n v="1"/>
    <n v="1.0005999999999999"/>
    <n v="1.0066999999999999"/>
    <n v="1"/>
    <n v="0.96855187895449146"/>
    <n v="0.93822858431490375"/>
    <n v="0.90903011608123674"/>
    <n v="0.88095647425349044"/>
    <n v="0.85400765883166496"/>
    <n v="0.82818366981576019"/>
    <n v="0.80348450720577613"/>
    <n v="0.77991017100171289"/>
    <n v="0.75746066120357025"/>
    <n v="350900"/>
    <n v="701800"/>
    <n v="679729.7086502621"/>
    <n v="658448.82047219947"/>
    <n v="637957.33546581189"/>
    <n v="618255.25363109959"/>
    <n v="599342.57496806246"/>
    <n v="581219.29947670049"/>
    <n v="563885.42715701368"/>
    <n v="547340.95800900215"/>
    <n v="531585.89203266555"/>
    <n v="701800"/>
    <n v="679729.7086502621"/>
    <n v="658448.82047219947"/>
    <n v="637957.33546581189"/>
    <n v="618255.25363109959"/>
    <n v="599342.57496806246"/>
    <n v="581219.29947670049"/>
    <n v="563885.42715701368"/>
    <n v="547340.95800900215"/>
    <n v="531585.89203266555"/>
    <n v="2159917.9662500001"/>
    <n v="60.12"/>
    <n v="9.5873061007957556"/>
    <n v="1.2999999999999999E-2"/>
    <n v="0.78300000000000003"/>
    <n v="4.1710026516728012E-2"/>
    <n v="0.13714040214048429"/>
    <n v="7.3999999999999996E-2"/>
    <n v="0.2111404021404843"/>
    <n v="2.990245814642452"/>
    <n v="2.8759119748530826"/>
    <n v="2.7369058510407136"/>
    <n v="2.5732274432053424"/>
    <n v="2.3848767513469706"/>
    <n v="2.1718537754655975"/>
    <n v="1.9341585155612235"/>
    <n v="1.6717909716338482"/>
    <n v="1.3847511436834721"/>
    <n v="1.0730390317100942"/>
    <n v="2.990245814642452"/>
    <n v="2.9330788947477675"/>
    <n v="2.8064089129468979"/>
    <n v="2.6550666471230278"/>
    <n v="2.4790520972761563"/>
    <n v="2.2783652634062843"/>
    <n v="2.0530061455134105"/>
    <n v="1.8029747435975358"/>
    <n v="1.5282710576586602"/>
    <n v="1.2288950876967832"/>
    <n v="0"/>
    <n v="4.3891846200386615"/>
    <n v="13.167553860115984"/>
    <n v="21.945923100193305"/>
    <n v="30.72429234027063"/>
    <n v="39.502661580347954"/>
    <n v="48.281030820425279"/>
    <n v="57.059400060502604"/>
    <n v="65.837769300579922"/>
    <n v="74.616138540657246"/>
    <n v="8.778369240077323"/>
    <n v="0"/>
    <n v="13.136326924776181"/>
    <n v="41.187743254181548"/>
    <n v="72.559164003129624"/>
    <n v="108.79528635131"/>
    <n v="152.20077082797147"/>
    <n v="206.4429844788684"/>
    <n v="277.81225673130763"/>
    <n v="378.1712975373265"/>
    <n v="533.00564217103442"/>
    <n v="1783.3114722799057"/>
    <n v="69.555528290513578"/>
    <n v="277.93005008556275"/>
    <n v="2130.7970506559823"/>
    <n v="2130.8000000000002"/>
    <n v="277.93043478260847"/>
    <n v="69.555528290513578"/>
    <n v="1783.3140369268781"/>
    <n v="8.5879821276153638"/>
    <n v="2.9493440179066965E-3"/>
    <n v="1.3841486849571504E-6"/>
  </r>
  <r>
    <x v="3"/>
    <x v="395"/>
    <n v="377"/>
    <n v="1.8164400000000001"/>
    <n v="78.981140710388615"/>
    <n v="0"/>
    <n v="8.7756823011542906"/>
    <n v="17.551364602308581"/>
    <n v="26.327046903462872"/>
    <n v="35.102729204617162"/>
    <n v="43.878411505771453"/>
    <n v="52.654093806925744"/>
    <n v="61.429776108080034"/>
    <n v="70.205458409234325"/>
    <n v="78.981140710388615"/>
    <n v="0"/>
    <n v="8.7756823011542906"/>
    <n v="17.551364602308581"/>
    <n v="26.327046903462872"/>
    <n v="35.102729204617162"/>
    <n v="43.878411505771453"/>
    <n v="52.654093806925744"/>
    <n v="61.429776108080034"/>
    <n v="70.205458409234325"/>
    <n v="78.981140710388615"/>
    <n v="0"/>
    <n v="47.170217408610512"/>
    <n v="188.68086963444205"/>
    <n v="424.53195667749458"/>
    <n v="754.72347853776819"/>
    <n v="1179.2554352152629"/>
    <n v="1698.1278267099783"/>
    <n v="2311.3406530219149"/>
    <n v="3018.8939141510727"/>
    <n v="3820.7876100974513"/>
    <n v="0"/>
    <n v="2.6477464534854257E-2"/>
    <n v="5.2954929069708515E-2"/>
    <n v="7.9432393604562779E-2"/>
    <n v="0.10590985813941703"/>
    <n v="0.13238732267427128"/>
    <n v="0.15886478720912556"/>
    <n v="0.18534225174397981"/>
    <n v="0.21181971627883406"/>
    <n v="0.23829718081368831"/>
    <n v="9.0399999999999991"/>
    <n v="1.181524"/>
    <n v="1"/>
    <n v="1.0005999999999999"/>
    <n v="1.0066999999999999"/>
    <n v="1"/>
    <n v="0.96856133270049449"/>
    <n v="0.93824680332429511"/>
    <n v="0.90905641187140185"/>
    <n v="0.88099015834181471"/>
    <n v="0.8540480427355337"/>
    <n v="0.82823006505255869"/>
    <n v="0.80353622529289004"/>
    <n v="0.77996652345652739"/>
    <n v="0.75752095954347087"/>
    <n v="350900"/>
    <n v="701800"/>
    <n v="679736.34328920709"/>
    <n v="658461.60657299031"/>
    <n v="637975.78985134978"/>
    <n v="618278.89312428562"/>
    <n v="599370.9163917976"/>
    <n v="581251.85965388571"/>
    <n v="563921.72291055019"/>
    <n v="547380.50616179092"/>
    <n v="531628.20940760791"/>
    <n v="701800"/>
    <n v="679736.34328920709"/>
    <n v="658461.60657299031"/>
    <n v="637975.78985134978"/>
    <n v="618278.89312428562"/>
    <n v="599370.9163917976"/>
    <n v="581251.85965388571"/>
    <n v="563921.72291055019"/>
    <n v="547380.50616179092"/>
    <n v="531628.20940760791"/>
    <n v="2162369.6325000003"/>
    <n v="60.12"/>
    <n v="9.5873061007957556"/>
    <n v="1.2999999999999999E-2"/>
    <n v="0.78300000000000003"/>
    <n v="4.1710026516728012E-2"/>
    <n v="0.13762032524258758"/>
    <n v="7.3999999999999996E-2"/>
    <n v="0.21162032524258756"/>
    <n v="2.9866331399092969"/>
    <n v="2.8724340648623738"/>
    <n v="2.7335385785704123"/>
    <n v="2.5699466810334126"/>
    <n v="2.3816583722513753"/>
    <n v="2.1686736522242991"/>
    <n v="1.9309925209521845"/>
    <n v="1.6686149784350328"/>
    <n v="1.3815410246728421"/>
    <n v="1.0697706596656136"/>
    <n v="2.9866331399092969"/>
    <n v="2.9295336023858356"/>
    <n v="2.8029863217163928"/>
    <n v="2.6517426298019124"/>
    <n v="2.475802526642394"/>
    <n v="2.275166012237837"/>
    <n v="2.0498330865882419"/>
    <n v="1.7998037496936088"/>
    <n v="1.5250780015539376"/>
    <n v="1.2256558421692278"/>
    <n v="0"/>
    <n v="4.3878411505771453"/>
    <n v="13.163523451731436"/>
    <n v="21.939205752885726"/>
    <n v="30.714888054040017"/>
    <n v="39.490570355194308"/>
    <n v="48.266252656348598"/>
    <n v="57.041934957502889"/>
    <n v="65.817617258657179"/>
    <n v="74.59329955981147"/>
    <n v="8.7756823011542906"/>
    <n v="0"/>
    <n v="13.144174176406953"/>
    <n v="41.212794683012099"/>
    <n v="72.60565088903968"/>
    <n v="108.87140495947455"/>
    <n v="152.32149982220255"/>
    <n v="206.63599487719836"/>
    <n v="278.13137911028872"/>
    <n v="378.7311195180971"/>
    <n v="534.08720148812802"/>
    <n v="1785.741219523848"/>
    <n v="69.555528290513578"/>
    <n v="278.2945121721541"/>
    <n v="2133.591259986516"/>
    <n v="2133.6"/>
    <n v="278.29565217391291"/>
    <n v="69.555528290513578"/>
    <n v="1785.7488195355734"/>
    <n v="8.5834855320147216"/>
    <n v="8.7400134839299426E-3"/>
    <n v="4.0963692744328563E-6"/>
  </r>
  <r>
    <x v="3"/>
    <x v="396"/>
    <n v="377"/>
    <n v="1.8221000000000001"/>
    <n v="78.903067137953045"/>
    <n v="0"/>
    <n v="8.7670074597725609"/>
    <n v="17.534014919545122"/>
    <n v="26.301022379317683"/>
    <n v="35.068029839090244"/>
    <n v="43.835037298862801"/>
    <n v="52.602044758635358"/>
    <n v="61.369052218407916"/>
    <n v="70.136059678180473"/>
    <n v="78.90306713795303"/>
    <n v="0"/>
    <n v="8.7670074597725609"/>
    <n v="17.534014919545122"/>
    <n v="26.301022379317683"/>
    <n v="35.068029839090244"/>
    <n v="43.835037298862801"/>
    <n v="52.602044758635358"/>
    <n v="61.369052218407916"/>
    <n v="70.136059678180473"/>
    <n v="78.90306713795303"/>
    <n v="0"/>
    <n v="47.077007127320989"/>
    <n v="188.30802850928396"/>
    <n v="423.69306414588891"/>
    <n v="753.23211403713583"/>
    <n v="1176.9251781830244"/>
    <n v="1694.772256583555"/>
    <n v="2306.7733492387274"/>
    <n v="3012.928456148542"/>
    <n v="3813.2375773129984"/>
    <n v="0"/>
    <n v="2.6451291321519035E-2"/>
    <n v="5.2902582643038071E-2"/>
    <n v="7.9353873964557106E-2"/>
    <n v="0.10580516528607614"/>
    <n v="0.13225645660759516"/>
    <n v="0.15870774792911421"/>
    <n v="0.18515903925063323"/>
    <n v="0.21161033057215226"/>
    <n v="0.23806162189367128"/>
    <n v="9.0399999999999991"/>
    <n v="1.181524"/>
    <n v="1"/>
    <n v="1.0005999999999999"/>
    <n v="1.0066999999999999"/>
    <n v="1"/>
    <n v="0.96859185504663547"/>
    <n v="0.93830562667400552"/>
    <n v="0.90914131488211014"/>
    <n v="0.88109891967094922"/>
    <n v="0.85417844104052298"/>
    <n v="0.82837987899083121"/>
    <n v="0.80370323352187412"/>
    <n v="0.78014850463365149"/>
    <n v="0.75771569232616343"/>
    <n v="350900"/>
    <n v="701800"/>
    <n v="679757.76387172879"/>
    <n v="658502.88879981707"/>
    <n v="638035.37478426495"/>
    <n v="618355.22182507219"/>
    <n v="599462.42992223904"/>
    <n v="581356.99907576537"/>
    <n v="564038.92928565131"/>
    <n v="547508.22055189661"/>
    <n v="531764.87287450151"/>
    <n v="701800"/>
    <n v="679757.76387172879"/>
    <n v="658502.88879981707"/>
    <n v="638035.37478426495"/>
    <n v="618355.22182507219"/>
    <n v="599462.42992223904"/>
    <n v="581356.99907576537"/>
    <n v="564038.92928565131"/>
    <n v="547508.22055189661"/>
    <n v="531764.87287450151"/>
    <n v="2164821.2987500001"/>
    <n v="60.12"/>
    <n v="9.5873061007957556"/>
    <n v="1.2999999999999999E-2"/>
    <n v="0.78300000000000003"/>
    <n v="4.1710026516728012E-2"/>
    <n v="0.13847930721792068"/>
    <n v="7.3999999999999996E-2"/>
    <n v="0.21247930721792069"/>
    <n v="2.9830286479048702"/>
    <n v="2.8690238830810015"/>
    <n v="2.7302795016916233"/>
    <n v="2.5667955037367371"/>
    <n v="2.3785718892163406"/>
    <n v="2.1656086581304361"/>
    <n v="1.9279058104790225"/>
    <n v="1.6654633462621"/>
    <n v="1.3782812654796679"/>
    <n v="1.0663595681317273"/>
    <n v="2.9830286479048702"/>
    <n v="2.9260262654929359"/>
    <n v="2.7996516923863126"/>
    <n v="2.6485375027141802"/>
    <n v="2.4726836964765386"/>
    <n v="2.2720902736733883"/>
    <n v="2.0467572343047293"/>
    <n v="1.7966845783705612"/>
    <n v="1.5218723058708838"/>
    <n v="1.2223204168056976"/>
    <n v="0"/>
    <n v="4.3835037298862805"/>
    <n v="13.150511189658841"/>
    <n v="21.9175186494314"/>
    <n v="30.684526109203965"/>
    <n v="39.451533568976522"/>
    <n v="48.21854102874908"/>
    <n v="56.985548488521637"/>
    <n v="65.752555948294201"/>
    <n v="74.519563408066745"/>
    <n v="8.7670074597725609"/>
    <n v="0"/>
    <n v="13.133925130155891"/>
    <n v="41.180347545766452"/>
    <n v="72.549869240045084"/>
    <n v="108.79332026263859"/>
    <n v="152.22629712660952"/>
    <n v="206.53759117748618"/>
    <n v="278.06368169040996"/>
    <n v="378.77892006710476"/>
    <n v="534.48634197310275"/>
    <n v="1785.7502942133192"/>
    <n v="69.555528290513578"/>
    <n v="278.29587337557479"/>
    <n v="2133.6016958794075"/>
    <n v="2133.6"/>
    <n v="278.29565217391291"/>
    <n v="69.555528290513578"/>
    <n v="1785.7488195355734"/>
    <n v="8.5754232911313011"/>
    <n v="1.695879407634493E-3"/>
    <n v="7.9484411681406689E-7"/>
  </r>
  <r>
    <x v="3"/>
    <x v="397"/>
    <n v="377"/>
    <n v="1.8236699999999999"/>
    <n v="78.913743045713687"/>
    <n v="0"/>
    <n v="8.7681936717459656"/>
    <n v="17.536387343491931"/>
    <n v="26.304581015237897"/>
    <n v="35.072774686983863"/>
    <n v="43.840968358729825"/>
    <n v="52.609162030475787"/>
    <n v="61.377355702221749"/>
    <n v="70.145549373967711"/>
    <n v="78.913743045713673"/>
    <n v="0"/>
    <n v="8.7681936717459656"/>
    <n v="17.536387343491931"/>
    <n v="26.304581015237897"/>
    <n v="35.072774686983863"/>
    <n v="43.840968358729825"/>
    <n v="52.609162030475787"/>
    <n v="61.377355702221749"/>
    <n v="70.145549373967711"/>
    <n v="78.913743045713673"/>
    <n v="0"/>
    <n v="47.089747412463176"/>
    <n v="188.3589896498527"/>
    <n v="423.80772671216863"/>
    <n v="753.43595859941081"/>
    <n v="1177.2436853115792"/>
    <n v="1695.2309068486741"/>
    <n v="2307.3976232106947"/>
    <n v="3013.7438343976423"/>
    <n v="3814.2695404095157"/>
    <n v="0"/>
    <n v="2.6454870289441851E-2"/>
    <n v="5.2909740578883702E-2"/>
    <n v="7.9364610868325552E-2"/>
    <n v="0.1058194811577674"/>
    <n v="0.13227435144720925"/>
    <n v="0.15872922173665108"/>
    <n v="0.18518409202609293"/>
    <n v="0.21163896231553478"/>
    <n v="0.2380938326049766"/>
    <n v="9.0399999999999991"/>
    <n v="1.181524"/>
    <n v="1"/>
    <n v="1.0005999999999999"/>
    <n v="1.0066999999999999"/>
    <n v="1"/>
    <n v="0.96858768130635975"/>
    <n v="0.93829758281379916"/>
    <n v="0.90912970452231801"/>
    <n v="0.8810840464319164"/>
    <n v="0.85416060854259424"/>
    <n v="0.82835939085435184"/>
    <n v="0.80368039336718866"/>
    <n v="0.78012361608110525"/>
    <n v="0.75768905899610128"/>
    <n v="350900"/>
    <n v="701800"/>
    <n v="679754.83474080323"/>
    <n v="658497.24361872429"/>
    <n v="638027.22663376282"/>
    <n v="618344.78378591896"/>
    <n v="599449.91507519258"/>
    <n v="581342.62050158414"/>
    <n v="564022.90006509295"/>
    <n v="547490.75376571971"/>
    <n v="531746.18160346383"/>
    <n v="701800"/>
    <n v="679754.83474080323"/>
    <n v="658497.24361872429"/>
    <n v="638027.22663376282"/>
    <n v="618344.78378591896"/>
    <n v="599449.91507519258"/>
    <n v="581342.62050158414"/>
    <n v="564022.90006509295"/>
    <n v="547490.75376571971"/>
    <n v="531746.18160346383"/>
    <n v="2167272.9650000003"/>
    <n v="60.12"/>
    <n v="9.5873061007957556"/>
    <n v="1.2999999999999999E-2"/>
    <n v="0.78300000000000003"/>
    <n v="4.1710026516728012E-2"/>
    <n v="0.13871804952441769"/>
    <n v="7.3999999999999996E-2"/>
    <n v="0.2127180495244177"/>
    <n v="2.9794323108597283"/>
    <n v="2.8655227751036505"/>
    <n v="2.7268616097155594"/>
    <n v="2.563448814695453"/>
    <n v="2.375284390043332"/>
    <n v="2.1623683357591967"/>
    <n v="1.9247006518430478"/>
    <n v="1.6622813382948829"/>
    <n v="1.3751103951147055"/>
    <n v="1.0631878223025124"/>
    <n v="2.9794323108597283"/>
    <n v="2.9224775429816896"/>
    <n v="2.7961921924096051"/>
    <n v="2.6451552122055064"/>
    <n v="2.4693666023693925"/>
    <n v="2.2688263629012644"/>
    <n v="2.0435344938011224"/>
    <n v="1.7934909950689653"/>
    <n v="1.5186958667047943"/>
    <n v="1.219149108708609"/>
    <n v="0"/>
    <n v="4.3840968358729828"/>
    <n v="13.152290507618948"/>
    <n v="21.920484179364912"/>
    <n v="30.688677851110882"/>
    <n v="39.456871522856844"/>
    <n v="48.225065194602806"/>
    <n v="56.993258866348768"/>
    <n v="65.76145253809473"/>
    <n v="74.529646209840692"/>
    <n v="8.7681936717459656"/>
    <n v="0"/>
    <n v="13.153432170911927"/>
    <n v="41.242454903820814"/>
    <n v="72.662295874448077"/>
    <n v="108.96894396731973"/>
    <n v="152.48654407876467"/>
    <n v="206.91929240319666"/>
    <n v="278.63420173173654"/>
    <n v="379.67387982720231"/>
    <n v="536.02169544856122"/>
    <n v="1789.7627404059622"/>
    <n v="69.555528290513578"/>
    <n v="278.8977403044712"/>
    <n v="2138.216009000947"/>
    <n v="2138.1999999999998"/>
    <n v="278.89565217391282"/>
    <n v="69.555528290513578"/>
    <n v="1789.7488195355734"/>
    <n v="8.5731793991024841"/>
    <n v="1.600900094717872E-2"/>
    <n v="7.4871391577863256E-6"/>
  </r>
  <r>
    <x v="3"/>
    <x v="398"/>
    <n v="377"/>
    <n v="1.82518"/>
    <n v="78.925696395872379"/>
    <n v="0"/>
    <n v="8.7695218217635968"/>
    <n v="17.539043643527194"/>
    <n v="26.308565465290791"/>
    <n v="35.078087287054387"/>
    <n v="43.847609108817984"/>
    <n v="52.617130930581581"/>
    <n v="61.386652752345178"/>
    <n v="70.156174574108775"/>
    <n v="78.925696395872365"/>
    <n v="0"/>
    <n v="8.7695218217635968"/>
    <n v="17.539043643527194"/>
    <n v="26.308565465290791"/>
    <n v="35.078087287054387"/>
    <n v="43.847609108817984"/>
    <n v="52.617130930581581"/>
    <n v="61.386652752345178"/>
    <n v="70.156174574108775"/>
    <n v="78.925696395872365"/>
    <n v="0"/>
    <n v="47.104014201712602"/>
    <n v="188.41605680685041"/>
    <n v="423.93612781541339"/>
    <n v="753.66422722740162"/>
    <n v="1177.600355042815"/>
    <n v="1695.7445112616535"/>
    <n v="2308.0966958839172"/>
    <n v="3014.6569089096065"/>
    <n v="3815.42515033872"/>
    <n v="0"/>
    <n v="2.6458877504354834E-2"/>
    <n v="5.2917755008709669E-2"/>
    <n v="7.937663251306451E-2"/>
    <n v="0.10583551001741934"/>
    <n v="0.13229438752177416"/>
    <n v="0.15875326502612902"/>
    <n v="0.18521214253048385"/>
    <n v="0.21167102003483868"/>
    <n v="0.2381298975391935"/>
    <n v="9.0399999999999991"/>
    <n v="1.181524"/>
    <n v="1"/>
    <n v="1.0005999999999999"/>
    <n v="1.0066999999999999"/>
    <n v="1"/>
    <n v="0.96858300817505272"/>
    <n v="0.93828857655044151"/>
    <n v="0.90911670512616594"/>
    <n v="0.88106739390222644"/>
    <n v="0.85414064287862257"/>
    <n v="0.82833645205535467"/>
    <n v="0.80365482143242251"/>
    <n v="0.78009575100982642"/>
    <n v="0.75765924078756597"/>
    <n v="350900"/>
    <n v="701800"/>
    <n v="679751.55513725197"/>
    <n v="658490.92302309989"/>
    <n v="638018.10365754331"/>
    <n v="618333.09704058256"/>
    <n v="599435.90317221731"/>
    <n v="581326.52205244789"/>
    <n v="564004.95368127408"/>
    <n v="547471.19805869623"/>
    <n v="531725.25518471375"/>
    <n v="701800"/>
    <n v="679751.55513725197"/>
    <n v="658490.92302309989"/>
    <n v="638018.10365754331"/>
    <n v="618333.09704058256"/>
    <n v="599435.90317221731"/>
    <n v="581326.52205244789"/>
    <n v="564004.95368127408"/>
    <n v="547471.19805869623"/>
    <n v="531725.25518471375"/>
    <n v="2169724.6312500001"/>
    <n v="60.12"/>
    <n v="9.5873061007957556"/>
    <n v="1.2999999999999999E-2"/>
    <n v="0.78300000000000003"/>
    <n v="4.1710026516728012E-2"/>
    <n v="0.13894786190610359"/>
    <n v="7.3999999999999996E-2"/>
    <n v="0.2129478619061036"/>
    <n v="2.9758441011299435"/>
    <n v="2.8620281476349212"/>
    <n v="2.7234489988971622"/>
    <n v="2.5601066549166647"/>
    <n v="2.37200111569343"/>
    <n v="2.1591323812274572"/>
    <n v="1.9215004515187473"/>
    <n v="1.6591053265672993"/>
    <n v="1.3719470063731143"/>
    <n v="1.0600254909361913"/>
    <n v="2.9758441011299435"/>
    <n v="2.9189361243824323"/>
    <n v="2.7927385732660417"/>
    <n v="2.6417778269069134"/>
    <n v="2.4660538853050475"/>
    <n v="2.2655667484604436"/>
    <n v="2.040316416373102"/>
    <n v="1.7903028890430233"/>
    <n v="1.5155261664702069"/>
    <n v="1.2159862486546529"/>
    <n v="0"/>
    <n v="4.3847609108817984"/>
    <n v="13.154282732645395"/>
    <n v="21.923804554408992"/>
    <n v="30.693326376172589"/>
    <n v="39.462848197936182"/>
    <n v="48.232370019699786"/>
    <n v="57.001891841463376"/>
    <n v="65.77141366322698"/>
    <n v="74.54093548499057"/>
    <n v="8.7695218217635968"/>
    <n v="0"/>
    <n v="13.17338059233119"/>
    <n v="41.305967761484695"/>
    <n v="72.777233761961"/>
    <n v="109.14838359465217"/>
    <n v="152.75220147714305"/>
    <n v="207.30844392999597"/>
    <n v="279.21495152852242"/>
    <n v="380.58323249626858"/>
    <n v="537.5787440635346"/>
    <n v="1793.8425392058934"/>
    <n v="69.555528290513578"/>
    <n v="279.50971012446087"/>
    <n v="2142.9077776208678"/>
    <n v="2142.9"/>
    <n v="279.50869565217386"/>
    <n v="69.555528290513578"/>
    <n v="1793.8357760573126"/>
    <n v="8.5710181997731816"/>
    <n v="7.7776208677278191E-3"/>
    <n v="3.6294838152633434E-6"/>
  </r>
  <r>
    <x v="3"/>
    <x v="399"/>
    <n v="377"/>
    <n v="1.8284899999999999"/>
    <n v="78.898764767507146"/>
    <n v="0"/>
    <n v="8.7665294186119045"/>
    <n v="17.533058837223809"/>
    <n v="26.299588255835715"/>
    <n v="35.066117674447618"/>
    <n v="43.832647093059521"/>
    <n v="52.599176511671423"/>
    <n v="61.365705930283326"/>
    <n v="70.132235348895236"/>
    <n v="78.898764767507146"/>
    <n v="0"/>
    <n v="8.7665294186119045"/>
    <n v="17.533058837223809"/>
    <n v="26.299588255835715"/>
    <n v="35.066117674447618"/>
    <n v="43.832647093059521"/>
    <n v="52.599176511671423"/>
    <n v="61.365705930283326"/>
    <n v="70.132235348895236"/>
    <n v="78.898764767507146"/>
    <n v="0"/>
    <n v="47.071873304025139"/>
    <n v="188.28749321610056"/>
    <n v="423.6468597362263"/>
    <n v="753.14997286440223"/>
    <n v="1176.7968326006282"/>
    <n v="1694.5874389449048"/>
    <n v="2306.5217918972312"/>
    <n v="3012.5998914576089"/>
    <n v="3812.8217376260368"/>
    <n v="0"/>
    <n v="2.6449849004278835E-2"/>
    <n v="5.289969800855767E-2"/>
    <n v="7.9349547012836516E-2"/>
    <n v="0.10579939601711534"/>
    <n v="0.13224924502139418"/>
    <n v="0.158699094025673"/>
    <n v="0.18514894302995183"/>
    <n v="0.21159879203423068"/>
    <n v="0.23804864103850953"/>
    <n v="9.0399999999999991"/>
    <n v="1.181524"/>
    <n v="1"/>
    <n v="1.0005999999999999"/>
    <n v="1.0066999999999999"/>
    <n v="1"/>
    <n v="0.96859353706180484"/>
    <n v="0.9383088683575378"/>
    <n v="0.90914599388719897"/>
    <n v="0.88110491365078825"/>
    <n v="0.85418562764830563"/>
    <n v="0.82838813587975113"/>
    <n v="0.80371243834512485"/>
    <n v="0.78015853504442667"/>
    <n v="0.75772642597765649"/>
    <n v="350900"/>
    <n v="701800"/>
    <n v="679758.94430997467"/>
    <n v="658505.16381331999"/>
    <n v="638038.65851003618"/>
    <n v="618359.42840012314"/>
    <n v="599467.47348358086"/>
    <n v="581362.79376040935"/>
    <n v="564045.38923060859"/>
    <n v="547515.2598941786"/>
    <n v="531772.40575111937"/>
    <n v="701800"/>
    <n v="679758.94430997455"/>
    <n v="658505.16381331999"/>
    <n v="638038.65851003618"/>
    <n v="618359.42840012314"/>
    <n v="599467.47348358086"/>
    <n v="581362.79376040935"/>
    <n v="564045.38923060859"/>
    <n v="547515.2598941786"/>
    <n v="531772.40575111937"/>
    <n v="2172176.2975000003"/>
    <n v="60.12"/>
    <n v="9.5873061007957556"/>
    <n v="1.2999999999999999E-2"/>
    <n v="0.78300000000000003"/>
    <n v="4.1710026516728012E-2"/>
    <n v="0.13945228827235454"/>
    <n v="7.3999999999999996E-2"/>
    <n v="0.21345228827235452"/>
    <n v="2.9722639911963875"/>
    <n v="2.858584400454617"/>
    <n v="2.72011622224024"/>
    <n v="2.556859456553255"/>
    <n v="2.3688141033936616"/>
    <n v="2.1559801627614612"/>
    <n v="1.9183576346566531"/>
    <n v="1.6559465190792375"/>
    <n v="1.3687468160292133"/>
    <n v="1.0567585255065819"/>
    <n v="2.9722639911963875"/>
    <n v="2.9154241958255023"/>
    <n v="2.7893503113474285"/>
    <n v="2.6384878393967472"/>
    <n v="2.4628367799734585"/>
    <n v="2.2623971330775614"/>
    <n v="2.0371688987090573"/>
    <n v="1.7871520768679452"/>
    <n v="1.5123466675542254"/>
    <n v="1.2127526707678977"/>
    <n v="0"/>
    <n v="4.3832647093059522"/>
    <n v="13.149794127917858"/>
    <n v="21.91632354652976"/>
    <n v="30.682852965141667"/>
    <n v="39.449382383753573"/>
    <n v="48.215911802365468"/>
    <n v="56.982441220977378"/>
    <n v="65.748970639589288"/>
    <n v="74.515500058201184"/>
    <n v="8.7665294186119045"/>
    <n v="0"/>
    <n v="13.180249748463675"/>
    <n v="41.327923782866684"/>
    <n v="72.818260614912575"/>
    <n v="109.21638630423438"/>
    <n v="152.86183232684891"/>
    <n v="207.48707165541734"/>
    <n v="279.51636224684495"/>
    <n v="381.1231232370493"/>
    <n v="538.64430823242299"/>
    <n v="1796.1755181490607"/>
    <n v="69.555528290513578"/>
    <n v="279.85965696593598"/>
    <n v="2145.5907034055103"/>
    <n v="2145.6"/>
    <n v="279.86086956521717"/>
    <n v="69.555528290513578"/>
    <n v="1796.1836021442691"/>
    <n v="8.5662703117379451"/>
    <n v="9.2965944895695429E-3"/>
    <n v="4.3328646949895332E-6"/>
  </r>
  <r>
    <x v="3"/>
    <x v="400"/>
    <n v="377"/>
    <n v="1.8291299999999999"/>
    <n v="78.929465410249307"/>
    <n v="0"/>
    <n v="8.7699406011388117"/>
    <n v="17.539881202277623"/>
    <n v="26.309821803416433"/>
    <n v="35.079762404555247"/>
    <n v="43.84970300569406"/>
    <n v="52.619643606832874"/>
    <n v="61.389584207971687"/>
    <n v="70.159524809110493"/>
    <n v="78.929465410249307"/>
    <n v="0"/>
    <n v="8.7699406011388117"/>
    <n v="17.539881202277623"/>
    <n v="26.309821803416433"/>
    <n v="35.079762404555247"/>
    <n v="43.84970300569406"/>
    <n v="52.619643606832874"/>
    <n v="61.389584207971687"/>
    <n v="70.159524809110493"/>
    <n v="78.929465410249307"/>
    <n v="0"/>
    <n v="47.108513115345581"/>
    <n v="188.43405246138232"/>
    <n v="423.97661803811019"/>
    <n v="753.73620984552929"/>
    <n v="1177.7128278836396"/>
    <n v="1695.906472152441"/>
    <n v="2308.3171426519339"/>
    <n v="3014.9448393821172"/>
    <n v="3815.7895623429922"/>
    <n v="0"/>
    <n v="2.6460141020475253E-2"/>
    <n v="5.2920282040950506E-2"/>
    <n v="7.9380423061425759E-2"/>
    <n v="0.10584056408190101"/>
    <n v="0.13230070510237626"/>
    <n v="0.15876084612285155"/>
    <n v="0.1852209871433268"/>
    <n v="0.21168112816380202"/>
    <n v="0.2381412691842773"/>
    <n v="9.0399999999999991"/>
    <n v="1.181524"/>
    <n v="1"/>
    <n v="1.0005999999999999"/>
    <n v="1.0066999999999999"/>
    <n v="1"/>
    <n v="0.96858153469397645"/>
    <n v="0.93828573680423355"/>
    <n v="0.9091126063307714"/>
    <n v="0.88106214327359"/>
    <n v="0.85413434763268925"/>
    <n v="0.82832921940806925"/>
    <n v="0.80364675859972989"/>
    <n v="0.7800869652076714"/>
    <n v="0.75764983923189333"/>
    <n v="350900"/>
    <n v="701800"/>
    <n v="679750.52104823268"/>
    <n v="658488.93008921109"/>
    <n v="638015.22712293535"/>
    <n v="618329.41214940546"/>
    <n v="599431.48516862129"/>
    <n v="581321.44618058298"/>
    <n v="563999.29518529039"/>
    <n v="547465.03218274377"/>
    <n v="531718.65717294277"/>
    <n v="701800"/>
    <n v="679750.52104823256"/>
    <n v="658488.93008921109"/>
    <n v="638015.22712293535"/>
    <n v="618329.41214940546"/>
    <n v="599431.48516862129"/>
    <n v="581321.44618058298"/>
    <n v="563999.29518529039"/>
    <n v="547465.03218274377"/>
    <n v="531718.65717294277"/>
    <n v="2174627.9637500001"/>
    <n v="60.12"/>
    <n v="9.5873061007957556"/>
    <n v="1.2999999999999999E-2"/>
    <n v="0.78300000000000003"/>
    <n v="4.1710026516728012E-2"/>
    <n v="0.13954992630575494"/>
    <n v="7.3999999999999996E-2"/>
    <n v="0.21354992630575492"/>
    <n v="2.9686919536640364"/>
    <n v="2.8550847264189838"/>
    <n v="2.7166839957380815"/>
    <n v="2.5534897616213277"/>
    <n v="2.3655020240687232"/>
    <n v="2.1527207830802668"/>
    <n v="1.9151460386559598"/>
    <n v="1.6527777907958012"/>
    <n v="1.3656160394997927"/>
    <n v="1.0536607847679322"/>
    <n v="2.9686919536640364"/>
    <n v="2.9118883400415099"/>
    <n v="2.7858843610785327"/>
    <n v="2.6350868786797044"/>
    <n v="2.4594958928450255"/>
    <n v="2.259111403574495"/>
    <n v="2.0339334108681131"/>
    <n v="1.7839619147258805"/>
    <n v="1.5091969151477969"/>
    <n v="1.2096384121338626"/>
    <n v="0"/>
    <n v="4.3849703005694058"/>
    <n v="13.154910901708217"/>
    <n v="21.924851502847027"/>
    <n v="30.69479210398584"/>
    <n v="39.464732705124653"/>
    <n v="48.234673306263467"/>
    <n v="57.00461390740228"/>
    <n v="65.774554508541087"/>
    <n v="74.5444951096799"/>
    <n v="8.7699406011388117"/>
    <n v="0"/>
    <n v="13.206526000651278"/>
    <n v="41.411549177364542"/>
    <n v="72.968996553577796"/>
    <n v="109.44986909690374"/>
    <n v="153.2033175150809"/>
    <n v="207.97889328673608"/>
    <n v="280.23416522072279"/>
    <n v="382.21581976251395"/>
    <n v="540.45141729628631"/>
    <n v="1801.1205539098376"/>
    <n v="69.555528290513578"/>
    <n v="280.60141233005248"/>
    <n v="2151.2774945304036"/>
    <n v="2151.3000000000002"/>
    <n v="280.60434782608672"/>
    <n v="69.555528290513578"/>
    <n v="1801.1401238833998"/>
    <n v="8.5653506495764447"/>
    <n v="2.2505469596580951E-2"/>
    <n v="1.046133481921673E-5"/>
  </r>
  <r>
    <x v="3"/>
    <x v="401"/>
    <n v="377"/>
    <n v="1.8306199999999999"/>
    <n v="78.941798998886838"/>
    <n v="0"/>
    <n v="8.7713109998763148"/>
    <n v="17.54262199975263"/>
    <n v="26.313932999628946"/>
    <n v="35.085243999505259"/>
    <n v="43.856554999381572"/>
    <n v="52.627865999257885"/>
    <n v="61.399176999134198"/>
    <n v="70.170487999010518"/>
    <n v="78.941798998886838"/>
    <n v="0"/>
    <n v="8.7713109998763148"/>
    <n v="17.54262199975263"/>
    <n v="26.313932999628946"/>
    <n v="35.085243999505259"/>
    <n v="43.856554999381572"/>
    <n v="52.627865999257885"/>
    <n v="61.399176999134198"/>
    <n v="70.170487999010518"/>
    <n v="78.941798998886838"/>
    <n v="0"/>
    <n v="47.123236702137639"/>
    <n v="188.49294680855056"/>
    <n v="424.10913031923877"/>
    <n v="753.97178723420222"/>
    <n v="1178.0809175534407"/>
    <n v="1696.4365212769546"/>
    <n v="2309.0385984047439"/>
    <n v="3015.8871489368089"/>
    <n v="3816.982172873149"/>
    <n v="0"/>
    <n v="2.6464275705702645E-2"/>
    <n v="5.2928551411405289E-2"/>
    <n v="7.9392827117107934E-2"/>
    <n v="0.10585710282281058"/>
    <n v="0.13232137852851322"/>
    <n v="0.15878565423421584"/>
    <n v="0.18524992993991848"/>
    <n v="0.21171420564562116"/>
    <n v="0.2381784813513238"/>
    <n v="9.0399999999999991"/>
    <n v="1.181524"/>
    <n v="1"/>
    <n v="1.0005999999999999"/>
    <n v="1.0066999999999999"/>
    <n v="1"/>
    <n v="0.96857671294478753"/>
    <n v="0.93827644419129119"/>
    <n v="0.9090991937395112"/>
    <n v="0.88104496158944745"/>
    <n v="0.85411374774109983"/>
    <n v="0.82830555219446855"/>
    <n v="0.80362037494955352"/>
    <n v="0.78005821600635472"/>
    <n v="0.75761907536487216"/>
    <n v="350900"/>
    <n v="701800"/>
    <n v="679747.13714465185"/>
    <n v="658482.40853344812"/>
    <n v="638005.81416638894"/>
    <n v="618317.35404347419"/>
    <n v="599417.02816470386"/>
    <n v="581304.83653007809"/>
    <n v="563980.77913959662"/>
    <n v="547444.8559932597"/>
    <n v="531697.06709106732"/>
    <n v="701800"/>
    <n v="679747.13714465185"/>
    <n v="658482.40853344812"/>
    <n v="638005.81416638894"/>
    <n v="618317.35404347419"/>
    <n v="599417.02816470386"/>
    <n v="581304.83653007809"/>
    <n v="563980.77913959662"/>
    <n v="547444.8559932597"/>
    <n v="531697.06709106732"/>
    <n v="2177079.6300000004"/>
    <n v="60.12"/>
    <n v="9.5873061007957556"/>
    <n v="1.2999999999999999E-2"/>
    <n v="0.78300000000000003"/>
    <n v="4.1710026516728012E-2"/>
    <n v="0.13977737222737638"/>
    <n v="7.3999999999999996E-2"/>
    <n v="0.21377737222737636"/>
    <n v="2.9651279612612611"/>
    <n v="2.8516131859243656"/>
    <n v="2.7132934543048552"/>
    <n v="2.5501687664027295"/>
    <n v="2.3622391222179875"/>
    <n v="2.1495045217506301"/>
    <n v="1.9119649650006576"/>
    <n v="1.6496204519680686"/>
    <n v="1.3624709826528643"/>
    <n v="1.0505165570550452"/>
    <n v="2.9651279612612611"/>
    <n v="2.9083705735928134"/>
    <n v="2.7824533201146107"/>
    <n v="2.6317311103537921"/>
    <n v="2.4562039443103583"/>
    <n v="2.255871821984309"/>
    <n v="2.030734743375644"/>
    <n v="1.7807927084843631"/>
    <n v="1.5060457173104664"/>
    <n v="1.2064937698539548"/>
    <n v="0"/>
    <n v="4.3856554999381574"/>
    <n v="13.156966499814473"/>
    <n v="21.928277499690786"/>
    <n v="30.699588499567103"/>
    <n v="39.470899499443419"/>
    <n v="48.242210499319725"/>
    <n v="57.013521499196045"/>
    <n v="65.784832499072365"/>
    <n v="74.556143498948671"/>
    <n v="8.7713109998763148"/>
    <n v="0"/>
    <n v="13.226632354746595"/>
    <n v="41.475572707927164"/>
    <n v="73.084875914819889"/>
    <n v="109.6308142170724"/>
    <n v="153.47127952063613"/>
    <n v="208.37159210052391"/>
    <n v="280.82062886095548"/>
    <n v="383.13526494706247"/>
    <n v="542.02942271292977"/>
    <n v="1805.2460833366738"/>
    <n v="69.555528290513578"/>
    <n v="281.22024174407795"/>
    <n v="2156.0218533712655"/>
    <n v="2156"/>
    <n v="281.21739130434776"/>
    <n v="69.555528290513578"/>
    <n v="1805.2270804051386"/>
    <n v="8.563207513154989"/>
    <n v="2.1853371265478927E-2"/>
    <n v="1.013607201552826E-5"/>
  </r>
  <r>
    <x v="3"/>
    <x v="402"/>
    <n v="377"/>
    <n v="1.8328800000000001"/>
    <n v="78.937524398214592"/>
    <n v="0"/>
    <n v="8.7708360442460656"/>
    <n v="17.541672088492131"/>
    <n v="26.312508132738195"/>
    <n v="35.083344176984262"/>
    <n v="43.85418022123033"/>
    <n v="52.625016265476397"/>
    <n v="61.395852309722464"/>
    <n v="70.166688353968524"/>
    <n v="78.937524398214592"/>
    <n v="0"/>
    <n v="8.7708360442460656"/>
    <n v="17.541672088492131"/>
    <n v="26.312508132738195"/>
    <n v="35.083344176984262"/>
    <n v="43.85418022123033"/>
    <n v="52.625016265476397"/>
    <n v="61.395852309722464"/>
    <n v="70.166688353968524"/>
    <n v="78.937524398214592"/>
    <n v="0"/>
    <n v="47.118133510465661"/>
    <n v="188.47253404186264"/>
    <n v="424.0632015941909"/>
    <n v="753.89013616745058"/>
    <n v="1177.9533377616417"/>
    <n v="1696.2528063767641"/>
    <n v="2308.7885420128177"/>
    <n v="3015.5605446698023"/>
    <n v="3816.5688143477187"/>
    <n v="0"/>
    <n v="2.6462842697940511E-2"/>
    <n v="5.2925685395881022E-2"/>
    <n v="7.9388528093821534E-2"/>
    <n v="0.10585137079176204"/>
    <n v="0.13231421348970257"/>
    <n v="0.1587770561876431"/>
    <n v="0.18523989888558359"/>
    <n v="0.21170274158352409"/>
    <n v="0.23816558428146462"/>
    <n v="9.0399999999999991"/>
    <n v="1.181524"/>
    <n v="1"/>
    <n v="1.0005999999999999"/>
    <n v="1.0066999999999999"/>
    <n v="1"/>
    <n v="0.96857838407349517"/>
    <n v="0.93827966483189829"/>
    <n v="0.90910384227520946"/>
    <n v="0.88105091640342836"/>
    <n v="0.85412088721655532"/>
    <n v="0.82831375471459023"/>
    <n v="0.80362951889753309"/>
    <n v="0.7800681797653839"/>
    <n v="0.75762973731814265"/>
    <n v="350900"/>
    <n v="701800"/>
    <n v="679748.3099427789"/>
    <n v="658484.66877902625"/>
    <n v="638009.07650874194"/>
    <n v="618321.53313192597"/>
    <n v="599422.03864857857"/>
    <n v="581310.59305869939"/>
    <n v="563987.19636228867"/>
    <n v="547451.8485593464"/>
    <n v="531704.54964987247"/>
    <n v="701800"/>
    <n v="679748.3099427789"/>
    <n v="658484.66877902625"/>
    <n v="638009.07650874194"/>
    <n v="618321.53313192597"/>
    <n v="599422.03864857857"/>
    <n v="581310.59305869939"/>
    <n v="563987.19636228867"/>
    <n v="547451.8485593464"/>
    <n v="531704.54964987247"/>
    <n v="2179531.2962500001"/>
    <n v="60.12"/>
    <n v="9.5873061007957556"/>
    <n v="1.2999999999999999E-2"/>
    <n v="0.78300000000000003"/>
    <n v="4.1710026516728012E-2"/>
    <n v="0.14012271080902192"/>
    <n v="7.3999999999999996E-2"/>
    <n v="0.2141227108090219"/>
    <n v="2.9615719868391452"/>
    <n v="2.8481677213678469"/>
    <n v="2.7099411072167658"/>
    <n v="2.5468921443859034"/>
    <n v="2.3590208328752578"/>
    <n v="2.1463271726848303"/>
    <n v="1.9088111638146203"/>
    <n v="1.6464728062646281"/>
    <n v="1.359312100034854"/>
    <n v="1.0473290451252975"/>
    <n v="2.9615719868391452"/>
    <n v="2.9048698541034961"/>
    <n v="2.7790544142923066"/>
    <n v="2.6284166258013348"/>
    <n v="2.4529564886305808"/>
    <n v="2.252674002780044"/>
    <n v="2.0275691682497254"/>
    <n v="1.7776419850396241"/>
    <n v="1.502892453149741"/>
    <n v="1.2033205725800757"/>
    <n v="0"/>
    <n v="4.3854180221230328"/>
    <n v="13.156254066369097"/>
    <n v="21.927090110615161"/>
    <n v="30.697926154861229"/>
    <n v="39.468762199107296"/>
    <n v="48.239598243353363"/>
    <n v="57.010434287599431"/>
    <n v="65.781270331845491"/>
    <n v="74.552106376091558"/>
    <n v="8.7708360442460656"/>
    <n v="0"/>
    <n v="13.241137947432664"/>
    <n v="41.521802084596338"/>
    <n v="73.169112689272367"/>
    <n v="109.76406571034366"/>
    <n v="153.67249841321495"/>
    <n v="208.67431486837521"/>
    <n v="281.28789495071084"/>
    <n v="383.89755411551033"/>
    <n v="543.39991908879097"/>
    <n v="1808.6282998682473"/>
    <n v="69.555528290513578"/>
    <n v="281.72757422381397"/>
    <n v="2159.911402382575"/>
    <n v="2159.9"/>
    <n v="281.72608695652161"/>
    <n v="69.555528290513578"/>
    <n v="1808.6183847529649"/>
    <n v="8.5599514085862811"/>
    <n v="1.1402382574942749E-2"/>
    <n v="5.2791252256783873E-6"/>
  </r>
  <r>
    <x v="3"/>
    <x v="403"/>
    <n v="377"/>
    <n v="1.8350599999999999"/>
    <n v="78.93498063637999"/>
    <n v="0"/>
    <n v="8.7705534040422215"/>
    <n v="17.541106808084443"/>
    <n v="26.311660212126665"/>
    <n v="35.082213616168886"/>
    <n v="43.852767020211104"/>
    <n v="52.623320424253322"/>
    <n v="61.39387382829554"/>
    <n v="70.164427232337758"/>
    <n v="78.934980636379976"/>
    <n v="0"/>
    <n v="8.7705534040422215"/>
    <n v="17.541106808084443"/>
    <n v="26.311660212126665"/>
    <n v="35.082213616168886"/>
    <n v="43.852767020211104"/>
    <n v="52.623320424253322"/>
    <n v="61.39387382829554"/>
    <n v="70.164427232337758"/>
    <n v="78.934980636379976"/>
    <n v="0"/>
    <n v="47.115096795558415"/>
    <n v="188.46038718223366"/>
    <n v="424.03587116002575"/>
    <n v="753.84154872893464"/>
    <n v="1177.8774198889603"/>
    <n v="1696.1434846401028"/>
    <n v="2308.6397429823619"/>
    <n v="3015.3661949157377"/>
    <n v="3816.3228404402307"/>
    <n v="0"/>
    <n v="2.6461989932797407E-2"/>
    <n v="5.2923979865594814E-2"/>
    <n v="7.9385969798392214E-2"/>
    <n v="0.10584795973118963"/>
    <n v="0.13230994966398701"/>
    <n v="0.1587719395967844"/>
    <n v="0.18523392952958181"/>
    <n v="0.2116959194623792"/>
    <n v="0.23815790939517659"/>
    <n v="9.0399999999999991"/>
    <n v="1.181524"/>
    <n v="1"/>
    <n v="1.0005999999999999"/>
    <n v="1.0066999999999999"/>
    <n v="1"/>
    <n v="0.96857937854302201"/>
    <n v="0.93828158140142348"/>
    <n v="0.90910660857520453"/>
    <n v="0.88105446006436505"/>
    <n v="0.85412513586890504"/>
    <n v="0.8283186359888246"/>
    <n v="0.80363496042412363"/>
    <n v="0.78007410917480224"/>
    <n v="0.75763608224086032"/>
    <n v="350900"/>
    <n v="701800"/>
    <n v="679749.00786149281"/>
    <n v="658486.01382751903"/>
    <n v="638011.01789807854"/>
    <n v="618324.02007317136"/>
    <n v="599425.02035279758"/>
    <n v="581314.01873695711"/>
    <n v="563991.01522564993"/>
    <n v="547456.00981887616"/>
    <n v="531709.00251663581"/>
    <n v="701800"/>
    <n v="679749.00786149281"/>
    <n v="658486.01382751903"/>
    <n v="638011.01789807854"/>
    <n v="618324.02007317136"/>
    <n v="599425.02035279758"/>
    <n v="581314.01873695711"/>
    <n v="563991.01522564993"/>
    <n v="547456.00981887616"/>
    <n v="531709.00251663581"/>
    <n v="2181982.9625000004"/>
    <n v="60.12"/>
    <n v="9.5873061007957556"/>
    <n v="1.2999999999999999E-2"/>
    <n v="0.78300000000000003"/>
    <n v="4.1710026516728012E-2"/>
    <n v="0.14045622873578453"/>
    <n v="7.3999999999999996E-2"/>
    <n v="0.21445622873578452"/>
    <n v="2.9580240033707863"/>
    <n v="2.8447280638266483"/>
    <n v="2.7065929749989444"/>
    <n v="2.543618736887673"/>
    <n v="2.3558053494928348"/>
    <n v="2.1431528128144297"/>
    <n v="1.9056611268524581"/>
    <n v="1.6433302916069195"/>
    <n v="1.3561603070778143"/>
    <n v="1.0441511732651427"/>
    <n v="2.9580240033707863"/>
    <n v="2.9013760335987175"/>
    <n v="2.7756605194127966"/>
    <n v="2.6251058559433087"/>
    <n v="2.4497120431902539"/>
    <n v="2.2494790811536323"/>
    <n v="2.0244069698334437"/>
    <n v="1.7744957092296887"/>
    <n v="1.4997452993423668"/>
    <n v="1.2001557401714784"/>
    <n v="0"/>
    <n v="4.3852767020211108"/>
    <n v="13.155830106063332"/>
    <n v="21.926383510105552"/>
    <n v="30.696936914147777"/>
    <n v="39.467490318189995"/>
    <n v="48.238043722232213"/>
    <n v="57.008597126274431"/>
    <n v="65.779150530316656"/>
    <n v="74.54970393435886"/>
    <n v="8.7705534040422215"/>
    <n v="0"/>
    <n v="13.256228445119151"/>
    <n v="41.569892900355434"/>
    <n v="73.256671572883235"/>
    <n v="109.90235578685881"/>
    <n v="153.88084043959313"/>
    <n v="208.98680200017751"/>
    <n v="281.7684725778048"/>
    <n v="384.67835361887899"/>
    <n v="544.79776059597884"/>
    <n v="1812.0973779376498"/>
    <n v="69.555528290513578"/>
    <n v="282.24793593422436"/>
    <n v="2163.9008421623876"/>
    <n v="2163.9"/>
    <n v="282.24782608695637"/>
    <n v="69.555528290513578"/>
    <n v="1812.0966456225301"/>
    <n v="8.5568043922885551"/>
    <n v="8.4216238747103489E-4"/>
    <n v="3.8918729491706403E-7"/>
  </r>
  <r>
    <x v="3"/>
    <x v="404"/>
    <n v="377"/>
    <n v="1.83592"/>
    <n v="78.960813374901178"/>
    <n v="0"/>
    <n v="8.773423708322353"/>
    <n v="17.546847416644706"/>
    <n v="26.320271124967057"/>
    <n v="35.093694833289412"/>
    <n v="43.867118541611767"/>
    <n v="52.640542249934121"/>
    <n v="61.413965958256476"/>
    <n v="70.187389666578824"/>
    <n v="78.960813374901178"/>
    <n v="0"/>
    <n v="8.773423708322353"/>
    <n v="17.546847416644706"/>
    <n v="26.320271124967057"/>
    <n v="35.093694833289412"/>
    <n v="43.867118541611767"/>
    <n v="52.640542249934121"/>
    <n v="61.413965958256476"/>
    <n v="70.187389666578824"/>
    <n v="78.960813374901178"/>
    <n v="0"/>
    <n v="47.145940184023566"/>
    <n v="188.58376073609426"/>
    <n v="424.31346165621198"/>
    <n v="754.33504294437705"/>
    <n v="1178.6485046005891"/>
    <n v="1697.2538466248484"/>
    <n v="2310.1510690171549"/>
    <n v="3017.3401717775082"/>
    <n v="3818.8211549059083"/>
    <n v="0"/>
    <n v="2.6470650043450162E-2"/>
    <n v="5.2941300086900324E-2"/>
    <n v="7.9411950130350475E-2"/>
    <n v="0.10588260017380065"/>
    <n v="0.13235325021725081"/>
    <n v="0.15882390026070098"/>
    <n v="0.18529455030415115"/>
    <n v="0.2117652003476013"/>
    <n v="0.23823585039105144"/>
    <n v="9.0399999999999991"/>
    <n v="1.181524"/>
    <n v="1"/>
    <n v="1.0005999999999999"/>
    <n v="1.0066999999999999"/>
    <n v="1"/>
    <n v="0.96856927943192961"/>
    <n v="0.93826211822403094"/>
    <n v="0.90907851637630421"/>
    <n v="0.8810184738887491"/>
    <n v="0.85408199076136593"/>
    <n v="0.82826906699415459"/>
    <n v="0.80357970258711497"/>
    <n v="0.78001389754024708"/>
    <n v="0.75757165185355102"/>
    <n v="350900"/>
    <n v="701800"/>
    <n v="679741.92030532821"/>
    <n v="658472.35456962488"/>
    <n v="637991.30279289035"/>
    <n v="618298.76497512416"/>
    <n v="599394.74111632665"/>
    <n v="581279.23121649772"/>
    <n v="563952.23527563724"/>
    <n v="547413.75329374545"/>
    <n v="531663.78527082212"/>
    <n v="701800"/>
    <n v="679741.92030532821"/>
    <n v="658472.35456962488"/>
    <n v="637991.30279289035"/>
    <n v="618298.76497512416"/>
    <n v="599394.74111632665"/>
    <n v="581279.23121649772"/>
    <n v="563952.23527563724"/>
    <n v="547413.75329374545"/>
    <n v="531663.78527082212"/>
    <n v="2184434.6287500001"/>
    <n v="60.12"/>
    <n v="9.5873061007957556"/>
    <n v="1.2999999999999999E-2"/>
    <n v="0.78300000000000003"/>
    <n v="4.1710026516728012E-2"/>
    <n v="0.14058790907468699"/>
    <n v="7.3999999999999996E-2"/>
    <n v="0.214587909074687"/>
    <n v="2.9544839839506172"/>
    <n v="2.8412649679756834"/>
    <n v="2.7032001685281544"/>
    <n v="2.540289585608031"/>
    <n v="2.3525332192153106"/>
    <n v="2.1399310693499953"/>
    <n v="1.9024831360120849"/>
    <n v="1.6401894192015782"/>
    <n v="1.3530499189184768"/>
    <n v="1.0410646351627795"/>
    <n v="2.9544839839506172"/>
    <n v="2.8978744759631505"/>
    <n v="2.7722325682519191"/>
    <n v="2.6217448770680924"/>
    <n v="2.4464114024116705"/>
    <n v="2.2462321442826529"/>
    <n v="2.0212071026810401"/>
    <n v="1.7713362776068315"/>
    <n v="1.4966196690600275"/>
    <n v="1.1970572770406283"/>
    <n v="0"/>
    <n v="4.3867118541611765"/>
    <n v="13.160135562483529"/>
    <n v="21.93355927080588"/>
    <n v="30.706982979128234"/>
    <n v="39.480406687450589"/>
    <n v="48.253830395772944"/>
    <n v="57.027254104095299"/>
    <n v="65.800677812417646"/>
    <n v="74.574101520740001"/>
    <n v="8.773423708322353"/>
    <n v="0"/>
    <n v="13.280934734098459"/>
    <n v="41.648542287140842"/>
    <n v="73.398602052225527"/>
    <n v="110.12267691957084"/>
    <n v="154.20415780600683"/>
    <n v="209.45468628627106"/>
    <n v="282.45583264029193"/>
    <n v="385.73409041572"/>
    <n v="546.56548425685094"/>
    <n v="1816.8650073981762"/>
    <n v="69.555528290513578"/>
    <n v="282.96308035330333"/>
    <n v="2169.3836160419933"/>
    <n v="2169.4"/>
    <n v="282.96521739130412"/>
    <n v="69.555528290513578"/>
    <n v="1816.8792543181823"/>
    <n v="8.5555612518737529"/>
    <n v="1.6383958006827015E-2"/>
    <n v="7.5522992563967065E-6"/>
  </r>
  <r>
    <x v="3"/>
    <x v="405"/>
    <n v="377"/>
    <n v="1.8367500000000001"/>
    <n v="78.987258535641075"/>
    <n v="0"/>
    <n v="8.7763620595156748"/>
    <n v="17.55272411903135"/>
    <n v="26.329086178547023"/>
    <n v="35.105448238062699"/>
    <n v="43.881810297578376"/>
    <n v="52.658172357094053"/>
    <n v="61.434534416609729"/>
    <n v="70.210896476125399"/>
    <n v="78.987258535641075"/>
    <n v="0"/>
    <n v="8.7763620595156748"/>
    <n v="17.55272411903135"/>
    <n v="26.329086178547023"/>
    <n v="35.105448238062699"/>
    <n v="43.881810297578376"/>
    <n v="52.658172357094053"/>
    <n v="61.434534416609729"/>
    <n v="70.210896476125399"/>
    <n v="78.987258535641075"/>
    <n v="0"/>
    <n v="47.177525237320062"/>
    <n v="188.71010094928025"/>
    <n v="424.59772713588052"/>
    <n v="754.84040379712098"/>
    <n v="1179.4381309330015"/>
    <n v="1698.3909085435225"/>
    <n v="2311.6987366286835"/>
    <n v="3019.3616151884839"/>
    <n v="3821.3795442229252"/>
    <n v="0"/>
    <n v="2.6479515461185474E-2"/>
    <n v="5.2959030922370948E-2"/>
    <n v="7.9438546383556422E-2"/>
    <n v="0.1059180618447419"/>
    <n v="0.13239757730592738"/>
    <n v="0.15887709276711284"/>
    <n v="0.18535660822829833"/>
    <n v="0.21183612368948379"/>
    <n v="0.23831563915066928"/>
    <n v="9.0399999999999991"/>
    <n v="1.181524"/>
    <n v="1"/>
    <n v="1.0005999999999999"/>
    <n v="1.0066999999999999"/>
    <n v="1"/>
    <n v="0.96855894102363382"/>
    <n v="0.93824219412723109"/>
    <n v="0.90904975931079179"/>
    <n v="0.88098163657431594"/>
    <n v="0.85403782591780353"/>
    <n v="0.82821832734125467"/>
    <n v="0.80352314084466925"/>
    <n v="0.77995226642804716"/>
    <n v="0.75750570409138862"/>
    <n v="350900"/>
    <n v="701800"/>
    <n v="679734.66481038625"/>
    <n v="658458.37183849083"/>
    <n v="637971.12108431372"/>
    <n v="618272.91254785494"/>
    <n v="599363.74622911448"/>
    <n v="581243.62212809257"/>
    <n v="563912.54024478886"/>
    <n v="547370.50057920348"/>
    <n v="531617.50313133653"/>
    <n v="701800"/>
    <n v="679734.66481038625"/>
    <n v="658458.37183849083"/>
    <n v="637971.12108431372"/>
    <n v="618272.91254785494"/>
    <n v="599363.74622911448"/>
    <n v="581243.62212809257"/>
    <n v="563912.54024478886"/>
    <n v="547370.50057920348"/>
    <n v="531617.50313133653"/>
    <n v="2186886.2949999999"/>
    <n v="60.12"/>
    <n v="9.5873061007957556"/>
    <n v="1.2999999999999999E-2"/>
    <n v="0.78300000000000003"/>
    <n v="4.1710026516728012E-2"/>
    <n v="0.14071505442004939"/>
    <n v="7.3999999999999996E-2"/>
    <n v="0.2147150544200494"/>
    <n v="2.9509519017937222"/>
    <n v="2.8378089625669953"/>
    <n v="2.6998138336623572"/>
    <n v="2.536966515079806"/>
    <n v="2.3492670068193435"/>
    <n v="2.1367153088809694"/>
    <n v="1.8993114212646838"/>
    <n v="1.6370553439704858"/>
    <n v="1.3499470769983763"/>
    <n v="1.0379866203483552"/>
    <n v="2.9509519017937222"/>
    <n v="2.894380432180359"/>
    <n v="2.7688113981146762"/>
    <n v="2.6183901743710818"/>
    <n v="2.4431167609495748"/>
    <n v="2.2429911578501565"/>
    <n v="2.0180133650728265"/>
    <n v="1.7681833826175848"/>
    <n v="1.493501210484431"/>
    <n v="1.1939668486733659"/>
    <n v="0"/>
    <n v="4.3881810297578374"/>
    <n v="13.164543089273511"/>
    <n v="21.940905148789184"/>
    <n v="30.717267208304861"/>
    <n v="39.493629267820538"/>
    <n v="48.269991327336214"/>
    <n v="57.046353386851891"/>
    <n v="65.822715446367567"/>
    <n v="74.59907750588323"/>
    <n v="8.7763620595156748"/>
    <n v="0"/>
    <n v="13.305875437680983"/>
    <n v="41.727940219485511"/>
    <n v="73.541876754680899"/>
    <n v="110.34505710410289"/>
    <n v="154.53043061966159"/>
    <n v="209.92671695367886"/>
    <n v="283.14905366711668"/>
    <n v="386.79846955759717"/>
    <n v="548.34731318123204"/>
    <n v="1821.6727334952366"/>
    <n v="69.555528290513578"/>
    <n v="283.68423926786238"/>
    <n v="2174.9125010536127"/>
    <n v="2174.9"/>
    <n v="283.68260869565211"/>
    <n v="69.555528290513578"/>
    <n v="1821.6618630138344"/>
    <n v="8.5543605918136798"/>
    <n v="1.250105361259557E-2"/>
    <n v="5.7478751264865368E-6"/>
  </r>
  <r>
    <x v="3"/>
    <x v="406"/>
    <n v="377"/>
    <n v="1.84253"/>
    <n v="78.907463548867312"/>
    <n v="0"/>
    <n v="8.7674959498741458"/>
    <n v="17.534991899748292"/>
    <n v="26.302487849622437"/>
    <n v="35.069983799496583"/>
    <n v="43.837479749370729"/>
    <n v="52.604975699244875"/>
    <n v="61.372471649119021"/>
    <n v="70.139967598993167"/>
    <n v="78.907463548867312"/>
    <n v="0"/>
    <n v="8.7674959498741458"/>
    <n v="17.534991899748292"/>
    <n v="26.302487849622437"/>
    <n v="35.069983799496583"/>
    <n v="43.837479749370729"/>
    <n v="52.604975699244875"/>
    <n v="61.372471649119021"/>
    <n v="70.139967598993167"/>
    <n v="78.907463548867312"/>
    <n v="0"/>
    <n v="47.082253454023977"/>
    <n v="188.32901381609591"/>
    <n v="423.74028108621576"/>
    <n v="753.31605526438364"/>
    <n v="1177.0563363505994"/>
    <n v="1694.961124344863"/>
    <n v="2307.0304192471749"/>
    <n v="3013.2642210575345"/>
    <n v="3813.6625297759424"/>
    <n v="0"/>
    <n v="2.6452765164679773E-2"/>
    <n v="5.2905530329359546E-2"/>
    <n v="7.9358295494039319E-2"/>
    <n v="0.10581106065871909"/>
    <n v="0.13226382582339885"/>
    <n v="0.15871659098807864"/>
    <n v="0.1851693561527584"/>
    <n v="0.21162212131743818"/>
    <n v="0.23807488648211794"/>
    <n v="9.0399999999999991"/>
    <n v="1.181524"/>
    <n v="1"/>
    <n v="1.0005999999999999"/>
    <n v="1.0066999999999999"/>
    <n v="1"/>
    <n v="0.96859013626971557"/>
    <n v="0.93830231414809928"/>
    <n v="0.9091365336351509"/>
    <n v="0.88109279473087065"/>
    <n v="0.85417109743525843"/>
    <n v="0.82837144174831423"/>
    <n v="0.80369382767003816"/>
    <n v="0.78013825520043001"/>
    <n v="0.7577047243394901"/>
    <n v="350900"/>
    <n v="701800"/>
    <n v="679756.55763408635"/>
    <n v="658500.56406913605"/>
    <n v="638032.01930514886"/>
    <n v="618350.92334212502"/>
    <n v="599457.27618006442"/>
    <n v="581351.07781896694"/>
    <n v="564032.3282588328"/>
    <n v="547501.02749966178"/>
    <n v="531757.17554145411"/>
    <n v="701800"/>
    <n v="679756.55763408635"/>
    <n v="658500.56406913605"/>
    <n v="638032.01930514886"/>
    <n v="618350.92334212502"/>
    <n v="599457.27618006442"/>
    <n v="581351.07781896694"/>
    <n v="564032.3282588328"/>
    <n v="547501.02749966178"/>
    <n v="531757.17554145411"/>
    <n v="2189337.9612500002"/>
    <n v="60.12"/>
    <n v="9.5873061007957556"/>
    <n v="1.2999999999999999E-2"/>
    <n v="0.78300000000000003"/>
    <n v="4.1710026516728012E-2"/>
    <n v="0.14160206978762443"/>
    <n v="7.3999999999999996E-2"/>
    <n v="0.21560206978762442"/>
    <n v="2.9474277302351624"/>
    <n v="2.8344768560487892"/>
    <n v="2.6966290869400185"/>
    <n v="2.5338844229088502"/>
    <n v="2.3462428639552848"/>
    <n v="2.1337044100793219"/>
    <n v="1.8962690612809614"/>
    <n v="1.6339368175602038"/>
    <n v="1.3467076789170482"/>
    <n v="1.0345816453514955"/>
    <n v="2.9474277302351624"/>
    <n v="2.890952293141976"/>
    <n v="2.7655529714944036"/>
    <n v="2.6152567549244345"/>
    <n v="2.4400636434320675"/>
    <n v="2.2399736370173033"/>
    <n v="2.0149867356801416"/>
    <n v="1.7651029394205826"/>
    <n v="1.490322248238626"/>
    <n v="1.1906446621342719"/>
    <n v="0"/>
    <n v="4.3837479749370729"/>
    <n v="13.151243924811219"/>
    <n v="21.918739874685365"/>
    <n v="30.68623582455951"/>
    <n v="39.453731774433656"/>
    <n v="48.221227724307802"/>
    <n v="56.988723674181948"/>
    <n v="65.756219624056087"/>
    <n v="74.523715573930247"/>
    <n v="8.7674959498741458"/>
    <n v="0"/>
    <n v="13.294751596802723"/>
    <n v="41.692738860931506"/>
    <n v="73.481298811596616"/>
    <n v="110.26001269798383"/>
    <n v="154.42611815752181"/>
    <n v="209.81746990414899"/>
    <n v="283.07040504159096"/>
    <n v="386.84075871129068"/>
    <n v="548.76689514803559"/>
    <n v="1821.6504489299027"/>
    <n v="69.555528290513578"/>
    <n v="283.68089658306229"/>
    <n v="2174.8868738034785"/>
    <n v="2174.9"/>
    <n v="283.68260869565211"/>
    <n v="69.555528290513578"/>
    <n v="1821.6618630138344"/>
    <n v="8.5459754714551508"/>
    <n v="1.3126196521625388E-2"/>
    <n v="6.0353103690401344E-6"/>
  </r>
  <r>
    <x v="3"/>
    <x v="407"/>
    <n v="377"/>
    <n v="1.84338"/>
    <n v="78.933427525623628"/>
    <n v="0"/>
    <n v="8.7703808361804025"/>
    <n v="17.540761672360805"/>
    <n v="26.311142508541209"/>
    <n v="35.08152334472161"/>
    <n v="43.851904180902011"/>
    <n v="52.622285017082412"/>
    <n v="61.392665853262812"/>
    <n v="70.16304668944322"/>
    <n v="78.933427525623628"/>
    <n v="0"/>
    <n v="8.7703808361804025"/>
    <n v="17.540761672360805"/>
    <n v="26.311142508541209"/>
    <n v="35.08152334472161"/>
    <n v="43.851904180902011"/>
    <n v="52.622285017082412"/>
    <n v="61.392665853262812"/>
    <n v="70.16304668944322"/>
    <n v="78.933427525623628"/>
    <n v="0"/>
    <n v="47.11324275712979"/>
    <n v="188.45297102851916"/>
    <n v="424.01918481416811"/>
    <n v="753.81188411407663"/>
    <n v="1177.8310689282443"/>
    <n v="1696.0767392566718"/>
    <n v="2308.548895099359"/>
    <n v="3015.2475364563065"/>
    <n v="3816.172663327513"/>
    <n v="0"/>
    <n v="2.6461469271350881E-2"/>
    <n v="5.2922938542701761E-2"/>
    <n v="7.9384407814052649E-2"/>
    <n v="0.10584587708540352"/>
    <n v="0.1323073463567544"/>
    <n v="0.15876881562810527"/>
    <n v="0.18523028489945614"/>
    <n v="0.21169175417080704"/>
    <n v="0.23815322344215795"/>
    <n v="9.0399999999999991"/>
    <n v="1.181524"/>
    <n v="1"/>
    <n v="1.0005999999999999"/>
    <n v="1.0066999999999999"/>
    <n v="1"/>
    <n v="0.96857998572359849"/>
    <n v="0.93828275157802488"/>
    <n v="0.90910829756327904"/>
    <n v="0.88105662367936111"/>
    <n v="0.85412772992627095"/>
    <n v="0.82832161630400869"/>
    <n v="0.80363828281257421"/>
    <n v="0.78007772945196741"/>
    <n v="0.7576399562221886"/>
    <n v="350900"/>
    <n v="701800"/>
    <n v="679749.4339808214"/>
    <n v="658486.83505745791"/>
    <n v="638012.20322990918"/>
    <n v="618325.53849817568"/>
    <n v="599426.84086225694"/>
    <n v="581316.11032215331"/>
    <n v="563993.34687786456"/>
    <n v="547458.55052939069"/>
    <n v="531711.72127673193"/>
    <n v="701800"/>
    <n v="679749.4339808214"/>
    <n v="658486.83505745791"/>
    <n v="638012.20322990918"/>
    <n v="618325.53849817568"/>
    <n v="599426.84086225694"/>
    <n v="581316.11032215331"/>
    <n v="563993.34687786456"/>
    <n v="547458.55052939069"/>
    <n v="531711.72127673193"/>
    <n v="2191789.6274999999"/>
    <n v="60.12"/>
    <n v="9.5873061007957556"/>
    <n v="1.2999999999999999E-2"/>
    <n v="0.78300000000000003"/>
    <n v="4.1710026516728012E-2"/>
    <n v="0.14173274828088697"/>
    <n v="7.3999999999999996E-2"/>
    <n v="0.21573274828088695"/>
    <n v="2.9439114427293065"/>
    <n v="2.8310366606917792"/>
    <n v="2.6932583957164331"/>
    <n v="2.530576647803267"/>
    <n v="2.3429914169522825"/>
    <n v="2.130502703163478"/>
    <n v="1.893110506436855"/>
    <n v="1.6308148267724119"/>
    <n v="1.3436156641701495"/>
    <n v="1.0315130186300683"/>
    <n v="2.9439114427293065"/>
    <n v="2.8874740517105426"/>
    <n v="2.7621475282041059"/>
    <n v="2.61191752175985"/>
    <n v="2.4367840323777745"/>
    <n v="2.2367470600578803"/>
    <n v="2.0118066048001664"/>
    <n v="1.7619626666046333"/>
    <n v="1.4872152454712806"/>
    <n v="1.1875643414001089"/>
    <n v="0"/>
    <n v="4.3851904180902013"/>
    <n v="13.155571254270605"/>
    <n v="21.925952090451005"/>
    <n v="30.69633292663141"/>
    <n v="39.466713762811807"/>
    <n v="48.237094598992215"/>
    <n v="57.007475435172609"/>
    <n v="65.777856271353016"/>
    <n v="74.548237107533424"/>
    <n v="8.7703808361804025"/>
    <n v="0"/>
    <n v="13.319527489099551"/>
    <n v="41.771617496650542"/>
    <n v="73.623668598667891"/>
    <n v="110.48107935032819"/>
    <n v="154.75067173819153"/>
    <n v="210.28745459658384"/>
    <n v="283.7615572406749"/>
    <n v="387.90407228813189"/>
    <n v="550.55242676629257"/>
    <n v="1826.4520755646208"/>
    <n v="69.555528290513578"/>
    <n v="284.40114057826997"/>
    <n v="2180.4087444334045"/>
    <n v="2180.4"/>
    <n v="284.39999999999986"/>
    <n v="69.555528290513578"/>
    <n v="1826.4444717094866"/>
    <n v="8.5447388710771648"/>
    <n v="8.7444334044448624E-3"/>
    <n v="4.0104721172467724E-6"/>
  </r>
  <r>
    <x v="3"/>
    <x v="408"/>
    <n v="377"/>
    <n v="1.8442700000000001"/>
    <n v="78.958502771638621"/>
    <n v="0"/>
    <n v="8.7731669746265126"/>
    <n v="17.546333949253025"/>
    <n v="26.319500923879538"/>
    <n v="35.092667898506051"/>
    <n v="43.865834873132563"/>
    <n v="52.639001847759076"/>
    <n v="61.412168822385588"/>
    <n v="70.185335797012101"/>
    <n v="78.958502771638621"/>
    <n v="0"/>
    <n v="8.7731669746265126"/>
    <n v="17.546333949253025"/>
    <n v="26.319500923879538"/>
    <n v="35.092667898506051"/>
    <n v="43.865834873132563"/>
    <n v="52.639001847759076"/>
    <n v="61.412168822385588"/>
    <n v="70.185335797012101"/>
    <n v="78.958502771638621"/>
    <n v="0"/>
    <n v="47.143180993364865"/>
    <n v="188.57272397345946"/>
    <n v="424.28862894028373"/>
    <n v="754.29089589383784"/>
    <n v="1178.5795248341215"/>
    <n v="1697.1545157611349"/>
    <n v="2310.0158686748782"/>
    <n v="3017.1635835753514"/>
    <n v="3818.5976604625544"/>
    <n v="0"/>
    <n v="2.6469875441875807E-2"/>
    <n v="5.2939750883751614E-2"/>
    <n v="7.9409626325627411E-2"/>
    <n v="0.10587950176750323"/>
    <n v="0.13234937720937903"/>
    <n v="0.15881925265125482"/>
    <n v="0.18528912809313064"/>
    <n v="0.21175900353500646"/>
    <n v="0.23822887897688227"/>
    <n v="9.0399999999999991"/>
    <n v="1.181524"/>
    <n v="1"/>
    <n v="1.0005999999999999"/>
    <n v="1.0066999999999999"/>
    <n v="1"/>
    <n v="0.968570182739665"/>
    <n v="0.93826385908379761"/>
    <n v="0.90908102903239807"/>
    <n v="0.88102169258546614"/>
    <n v="0.85408584974300206"/>
    <n v="0.82827350050500559"/>
    <n v="0.80358464487147685"/>
    <n v="0.78001928284241595"/>
    <n v="0.75757741441782267"/>
    <n v="350900"/>
    <n v="701800"/>
    <n v="679742.55424669688"/>
    <n v="658473.57630500919"/>
    <n v="637993.06617493695"/>
    <n v="618301.02385648014"/>
    <n v="599397.44934963889"/>
    <n v="581282.34265441296"/>
    <n v="563955.70377080247"/>
    <n v="547417.53269880754"/>
    <n v="531667.82943842793"/>
    <n v="701800"/>
    <n v="679742.55424669688"/>
    <n v="658473.57630500919"/>
    <n v="637993.06617493695"/>
    <n v="618301.02385648014"/>
    <n v="599397.44934963889"/>
    <n v="581282.34265441296"/>
    <n v="563955.70377080247"/>
    <n v="547417.53269880754"/>
    <n v="531667.82943842793"/>
    <n v="2194241.2937500002"/>
    <n v="60.12"/>
    <n v="9.5873061007957556"/>
    <n v="1.2999999999999999E-2"/>
    <n v="0.78300000000000003"/>
    <n v="4.1710026516728012E-2"/>
    <n v="0.14186964094245011"/>
    <n v="7.3999999999999996E-2"/>
    <n v="0.21586964094245009"/>
    <n v="2.9404030128491625"/>
    <n v="2.8276051180966451"/>
    <n v="2.6898968386132678"/>
    <n v="2.5272781743990307"/>
    <n v="2.3397491254539342"/>
    <n v="2.1273096917779784"/>
    <n v="1.8899598733711624"/>
    <n v="1.6276996702334865"/>
    <n v="1.3405290823649514"/>
    <n v="1.0284481097655562"/>
    <n v="2.9404030128491625"/>
    <n v="2.8840040654729036"/>
    <n v="2.7587509783549562"/>
    <n v="2.608587506506149"/>
    <n v="2.4335136499264824"/>
    <n v="2.2335294086159561"/>
    <n v="2.0086347825745703"/>
    <n v="1.7588297718023245"/>
    <n v="1.4841143762992188"/>
    <n v="1.1844885960652538"/>
    <n v="0"/>
    <n v="4.3865834873132563"/>
    <n v="13.159750461939769"/>
    <n v="21.932917436566282"/>
    <n v="30.706084411192794"/>
    <n v="39.47925138581931"/>
    <n v="48.252418360445816"/>
    <n v="57.025585335072336"/>
    <n v="65.798752309698841"/>
    <n v="74.571919284325361"/>
    <n v="8.7731669746265126"/>
    <n v="0"/>
    <n v="13.344027438473193"/>
    <n v="41.849622910096961"/>
    <n v="73.764497618642451"/>
    <n v="110.69985396815382"/>
    <n v="155.07208595729864"/>
    <n v="210.75335689603358"/>
    <n v="284.44764239903424"/>
    <n v="388.96155845787399"/>
    <n v="552.33279718609924"/>
    <n v="1831.225442831706"/>
    <n v="69.555528290513578"/>
    <n v="285.1171456683328"/>
    <n v="2185.8981167905522"/>
    <n v="2185.9"/>
    <n v="285.11739130434762"/>
    <n v="69.555528290513578"/>
    <n v="1831.2270804051388"/>
    <n v="8.5434431258987207"/>
    <n v="1.883209447896661E-3"/>
    <n v="8.6152589226252848E-7"/>
  </r>
  <r>
    <x v="3"/>
    <x v="409"/>
    <n v="377"/>
    <n v="1.8451599999999999"/>
    <n v="78.983545878685021"/>
    <n v="0"/>
    <n v="8.7759495420761127"/>
    <n v="17.551899084152225"/>
    <n v="26.327848626228338"/>
    <n v="35.103798168304451"/>
    <n v="43.879747710380563"/>
    <n v="52.655697252456676"/>
    <n v="61.431646794532789"/>
    <n v="70.207596336608901"/>
    <n v="78.983545878685021"/>
    <n v="0"/>
    <n v="8.7759495420761127"/>
    <n v="17.551899084152225"/>
    <n v="26.327848626228338"/>
    <n v="35.103798168304451"/>
    <n v="43.879747710380563"/>
    <n v="52.655697252456676"/>
    <n v="61.431646794532789"/>
    <n v="70.207596336608901"/>
    <n v="78.983545878685021"/>
    <n v="0"/>
    <n v="47.173090348602884"/>
    <n v="188.69236139441153"/>
    <n v="424.55781313742597"/>
    <n v="754.76944557764614"/>
    <n v="1179.327258715072"/>
    <n v="1698.2312525497039"/>
    <n v="2311.4814270815414"/>
    <n v="3019.0777823105846"/>
    <n v="3821.0203182368341"/>
    <n v="0"/>
    <n v="2.6478270838203328E-2"/>
    <n v="5.2956541676406656E-2"/>
    <n v="7.9434812514609987E-2"/>
    <n v="0.10591308335281331"/>
    <n v="0.13239135419101664"/>
    <n v="0.15886962502921997"/>
    <n v="0.18534789586742331"/>
    <n v="0.21182616670562662"/>
    <n v="0.23830443754382999"/>
    <n v="9.0399999999999991"/>
    <n v="1.181524"/>
    <n v="1"/>
    <n v="1.0005999999999999"/>
    <n v="1.0066999999999999"/>
    <n v="1"/>
    <n v="0.96856039243331693"/>
    <n v="0.93824499125646343"/>
    <n v="0.90905379646943951"/>
    <n v="0.88098680807224528"/>
    <n v="0.8540440260648805"/>
    <n v="0.82822545044734541"/>
    <n v="0.80353108121963979"/>
    <n v="0.77996091838176385"/>
    <n v="0.75751496193371748"/>
    <n v="350900"/>
    <n v="701800"/>
    <n v="679735.6834097018"/>
    <n v="658460.334863786"/>
    <n v="637973.95436225261"/>
    <n v="618276.54190510174"/>
    <n v="599368.09749233315"/>
    <n v="581248.62112394697"/>
    <n v="563918.11279994319"/>
    <n v="547376.57252032182"/>
    <n v="531624.00028508296"/>
    <n v="701800"/>
    <n v="679735.68340970168"/>
    <n v="658460.334863786"/>
    <n v="637973.95436225261"/>
    <n v="618276.54190510174"/>
    <n v="599368.09749233315"/>
    <n v="581248.62112394697"/>
    <n v="563918.11279994319"/>
    <n v="547376.57252032182"/>
    <n v="531624.00028508296"/>
    <n v="2196692.96"/>
    <n v="60.12"/>
    <n v="9.5873061007957556"/>
    <n v="1.2999999999999999E-2"/>
    <n v="0.78300000000000003"/>
    <n v="4.1710026516728012E-2"/>
    <n v="0.14200659968103721"/>
    <n v="7.3999999999999996E-2"/>
    <n v="0.21600659968103719"/>
    <n v="2.9369024142857145"/>
    <n v="2.8241812663723489"/>
    <n v="2.6865428281009094"/>
    <n v="2.5239870994713942"/>
    <n v="2.3365140804838043"/>
    <n v="2.1241237711381391"/>
    <n v="1.8868161714343989"/>
    <n v="1.6245912813725831"/>
    <n v="1.3374491009526928"/>
    <n v="1.0253896301747281"/>
    <n v="2.9369024142857145"/>
    <n v="2.8805418403290317"/>
    <n v="2.7553620472366291"/>
    <n v="2.6052649637861518"/>
    <n v="2.4302505899775992"/>
    <n v="2.2303189258109715"/>
    <n v="2.0054699712862689"/>
    <n v="1.7557037264034911"/>
    <n v="1.4810201911626379"/>
    <n v="1.1814193655637104"/>
    <n v="0"/>
    <n v="4.3879747710380563"/>
    <n v="13.163924313114169"/>
    <n v="21.939873855190282"/>
    <n v="30.715823397266394"/>
    <n v="39.491772939342511"/>
    <n v="48.267722481418616"/>
    <n v="57.043672023494736"/>
    <n v="65.819621565570841"/>
    <n v="74.595571107646961"/>
    <n v="8.7759495420761127"/>
    <n v="0"/>
    <n v="13.368542210841239"/>
    <n v="41.927679037119866"/>
    <n v="73.905429424286908"/>
    <n v="110.91881528160248"/>
    <n v="155.39383297694823"/>
    <n v="211.2198652050507"/>
    <n v="285.13488912985264"/>
    <n v="390.02147383591085"/>
    <n v="554.11904289438985"/>
    <n v="1836.0095699960029"/>
    <n v="69.555528290513578"/>
    <n v="285.83476474297731"/>
    <n v="2191.3998630294936"/>
    <n v="2191.4"/>
    <n v="285.8347826086956"/>
    <n v="69.555528290513578"/>
    <n v="1836.0096891007909"/>
    <n v="8.5421464099922275"/>
    <n v="1.3697050644623232E-4"/>
    <n v="6.2503653575902307E-8"/>
  </r>
  <r>
    <x v="3"/>
    <x v="410"/>
    <n v="377"/>
    <n v="1.8484700000000001"/>
    <n v="78.956821334134219"/>
    <n v="0"/>
    <n v="8.772980148237135"/>
    <n v="17.54596029647427"/>
    <n v="26.318940444711405"/>
    <n v="35.09192059294854"/>
    <n v="43.864900741185679"/>
    <n v="52.637880889422817"/>
    <n v="61.410861037659956"/>
    <n v="70.183841185897094"/>
    <n v="78.956821334134233"/>
    <n v="0"/>
    <n v="8.772980148237135"/>
    <n v="17.54596029647427"/>
    <n v="26.318940444711405"/>
    <n v="35.09192059294854"/>
    <n v="43.864900741185679"/>
    <n v="52.637880889422817"/>
    <n v="61.410861037659956"/>
    <n v="70.183841185897094"/>
    <n v="78.956821334134233"/>
    <n v="0"/>
    <n v="47.141173167334756"/>
    <n v="188.56469266933902"/>
    <n v="424.27055850601283"/>
    <n v="754.2587706773561"/>
    <n v="1178.5293291833691"/>
    <n v="1697.0822340240516"/>
    <n v="2309.9174851994039"/>
    <n v="3017.0350827094258"/>
    <n v="3818.435026554117"/>
    <n v="0"/>
    <n v="2.6469311760451482E-2"/>
    <n v="5.2938623520902964E-2"/>
    <n v="7.9407935281354453E-2"/>
    <n v="0.10587724704180593"/>
    <n v="0.13234655880225743"/>
    <n v="0.15881587056270891"/>
    <n v="0.18528518232316041"/>
    <n v="0.21175449408361191"/>
    <n v="0.23822380584406339"/>
    <n v="9.0399999999999991"/>
    <n v="1.181524"/>
    <n v="1"/>
    <n v="1.0005999999999999"/>
    <n v="1.0066999999999999"/>
    <n v="1"/>
    <n v="0.9685708400818086"/>
    <n v="0.93826512591854105"/>
    <n v="0.90908285751019757"/>
    <n v="0.88102403485677805"/>
    <n v="0.85408865795828226"/>
    <n v="0.82827672681471054"/>
    <n v="0.80358824142606256"/>
    <n v="0.78002320179233875"/>
    <n v="0.75758160791353879"/>
    <n v="350900"/>
    <n v="701800"/>
    <n v="679743.01556941331"/>
    <n v="658474.46536963212"/>
    <n v="637994.34940065665"/>
    <n v="618302.66766248678"/>
    <n v="599399.42015512253"/>
    <n v="581284.60687856388"/>
    <n v="563958.22783281072"/>
    <n v="547420.28301786329"/>
    <n v="531670.77243372158"/>
    <n v="701800"/>
    <n v="679743.01556941331"/>
    <n v="658474.46536963212"/>
    <n v="637994.34940065665"/>
    <n v="618302.66766248678"/>
    <n v="599399.42015512253"/>
    <n v="581284.60687856388"/>
    <n v="563958.22783281072"/>
    <n v="547420.28301786329"/>
    <n v="531670.77243372158"/>
    <n v="2199144.6262500002"/>
    <n v="60.12"/>
    <n v="9.5873061007957556"/>
    <n v="1.2999999999999999E-2"/>
    <n v="0.78300000000000003"/>
    <n v="4.1710026516728012E-2"/>
    <n v="0.14251654293239149"/>
    <n v="7.3999999999999996E-2"/>
    <n v="0.21651654293239148"/>
    <n v="2.9334096208472689"/>
    <n v="2.8208212767435739"/>
    <n v="2.6832899260020717"/>
    <n v="2.5208155686227633"/>
    <n v="2.3333982046056487"/>
    <n v="2.121037833950727"/>
    <n v="1.8837344566579985"/>
    <n v="1.621488072727463"/>
    <n v="1.334298682159121"/>
    <n v="1.0221662849529731"/>
    <n v="2.9334096208472689"/>
    <n v="2.8771154487954211"/>
    <n v="2.752055601372823"/>
    <n v="2.6020527473124178"/>
    <n v="2.4271068866142063"/>
    <n v="2.2272180192781876"/>
    <n v="2.0023861453043628"/>
    <n v="1.7526112646927308"/>
    <n v="1.4778933774432921"/>
    <n v="1.1782324835560471"/>
    <n v="0"/>
    <n v="4.3864900741185675"/>
    <n v="13.159470222355703"/>
    <n v="21.932450370592839"/>
    <n v="30.705430518829971"/>
    <n v="39.478410667067109"/>
    <n v="48.251390815304248"/>
    <n v="57.024370963541386"/>
    <n v="65.797351111778525"/>
    <n v="74.570331260015664"/>
    <n v="8.772980148237135"/>
    <n v="0"/>
    <n v="13.37540707891759"/>
    <n v="41.949650640944483"/>
    <n v="73.946599238675986"/>
    <n v="110.98733799917245"/>
    <n v="155.5048989673576"/>
    <n v="211.40202889445825"/>
    <n v="285.44474436923525"/>
    <n v="390.58220567225641"/>
    <n v="555.24189404209778"/>
    <n v="1838.4347669031158"/>
    <n v="69.555528290513578"/>
    <n v="286.19854427904426"/>
    <n v="2194.1888394726739"/>
    <n v="2194.1999999999998"/>
    <n v="286.19999999999982"/>
    <n v="69.555528290513578"/>
    <n v="1838.4444717094864"/>
    <n v="8.5373153245717361"/>
    <n v="1.1160527325955627E-2"/>
    <n v="5.0863765044005234E-6"/>
  </r>
  <r>
    <x v="3"/>
    <x v="411"/>
    <n v="377"/>
    <n v="1.85185"/>
    <n v="78.92869153208315"/>
    <n v="0"/>
    <n v="8.7698546146759053"/>
    <n v="17.539709229351811"/>
    <n v="26.309563844027714"/>
    <n v="35.079418458703621"/>
    <n v="43.849273073379528"/>
    <n v="52.619127688055435"/>
    <n v="61.388982302731343"/>
    <n v="70.158836917407243"/>
    <n v="78.92869153208315"/>
    <n v="0"/>
    <n v="8.7698546146759053"/>
    <n v="17.539709229351811"/>
    <n v="26.309563844027714"/>
    <n v="35.079418458703621"/>
    <n v="43.849273073379528"/>
    <n v="52.619127688055435"/>
    <n v="61.388982302731343"/>
    <n v="70.158836917407243"/>
    <n v="78.92869153208315"/>
    <n v="0"/>
    <n v="47.107589352063272"/>
    <n v="188.43035740825309"/>
    <n v="423.96830416856938"/>
    <n v="753.72142963301235"/>
    <n v="1177.689733801582"/>
    <n v="1695.873216674278"/>
    <n v="2308.2718782511006"/>
    <n v="3014.8857185320494"/>
    <n v="3815.7147375171253"/>
    <n v="0"/>
    <n v="2.6459881587254683E-2"/>
    <n v="5.2919763174509367E-2"/>
    <n v="7.9379644761764054E-2"/>
    <n v="0.10583952634901873"/>
    <n v="0.13229940793627343"/>
    <n v="0.15875928952352811"/>
    <n v="0.18521917111078282"/>
    <n v="0.21167905269803747"/>
    <n v="0.23813893428529218"/>
    <n v="9.0399999999999991"/>
    <n v="1.181524"/>
    <n v="1"/>
    <n v="1.0005999999999999"/>
    <n v="1.0066999999999999"/>
    <n v="1"/>
    <n v="0.96858183723833735"/>
    <n v="0.93828631987827349"/>
    <n v="0.9091134479198083"/>
    <n v="0.88106322136294157"/>
    <n v="0.85413564020767363"/>
    <n v="0.82833070445400447"/>
    <n v="0.80364841410193377"/>
    <n v="0.78008876915146197"/>
    <n v="0.75765176960258862"/>
    <n v="350900"/>
    <n v="701800"/>
    <n v="679750.73337386514"/>
    <n v="658489.33929057233"/>
    <n v="638015.81775012147"/>
    <n v="618330.16875251243"/>
    <n v="599432.39229774533"/>
    <n v="581322.4883858203"/>
    <n v="564000.45701673708"/>
    <n v="547466.29819049605"/>
    <n v="531720.01190709672"/>
    <n v="701800"/>
    <n v="679750.73337386514"/>
    <n v="658489.33929057233"/>
    <n v="638015.81775012147"/>
    <n v="618330.16875251243"/>
    <n v="599432.39229774533"/>
    <n v="581322.4883858203"/>
    <n v="564000.45701673708"/>
    <n v="547466.29819049605"/>
    <n v="531720.01190709672"/>
    <n v="2201596.2925"/>
    <n v="60.12"/>
    <n v="9.5873061007957556"/>
    <n v="1.2999999999999999E-2"/>
    <n v="0.78300000000000003"/>
    <n v="4.1710026516728012E-2"/>
    <n v="0.14303821363757438"/>
    <n v="7.3999999999999996E-2"/>
    <n v="0.21703821363757436"/>
    <n v="2.9299246064587972"/>
    <n v="2.8174702225245585"/>
    <n v="2.6800465174706689"/>
    <n v="2.5176534912971289"/>
    <n v="2.330291144003938"/>
    <n v="2.1179594755910958"/>
    <n v="1.8806584860586033"/>
    <n v="1.6183881754064595"/>
    <n v="1.3311485436346664"/>
    <n v="1.0189395907432208"/>
    <n v="2.9299246064587972"/>
    <n v="2.8736974144916778"/>
    <n v="2.7487583699976135"/>
    <n v="2.5988500043838991"/>
    <n v="2.4239723176505334"/>
    <n v="2.2241253097975169"/>
    <n v="1.9993089808248494"/>
    <n v="1.7495233307325315"/>
    <n v="1.474768359520563"/>
    <n v="1.1750440671889435"/>
    <n v="0"/>
    <n v="4.3849273073379527"/>
    <n v="13.154781922013857"/>
    <n v="21.924636536689761"/>
    <n v="30.694491151365668"/>
    <n v="39.464345766041575"/>
    <n v="48.234200380717482"/>
    <n v="57.004054995393389"/>
    <n v="65.773909610069296"/>
    <n v="74.543764224745189"/>
    <n v="8.7698546146759053"/>
    <n v="0"/>
    <n v="13.381775961293542"/>
    <n v="41.970049533283849"/>
    <n v="73.984983581983556"/>
    <n v="111.05169102337157"/>
    <n v="155.61019575061337"/>
    <n v="211.57656412843136"/>
    <n v="285.74484602458699"/>
    <n v="391.13100101134853"/>
    <n v="556.35187899431787"/>
    <n v="1840.8029860092306"/>
    <n v="69.555528290513578"/>
    <n v="286.55377714496149"/>
    <n v="2196.9122914447057"/>
    <n v="2196.9"/>
    <n v="286.55217391304336"/>
    <n v="69.555528290513578"/>
    <n v="1840.7922977964431"/>
    <n v="8.5323684201177077"/>
    <n v="1.2291444705624599E-2"/>
    <n v="5.594904049171377E-6"/>
  </r>
  <r>
    <x v="3"/>
    <x v="412"/>
    <n v="377"/>
    <n v="1.8527899999999999"/>
    <n v="78.952590591818364"/>
    <n v="0"/>
    <n v="8.7725100657575954"/>
    <n v="17.545020131515191"/>
    <n v="26.317530197272788"/>
    <n v="35.090040263030382"/>
    <n v="43.862550328787975"/>
    <n v="52.635060394545569"/>
    <n v="61.407570460303162"/>
    <n v="70.180080526060763"/>
    <n v="78.952590591818364"/>
    <n v="0"/>
    <n v="8.7725100657575954"/>
    <n v="17.545020131515191"/>
    <n v="26.317530197272788"/>
    <n v="35.090040263030382"/>
    <n v="43.862550328787975"/>
    <n v="52.635060394545569"/>
    <n v="61.407570460303162"/>
    <n v="70.180080526060763"/>
    <n v="78.952590591818364"/>
    <n v="0"/>
    <n v="47.136121372963729"/>
    <n v="188.54448549185491"/>
    <n v="424.22509235667366"/>
    <n v="754.17794196741966"/>
    <n v="1178.4030343240931"/>
    <n v="1696.9003694266939"/>
    <n v="2309.6699472752225"/>
    <n v="3016.7117678696786"/>
    <n v="3818.0258312100627"/>
    <n v="0"/>
    <n v="2.6467893455668638E-2"/>
    <n v="5.2935786911337275E-2"/>
    <n v="7.9403680367005916E-2"/>
    <n v="0.10587157382267455"/>
    <n v="0.13233946727834317"/>
    <n v="0.1588073607340118"/>
    <n v="0.18527525418968044"/>
    <n v="0.2117431476453491"/>
    <n v="0.23821104110101773"/>
    <n v="9.0399999999999991"/>
    <n v="1.181524"/>
    <n v="1"/>
    <n v="1.0005999999999999"/>
    <n v="1.0066999999999999"/>
    <n v="1"/>
    <n v="0.96857249405289314"/>
    <n v="0.93826831346877759"/>
    <n v="0.90908745824765347"/>
    <n v="0.88102992838952066"/>
    <n v="0.85409572389437916"/>
    <n v="0.82828484476222908"/>
    <n v="0.80359729099307031"/>
    <n v="0.78003306258690297"/>
    <n v="0.75759215954372694"/>
    <n v="350900"/>
    <n v="701800"/>
    <n v="679744.17632632039"/>
    <n v="658476.70239238814"/>
    <n v="637997.57819820323"/>
    <n v="618306.80374376557"/>
    <n v="599404.37902907527"/>
    <n v="581290.30405413231"/>
    <n v="563964.57881893672"/>
    <n v="547427.20332348847"/>
    <n v="531678.17756778758"/>
    <n v="701800"/>
    <n v="679744.17632632027"/>
    <n v="658476.70239238814"/>
    <n v="637997.57819820323"/>
    <n v="618306.80374376557"/>
    <n v="599404.37902907527"/>
    <n v="581290.30405413231"/>
    <n v="563964.57881893672"/>
    <n v="547427.20332348847"/>
    <n v="531678.17756778758"/>
    <n v="2204047.9587500002"/>
    <n v="60.12"/>
    <n v="9.5873061007957556"/>
    <n v="1.2999999999999999E-2"/>
    <n v="0.78300000000000003"/>
    <n v="4.1710026516728012E-2"/>
    <n v="0.14318346303225118"/>
    <n v="7.3999999999999996E-2"/>
    <n v="0.21718346303225117"/>
    <n v="2.9264473451612907"/>
    <n v="2.8140702618122448"/>
    <n v="2.6767165293940596"/>
    <n v="2.5143861479067335"/>
    <n v="2.3270791173502667"/>
    <n v="2.1147954377246596"/>
    <n v="1.8775351090299124"/>
    <n v="1.6152981312660244"/>
    <n v="1.3280845044329961"/>
    <n v="1.0158942285308274"/>
    <n v="2.9264473451612907"/>
    <n v="2.8702588034867675"/>
    <n v="2.745393395603152"/>
    <n v="2.5955513386503966"/>
    <n v="2.4207326326284999"/>
    <n v="2.2209372775374634"/>
    <n v="1.9961652733772861"/>
    <n v="1.7464166201479685"/>
    <n v="1.4716913178495101"/>
    <n v="1.1719893664819119"/>
    <n v="0"/>
    <n v="4.3862550328787977"/>
    <n v="13.158765098636394"/>
    <n v="21.931275164393988"/>
    <n v="30.703785230151585"/>
    <n v="39.476295295909182"/>
    <n v="48.248805361666768"/>
    <n v="57.021315427424369"/>
    <n v="65.79382549318197"/>
    <n v="74.566335558939556"/>
    <n v="8.7725100657575954"/>
    <n v="0"/>
    <n v="13.4059222743837"/>
    <n v="42.046942877330999"/>
    <n v="74.12387852616456"/>
    <n v="111.26766391210131"/>
    <n v="155.92795048501358"/>
    <n v="212.03811945885991"/>
    <n v="286.42653635959846"/>
    <n v="392.18618021544756"/>
    <n v="558.13981591065181"/>
    <n v="1845.5630100195519"/>
    <n v="69.555528290513578"/>
    <n v="287.26778074650969"/>
    <n v="2202.3863190565753"/>
    <n v="2202.4"/>
    <n v="287.26956521739112"/>
    <n v="69.555528290513578"/>
    <n v="1845.5749064920954"/>
    <n v="8.5309902242642917"/>
    <n v="1.3680943424787984E-2"/>
    <n v="6.2118341013385323E-6"/>
  </r>
  <r>
    <x v="3"/>
    <x v="413"/>
    <n v="377"/>
    <n v="1.8586199999999999"/>
    <n v="78.872496857575769"/>
    <n v="0"/>
    <n v="8.7636107619528634"/>
    <n v="17.527221523905727"/>
    <n v="26.290832285858592"/>
    <n v="35.054443047811453"/>
    <n v="43.818053809764315"/>
    <n v="52.581664571717177"/>
    <n v="61.345275333670038"/>
    <n v="70.108886095622907"/>
    <n v="78.872496857575769"/>
    <n v="0"/>
    <n v="8.7636107619528634"/>
    <n v="17.527221523905727"/>
    <n v="26.290832285858592"/>
    <n v="35.054443047811453"/>
    <n v="43.818053809764315"/>
    <n v="52.581664571717177"/>
    <n v="61.345275333670038"/>
    <n v="70.108886095622907"/>
    <n v="78.872496857575769"/>
    <n v="0"/>
    <n v="47.040535072047327"/>
    <n v="188.16214028818931"/>
    <n v="423.36481564842609"/>
    <n v="752.64856115275722"/>
    <n v="1176.0133768011831"/>
    <n v="1693.4592625937037"/>
    <n v="2304.9862185303191"/>
    <n v="3010.5942446110289"/>
    <n v="3810.2833408358338"/>
    <n v="0"/>
    <n v="2.6441043007716152E-2"/>
    <n v="5.2882086015432303E-2"/>
    <n v="7.9323129023148461E-2"/>
    <n v="0.10576417203086461"/>
    <n v="0.13220521503858076"/>
    <n v="0.1586462580462969"/>
    <n v="0.18508730105401305"/>
    <n v="0.21152834406172921"/>
    <n v="0.23796938706944537"/>
    <n v="9.0399999999999991"/>
    <n v="1.181524"/>
    <n v="1"/>
    <n v="1.0005999999999999"/>
    <n v="1.0066999999999999"/>
    <n v="1"/>
    <n v="0.96860380659457179"/>
    <n v="0.93832866058540709"/>
    <n v="0.90917456197250579"/>
    <n v="0.88114151075586766"/>
    <n v="0.85422950693549304"/>
    <n v="0.82843855051138193"/>
    <n v="0.803768641483534"/>
    <n v="0.78021977985194946"/>
    <n v="0.75779196561662832"/>
    <n v="350900"/>
    <n v="701800"/>
    <n v="679766.15146807046"/>
    <n v="658519.05399883864"/>
    <n v="638058.70759230456"/>
    <n v="618385.11224846798"/>
    <n v="599498.26796732901"/>
    <n v="581398.17474888789"/>
    <n v="564084.83259314415"/>
    <n v="547558.24150009814"/>
    <n v="531818.40146974975"/>
    <n v="701800"/>
    <n v="679766.15146807046"/>
    <n v="658519.05399883864"/>
    <n v="638058.70759230456"/>
    <n v="618385.11224846798"/>
    <n v="599498.26796732901"/>
    <n v="581398.17474888789"/>
    <n v="564084.83259314415"/>
    <n v="547558.24150009814"/>
    <n v="531818.40146974975"/>
    <n v="2206499.625"/>
    <n v="60.12"/>
    <n v="9.5873061007957556"/>
    <n v="1.2999999999999999E-2"/>
    <n v="0.78300000000000003"/>
    <n v="4.1710026516728012E-2"/>
    <n v="0.14408596457772044"/>
    <n v="7.3999999999999996E-2"/>
    <n v="0.21808596457772045"/>
    <n v="2.9229778111111111"/>
    <n v="2.8107901637621717"/>
    <n v="2.6735803245000507"/>
    <n v="2.5113482933247475"/>
    <n v="2.3240940702362618"/>
    <n v="2.111817655234594"/>
    <n v="1.8745190483197447"/>
    <n v="1.6121982494917126"/>
    <n v="1.3248552587504983"/>
    <n v="1.0124900760961015"/>
    <n v="2.9229778111111111"/>
    <n v="2.8668839874366414"/>
    <n v="2.742185244131111"/>
    <n v="2.5924643089123993"/>
    <n v="2.4177211817805047"/>
    <n v="2.2179558627354279"/>
    <n v="1.9931683517771694"/>
    <n v="1.7433586489057287"/>
    <n v="1.4685267541211053"/>
    <n v="1.1686726674232999"/>
    <n v="0"/>
    <n v="4.3818053809764317"/>
    <n v="13.145416142929296"/>
    <n v="21.909026904882161"/>
    <n v="30.672637666835023"/>
    <n v="39.436248428787884"/>
    <n v="48.199859190740746"/>
    <n v="56.963469952693607"/>
    <n v="65.727080714646476"/>
    <n v="74.490691476599338"/>
    <n v="8.7636107619528634"/>
    <n v="0"/>
    <n v="13.394485776818229"/>
    <n v="42.01076883010753"/>
    <n v="74.061649877868376"/>
    <n v="111.18033774126059"/>
    <n v="155.82092364783821"/>
    <n v="211.9263053479448"/>
    <n v="286.34709136238013"/>
    <n v="392.23429214767896"/>
    <n v="558.58876799861525"/>
    <n v="1845.5646227305124"/>
    <n v="69.555528290513578"/>
    <n v="287.26802265315371"/>
    <n v="2202.3881736741796"/>
    <n v="2202.4"/>
    <n v="287.26956521739112"/>
    <n v="69.555528290513578"/>
    <n v="1845.5749064920954"/>
    <n v="8.5224191460410719"/>
    <n v="1.1826325820493366E-2"/>
    <n v="5.3697447423235407E-6"/>
  </r>
  <r>
    <x v="3"/>
    <x v="414"/>
    <n v="377"/>
    <n v="1.85954"/>
    <n v="78.896778568234453"/>
    <n v="0"/>
    <n v="8.7663087298038285"/>
    <n v="17.532617459607657"/>
    <n v="26.298926189411485"/>
    <n v="35.065234919215314"/>
    <n v="43.831543649019139"/>
    <n v="52.597852378822964"/>
    <n v="61.364161108626789"/>
    <n v="70.130469838430614"/>
    <n v="78.896778568234438"/>
    <n v="0"/>
    <n v="8.7663087298038285"/>
    <n v="17.532617459607657"/>
    <n v="26.298926189411485"/>
    <n v="35.065234919215314"/>
    <n v="43.831543649019139"/>
    <n v="52.597852378822964"/>
    <n v="61.364161108626789"/>
    <n v="70.130469838430614"/>
    <n v="78.896778568234438"/>
    <n v="0"/>
    <n v="47.069503357068832"/>
    <n v="188.27801342827533"/>
    <n v="423.62553021361941"/>
    <n v="753.11205371310132"/>
    <n v="1176.7375839267204"/>
    <n v="1694.5021208544774"/>
    <n v="2306.4056644963716"/>
    <n v="3012.4482148524035"/>
    <n v="3812.6297719225736"/>
    <n v="0"/>
    <n v="2.6449183155187159E-2"/>
    <n v="5.2898366310374319E-2"/>
    <n v="7.9347549465561482E-2"/>
    <n v="0.10579673262074864"/>
    <n v="0.13224591577593578"/>
    <n v="0.15869509893112294"/>
    <n v="0.18514428208631009"/>
    <n v="0.21159346524149722"/>
    <n v="0.23804264839668438"/>
    <n v="9.0399999999999991"/>
    <n v="1.181524"/>
    <n v="1"/>
    <n v="1.0005999999999999"/>
    <n v="1.0066999999999999"/>
    <n v="1"/>
    <n v="0.96859431356912573"/>
    <n v="0.938310364892744"/>
    <n v="0.90914815397085502"/>
    <n v="0.88110768080345869"/>
    <n v="0.85418894539055512"/>
    <n v="0.82839194773214408"/>
    <n v="0.80371668782822581"/>
    <n v="0.78016316567880017"/>
    <n v="0.75773138128386719"/>
    <n v="350900"/>
    <n v="701800"/>
    <n v="679759.48926281242"/>
    <n v="658506.21408172778"/>
    <n v="638040.17445674608"/>
    <n v="618361.37038786733"/>
    <n v="599469.80187509162"/>
    <n v="581365.46891841874"/>
    <n v="564048.37151784892"/>
    <n v="547518.50967338192"/>
    <n v="531775.88338501798"/>
    <n v="701800"/>
    <n v="679759.48926281242"/>
    <n v="658506.21408172778"/>
    <n v="638040.17445674608"/>
    <n v="618361.37038786733"/>
    <n v="599469.80187509162"/>
    <n v="581365.46891841874"/>
    <n v="564048.37151784892"/>
    <n v="547518.50967338192"/>
    <n v="531775.88338501798"/>
    <n v="2208951.2912500002"/>
    <n v="60.12"/>
    <n v="9.5873061007957556"/>
    <n v="1.2999999999999999E-2"/>
    <n v="0.78300000000000003"/>
    <n v="4.1710026516728012E-2"/>
    <n v="0.1442286423657384"/>
    <n v="7.3999999999999996E-2"/>
    <n v="0.21822864236573841"/>
    <n v="2.9195159785793563"/>
    <n v="2.8074047068447632"/>
    <n v="2.6702640416098111"/>
    <n v="2.5080939828744993"/>
    <n v="2.3208945306388276"/>
    <n v="2.1086656849027969"/>
    <n v="1.8714074456664063"/>
    <n v="1.6091198129296569"/>
    <n v="1.3218027866925475"/>
    <n v="1.0094563669550787"/>
    <n v="2.9195159785793563"/>
    <n v="2.8634603427120595"/>
    <n v="2.7388343742272871"/>
    <n v="2.5891790122421554"/>
    <n v="2.4144942567566634"/>
    <n v="2.214780107770812"/>
    <n v="1.9900365652846017"/>
    <n v="1.7402636292980316"/>
    <n v="1.4654612998111021"/>
    <n v="1.1656295768238132"/>
    <n v="0"/>
    <n v="4.3831543649019142"/>
    <n v="13.149463094705743"/>
    <n v="21.915771824509569"/>
    <n v="30.682080554313401"/>
    <n v="39.448389284117226"/>
    <n v="48.214698013921051"/>
    <n v="56.981006743724876"/>
    <n v="65.747315473528701"/>
    <n v="74.513624203332526"/>
    <n v="8.7663087298038285"/>
    <n v="0"/>
    <n v="13.418759044773408"/>
    <n v="42.088070094371517"/>
    <n v="74.201289658692318"/>
    <n v="111.39748618541815"/>
    <n v="156.14044850083246"/>
    <n v="212.39053366029219"/>
    <n v="287.03300375932946"/>
    <n v="393.29681764441949"/>
    <n v="560.39195240987738"/>
    <n v="1850.3583609580062"/>
    <n v="69.555528290513578"/>
    <n v="287.98708338727778"/>
    <n v="2207.9009726357976"/>
    <n v="2207.9"/>
    <n v="287.9869565217391"/>
    <n v="69.555528290513578"/>
    <n v="1850.3575151877474"/>
    <n v="8.5210629541630922"/>
    <n v="9.7263579755235696E-4"/>
    <n v="4.4052529442110462E-7"/>
  </r>
  <r>
    <x v="3"/>
    <x v="415"/>
    <n v="377"/>
    <n v="1.8604799999999999"/>
    <n v="78.920604606240758"/>
    <n v="0"/>
    <n v="8.7689560673600848"/>
    <n v="17.53791213472017"/>
    <n v="26.306868202080253"/>
    <n v="35.075824269440339"/>
    <n v="43.844780336800426"/>
    <n v="52.613736404160512"/>
    <n v="61.382692471520599"/>
    <n v="70.151648538880679"/>
    <n v="78.920604606240758"/>
    <n v="0"/>
    <n v="8.7689560673600848"/>
    <n v="17.53791213472017"/>
    <n v="26.306868202080253"/>
    <n v="35.075824269440339"/>
    <n v="43.844780336800426"/>
    <n v="52.613736404160512"/>
    <n v="61.382692471520599"/>
    <n v="70.151648538880679"/>
    <n v="78.920604606240758"/>
    <n v="0"/>
    <n v="47.097936688165888"/>
    <n v="188.39174675266355"/>
    <n v="423.88143019349297"/>
    <n v="753.5669870106542"/>
    <n v="1177.4484172041473"/>
    <n v="1695.5257207739721"/>
    <n v="2307.7988977201289"/>
    <n v="3014.2679480426168"/>
    <n v="3814.9328717414369"/>
    <n v="0"/>
    <n v="2.6457170543956729E-2"/>
    <n v="5.2914341087913458E-2"/>
    <n v="7.9371511631870187E-2"/>
    <n v="0.10582868217582692"/>
    <n v="0.13228585271978366"/>
    <n v="0.1587430232637404"/>
    <n v="0.18520019380769712"/>
    <n v="0.21165736435165383"/>
    <n v="0.23811453489561055"/>
    <n v="9.0399999999999991"/>
    <n v="1.181524"/>
    <n v="1"/>
    <n v="1.0005999999999999"/>
    <n v="1.0066999999999999"/>
    <n v="1"/>
    <n v="0.96858499879388282"/>
    <n v="0.93829241295172294"/>
    <n v="0.90912224247352069"/>
    <n v="0.88107448735927574"/>
    <n v="0.8541491476089883"/>
    <n v="0.8283462232226585"/>
    <n v="0.80366571420028587"/>
    <n v="0.78010762054187088"/>
    <n v="0.75767194224741341"/>
    <n v="350900"/>
    <n v="701800"/>
    <n v="679752.95215354697"/>
    <n v="658493.61540951917"/>
    <n v="638021.98976791685"/>
    <n v="618338.07522873976"/>
    <n v="599441.87179198803"/>
    <n v="581333.37945766177"/>
    <n v="564012.59822576062"/>
    <n v="547479.52809628495"/>
    <n v="531734.16906923475"/>
    <n v="701800"/>
    <n v="679752.95215354697"/>
    <n v="658493.61540951917"/>
    <n v="638021.98976791685"/>
    <n v="618338.07522873976"/>
    <n v="599441.87179198803"/>
    <n v="581333.37945766177"/>
    <n v="564012.59822576062"/>
    <n v="547479.52809628495"/>
    <n v="531734.16906923475"/>
    <n v="2211402.9575"/>
    <n v="60.12"/>
    <n v="9.5873061007957556"/>
    <n v="1.2999999999999999E-2"/>
    <n v="0.78300000000000003"/>
    <n v="4.1710026516728012E-2"/>
    <n v="0.1443744947706106"/>
    <n v="7.3999999999999996E-2"/>
    <n v="0.21837449477061061"/>
    <n v="2.9160618219512195"/>
    <n v="2.8040272427452315"/>
    <n v="2.6669559077673184"/>
    <n v="2.5048478170174806"/>
    <n v="2.3177029704957177"/>
    <n v="2.1055213682020293"/>
    <n v="1.8683030101364164"/>
    <n v="1.6060478962988776"/>
    <n v="1.3187560266894145"/>
    <n v="1.0064274013080268"/>
    <n v="2.9160618219512195"/>
    <n v="2.8600445323482253"/>
    <n v="2.7354915752562752"/>
    <n v="2.5859018623923995"/>
    <n v="2.4112753937565992"/>
    <n v="2.2116121693488733"/>
    <n v="1.9869121891692227"/>
    <n v="1.7371754532176471"/>
    <n v="1.4624019614941459"/>
    <n v="1.1625917139987205"/>
    <n v="0"/>
    <n v="4.3844780336800424"/>
    <n v="13.153434101040126"/>
    <n v="21.922390168400213"/>
    <n v="30.691346235760296"/>
    <n v="39.460302303120386"/>
    <n v="48.229258370480466"/>
    <n v="56.998214437840559"/>
    <n v="65.767170505200639"/>
    <n v="74.536126572560718"/>
    <n v="8.7689560673600848"/>
    <n v="0"/>
    <n v="13.442900913182166"/>
    <n v="42.164957410307878"/>
    <n v="74.340205664408558"/>
    <n v="111.61357490992843"/>
    <n v="156.45856090703506"/>
    <n v="212.85301389636916"/>
    <n v="287.71695881243397"/>
    <n v="394.35766910860571"/>
    <n v="562.19566291068099"/>
    <n v="1855.143504532952"/>
    <n v="69.555528290513578"/>
    <n v="288.70485492351969"/>
    <n v="2213.4038877469852"/>
    <n v="2213.4"/>
    <n v="288.70434782608686"/>
    <n v="69.555528290513578"/>
    <n v="1855.1401238833996"/>
    <n v="8.5196762650982816"/>
    <n v="3.8877469851286151E-3"/>
    <n v="1.7564592866759803E-6"/>
  </r>
  <r>
    <x v="3"/>
    <x v="416"/>
    <n v="377"/>
    <n v="1.8638600000000001"/>
    <n v="78.892708979034538"/>
    <n v="0"/>
    <n v="8.7658565532260599"/>
    <n v="17.53171310645212"/>
    <n v="26.297569659678182"/>
    <n v="35.06342621290424"/>
    <n v="43.829282766130298"/>
    <n v="52.595139319356356"/>
    <n v="61.360995872582414"/>
    <n v="70.12685242580848"/>
    <n v="78.892708979034538"/>
    <n v="0"/>
    <n v="8.7658565532260599"/>
    <n v="17.53171310645212"/>
    <n v="26.297569659678182"/>
    <n v="35.06342621290424"/>
    <n v="43.829282766130298"/>
    <n v="52.595139319356356"/>
    <n v="61.360995872582414"/>
    <n v="70.12685242580848"/>
    <n v="78.892708979034538"/>
    <n v="0"/>
    <n v="47.064647680938464"/>
    <n v="188.25859072375385"/>
    <n v="423.5818291284462"/>
    <n v="753.03436289501542"/>
    <n v="1176.6161920234615"/>
    <n v="1694.3273165137846"/>
    <n v="2306.1677363659842"/>
    <n v="3012.1374515800617"/>
    <n v="3812.236462156015"/>
    <n v="0"/>
    <n v="2.6447818875021754E-2"/>
    <n v="5.2895637750043509E-2"/>
    <n v="7.934345662506527E-2"/>
    <n v="0.10579127550008702"/>
    <n v="0.13223909437510878"/>
    <n v="0.15868691325013051"/>
    <n v="0.18513473212515227"/>
    <n v="0.21158255100017404"/>
    <n v="0.23803036987519577"/>
    <n v="9.0399999999999991"/>
    <n v="1.181524"/>
    <n v="1"/>
    <n v="1.0005999999999999"/>
    <n v="1.0066999999999999"/>
    <n v="1"/>
    <n v="0.96859590458280709"/>
    <n v="0.93831343120196986"/>
    <n v="0.90915257985748832"/>
    <n v="0.88111335054936235"/>
    <n v="0.85419574327759196"/>
    <n v="0.82839975804217747"/>
    <n v="0.80372539484311845"/>
    <n v="0.780172653680415"/>
    <n v="0.75774153455406745"/>
    <n v="350900"/>
    <n v="701800"/>
    <n v="679760.60583621403"/>
    <n v="658508.36601754243"/>
    <n v="638043.28054398531"/>
    <n v="618365.34941554244"/>
    <n v="599474.57263221405"/>
    <n v="581370.95019400015"/>
    <n v="564054.4821009005"/>
    <n v="547525.16835291521"/>
    <n v="531783.00895004452"/>
    <n v="701800"/>
    <n v="679760.60583621403"/>
    <n v="658508.36601754243"/>
    <n v="638043.28054398531"/>
    <n v="618365.34941554244"/>
    <n v="599474.57263221405"/>
    <n v="581370.95019400015"/>
    <n v="564054.4821009005"/>
    <n v="547525.16835291521"/>
    <n v="531783.00895004452"/>
    <n v="2213854.6237500003"/>
    <n v="60.12"/>
    <n v="9.5873061007957556"/>
    <n v="1.2999999999999999E-2"/>
    <n v="0.78300000000000003"/>
    <n v="4.1710026516728012E-2"/>
    <n v="0.14489955181274233"/>
    <n v="7.3999999999999996E-2"/>
    <n v="0.21889955181274234"/>
    <n v="2.9126153157253598"/>
    <n v="2.8007128255927891"/>
    <n v="2.6637470724605747"/>
    <n v="2.5017180563287176"/>
    <n v="2.3146257771972172"/>
    <n v="2.102470235066074"/>
    <n v="1.8652514299352876"/>
    <n v="1.6029693618048577"/>
    <n v="1.3156240306747844"/>
    <n v="1.0032154365450694"/>
    <n v="2.9126153157253598"/>
    <n v="2.8566640706590745"/>
    <n v="2.7322299490266819"/>
    <n v="2.5827325643946462"/>
    <n v="2.4081719167629672"/>
    <n v="2.2085480061316458"/>
    <n v="1.9838608325006808"/>
    <n v="1.7341103958700725"/>
    <n v="1.4592966962398211"/>
    <n v="1.1594197336099268"/>
    <n v="0"/>
    <n v="4.38292827661303"/>
    <n v="13.148784829839091"/>
    <n v="21.914641383065153"/>
    <n v="30.680497936291211"/>
    <n v="39.446354489517269"/>
    <n v="48.212211042743327"/>
    <n v="56.978067595969385"/>
    <n v="65.74392414919545"/>
    <n v="74.509780702421509"/>
    <n v="8.7658565532260599"/>
    <n v="0"/>
    <n v="13.449295963947222"/>
    <n v="42.185454305800384"/>
    <n v="74.378820876626918"/>
    <n v="111.67842379483588"/>
    <n v="156.56489423947892"/>
    <n v="213.02972425834429"/>
    <n v="288.02178247463064"/>
    <n v="394.91750363238839"/>
    <n v="563.33528791696438"/>
    <n v="1857.5611874630167"/>
    <n v="69.555528290513578"/>
    <n v="289.06750736302939"/>
    <n v="2216.1842231165597"/>
    <n v="2216.1999999999998"/>
    <n v="289.06956521739107"/>
    <n v="69.555528290513578"/>
    <n v="1857.5749064920951"/>
    <n v="8.5146816636446996"/>
    <n v="1.57768834401395E-2"/>
    <n v="7.1188897392561596E-6"/>
  </r>
  <r>
    <x v="3"/>
    <x v="417"/>
    <n v="377"/>
    <n v="1.8672800000000001"/>
    <n v="78.86405982117553"/>
    <n v="0"/>
    <n v="8.7626733134639476"/>
    <n v="17.525346626927895"/>
    <n v="26.288019940391841"/>
    <n v="35.05069325385579"/>
    <n v="43.81336656731974"/>
    <n v="52.576039880783689"/>
    <n v="61.338713194247639"/>
    <n v="70.101386507711581"/>
    <n v="78.86405982117553"/>
    <n v="0"/>
    <n v="8.7626733134639476"/>
    <n v="17.525346626927895"/>
    <n v="26.288019940391841"/>
    <n v="35.05069325385579"/>
    <n v="43.81336656731974"/>
    <n v="52.576039880783689"/>
    <n v="61.338713194247639"/>
    <n v="70.101386507711581"/>
    <n v="78.86405982117553"/>
    <n v="0"/>
    <n v="47.030471704077115"/>
    <n v="188.12188681630846"/>
    <n v="423.27424533669392"/>
    <n v="752.48754726523384"/>
    <n v="1175.7617926019279"/>
    <n v="1693.0969813467764"/>
    <n v="2304.4931134997787"/>
    <n v="3009.9501890609354"/>
    <n v="3809.4682080302459"/>
    <n v="0"/>
    <n v="2.6438214594122003E-2"/>
    <n v="5.2876429188244006E-2"/>
    <n v="7.9314643782365996E-2"/>
    <n v="0.10575285837648801"/>
    <n v="0.13219107297061003"/>
    <n v="0.15862928756473202"/>
    <n v="0.18506750215885404"/>
    <n v="0.21150571675297603"/>
    <n v="0.23794393134709801"/>
    <n v="9.0399999999999991"/>
    <n v="1.181524"/>
    <n v="1"/>
    <n v="1.0005999999999999"/>
    <n v="1.0066999999999999"/>
    <n v="1"/>
    <n v="0.96860710511032821"/>
    <n v="0.93833501779157669"/>
    <n v="0.90918373804374575"/>
    <n v="0.88115326586683473"/>
    <n v="0.85424360126084442"/>
    <n v="0.82845474422577425"/>
    <n v="0.80378669476162445"/>
    <n v="0.78023945286839491"/>
    <n v="0.75781301854608585"/>
    <n v="350900"/>
    <n v="701800"/>
    <n v="679768.4663664283"/>
    <n v="658523.51548612851"/>
    <n v="638065.14735910075"/>
    <n v="618393.36198534467"/>
    <n v="599508.15936486062"/>
    <n v="581409.53949764837"/>
    <n v="564097.50238370802"/>
    <n v="547572.04802303959"/>
    <n v="531833.17641564307"/>
    <n v="701800"/>
    <n v="679768.4663664283"/>
    <n v="658523.51548612851"/>
    <n v="638065.14735910075"/>
    <n v="618393.36198534467"/>
    <n v="599508.15936486062"/>
    <n v="581409.53949764837"/>
    <n v="564097.50238370802"/>
    <n v="547572.04802303959"/>
    <n v="531833.17641564307"/>
    <n v="2216306.29"/>
    <n v="60.12"/>
    <n v="9.5873061007957556"/>
    <n v="1.2999999999999999E-2"/>
    <n v="0.78300000000000003"/>
    <n v="4.1710026516728012E-2"/>
    <n v="0.14543179255605698"/>
    <n v="7.3999999999999996E-2"/>
    <n v="0.21943179255605699"/>
    <n v="2.9091764345132742"/>
    <n v="2.7974064758622048"/>
    <n v="2.660546378760392"/>
    <n v="2.4985961432078363"/>
    <n v="2.3115557692045363"/>
    <n v="2.0994252567504934"/>
    <n v="1.8622046058457065"/>
    <n v="1.5998938164901764"/>
    <n v="1.3124928886839029"/>
    <n v="1.0000018224268856"/>
    <n v="2.9091764345132742"/>
    <n v="2.8532914551877395"/>
    <n v="2.7289764273112986"/>
    <n v="2.5795712609841139"/>
    <n v="2.4050759562061863"/>
    <n v="2.2054905129775149"/>
    <n v="1.9808149312981"/>
    <n v="1.7310492111679414"/>
    <n v="1.4561933525870396"/>
    <n v="1.1562473555553943"/>
    <n v="0"/>
    <n v="4.3813366567319738"/>
    <n v="13.144009970195921"/>
    <n v="21.906683283659866"/>
    <n v="30.669356597123816"/>
    <n v="39.432029910587765"/>
    <n v="48.194703224051715"/>
    <n v="56.957376537515664"/>
    <n v="65.720049850979606"/>
    <n v="74.482723164443556"/>
    <n v="8.7626733134639476"/>
    <n v="0"/>
    <n v="13.455415404354655"/>
    <n v="42.205078887843932"/>
    <n v="74.415896897145359"/>
    <n v="111.74098344014499"/>
    <n v="156.66809453953988"/>
    <n v="213.20237096302321"/>
    <n v="288.32160297364589"/>
    <n v="395.4717455381857"/>
    <n v="564.47071420430518"/>
    <n v="1859.9519028481891"/>
    <n v="69.555528290513578"/>
    <n v="289.42611467080525"/>
    <n v="2218.9335458095079"/>
    <n v="2218.9"/>
    <n v="289.42173913043462"/>
    <n v="69.555528290513578"/>
    <n v="1859.9227325790519"/>
    <n v="8.5096146654454223"/>
    <n v="3.3545809507813829E-2"/>
    <n v="1.5118216011453345E-5"/>
  </r>
  <r>
    <x v="3"/>
    <x v="418"/>
    <n v="377"/>
    <n v="1.86829"/>
    <n v="78.886335589974522"/>
    <n v="0"/>
    <n v="8.7651483988860583"/>
    <n v="17.530296797772117"/>
    <n v="26.295445196658175"/>
    <n v="35.060593595544233"/>
    <n v="43.825741994430288"/>
    <n v="52.590890393316343"/>
    <n v="61.356038792202398"/>
    <n v="70.121187191088453"/>
    <n v="78.886335589974507"/>
    <n v="0"/>
    <n v="8.7651483988860583"/>
    <n v="17.530296797772117"/>
    <n v="26.295445196658175"/>
    <n v="35.060593595544233"/>
    <n v="43.825741994430288"/>
    <n v="52.590890393316343"/>
    <n v="61.356038792202398"/>
    <n v="70.121187191088453"/>
    <n v="78.886335589974507"/>
    <n v="0"/>
    <n v="47.057043703378085"/>
    <n v="188.22817481351234"/>
    <n v="423.51339333040283"/>
    <n v="752.91269925404936"/>
    <n v="1176.4260925844519"/>
    <n v="1694.0535733216107"/>
    <n v="2305.7951414655258"/>
    <n v="3011.6507970161961"/>
    <n v="3811.6205399736232"/>
    <n v="0"/>
    <n v="2.6445682274039727E-2"/>
    <n v="5.2891364548079453E-2"/>
    <n v="7.9337046822119187E-2"/>
    <n v="0.10578272909615891"/>
    <n v="0.13222841137019864"/>
    <n v="0.15867409364423835"/>
    <n v="0.18511977591827805"/>
    <n v="0.21156545819231778"/>
    <n v="0.23801114046635749"/>
    <n v="9.0399999999999991"/>
    <n v="1.181524"/>
    <n v="1"/>
    <n v="1.0005999999999999"/>
    <n v="1.0066999999999999"/>
    <n v="1"/>
    <n v="0.96859839627744737"/>
    <n v="0.938318233376916"/>
    <n v="0.90915951129840611"/>
    <n v="0.88112223004191759"/>
    <n v="0.85420638960745066"/>
    <n v="0.82841198999500498"/>
    <n v="0.80373903120458079"/>
    <n v="0.78018751323617797"/>
    <n v="0.75775743608979651"/>
    <n v="350900"/>
    <n v="701800"/>
    <n v="679762.35450751253"/>
    <n v="658511.73618391959"/>
    <n v="638048.14502922143"/>
    <n v="618371.5810434178"/>
    <n v="599482.04422650882"/>
    <n v="581379.53457849449"/>
    <n v="564064.05209937482"/>
    <n v="547535.59678914968"/>
    <n v="531794.1686478192"/>
    <n v="701800"/>
    <n v="679762.35450751265"/>
    <n v="658511.73618391959"/>
    <n v="638048.14502922143"/>
    <n v="618371.5810434178"/>
    <n v="599482.04422650882"/>
    <n v="581379.53457849449"/>
    <n v="564064.05209937482"/>
    <n v="547535.59678914968"/>
    <n v="531794.1686478192"/>
    <n v="2218757.9562500003"/>
    <n v="60.12"/>
    <n v="9.5873061007957556"/>
    <n v="1.2999999999999999E-2"/>
    <n v="0.78300000000000003"/>
    <n v="4.1710026516728012E-2"/>
    <n v="0.14558916138704964"/>
    <n v="7.3999999999999996E-2"/>
    <n v="0.21958916138704965"/>
    <n v="2.9057451530386738"/>
    <n v="2.7940528655997299"/>
    <n v="2.6572624923607724"/>
    <n v="2.4953740333218031"/>
    <n v="2.3083874884828219"/>
    <n v="2.0963028578438285"/>
    <n v="1.8591201414048228"/>
    <n v="1.5968393391658047"/>
    <n v="1.3094604511267744"/>
    <n v="0.99698347728773162"/>
    <n v="2.9057451530386738"/>
    <n v="2.849899009319202"/>
    <n v="2.7256576789802511"/>
    <n v="2.576318262841288"/>
    <n v="2.4018807609023125"/>
    <n v="2.2023451731633252"/>
    <n v="1.9777114996243257"/>
    <n v="1.7279797402853139"/>
    <n v="1.4531498951462896"/>
    <n v="1.153221964207253"/>
    <n v="0"/>
    <n v="4.3825741994430292"/>
    <n v="13.147722598329088"/>
    <n v="21.912870997215144"/>
    <n v="30.678019396101206"/>
    <n v="39.443167794987261"/>
    <n v="48.208316193873316"/>
    <n v="56.97346459275937"/>
    <n v="65.738612991645425"/>
    <n v="74.50376139053148"/>
    <n v="8.7651483988860583"/>
    <n v="0"/>
    <n v="13.479043678963178"/>
    <n v="42.280342308010439"/>
    <n v="74.551956140858735"/>
    <n v="111.95284835443518"/>
    <n v="156.9804875539316"/>
    <n v="213.65757623393867"/>
    <n v="288.99694846639898"/>
    <n v="396.5239238796517"/>
    <n v="566.27132081386935"/>
    <n v="1864.6944474300578"/>
    <n v="69.555528290513578"/>
    <n v="290.13749635808557"/>
    <n v="2224.3874720786571"/>
    <n v="2224.4"/>
    <n v="290.13913043478237"/>
    <n v="69.555528290513578"/>
    <n v="1864.7053412747041"/>
    <n v="8.5081157384946557"/>
    <n v="1.252792134300762E-2"/>
    <n v="5.6320452000573722E-6"/>
  </r>
  <r>
    <x v="3"/>
    <x v="419"/>
    <n v="377"/>
    <n v="1.8691500000000001"/>
    <n v="78.911747167275038"/>
    <n v="0"/>
    <n v="8.7679719074750047"/>
    <n v="17.535943814950009"/>
    <n v="26.303915722425014"/>
    <n v="35.071887629900019"/>
    <n v="43.83985953737502"/>
    <n v="52.607831444850021"/>
    <n v="61.375803352325022"/>
    <n v="70.143775259800023"/>
    <n v="78.911747167275024"/>
    <n v="0"/>
    <n v="8.7679719074750047"/>
    <n v="17.535943814950009"/>
    <n v="26.303915722425014"/>
    <n v="35.071887629900019"/>
    <n v="43.83985953737502"/>
    <n v="52.607831444850021"/>
    <n v="61.375803352325022"/>
    <n v="70.143775259800023"/>
    <n v="78.911747167275024"/>
    <n v="0"/>
    <n v="47.087365464290912"/>
    <n v="188.34946185716365"/>
    <n v="423.78628917861818"/>
    <n v="753.39784742865459"/>
    <n v="1177.1841366072726"/>
    <n v="1695.1451567144725"/>
    <n v="2307.2809077502538"/>
    <n v="3013.591389714617"/>
    <n v="3814.0766026075621"/>
    <n v="0"/>
    <n v="2.6454201195527789E-2"/>
    <n v="5.2908402391055577E-2"/>
    <n v="7.9362603586583355E-2"/>
    <n v="0.10581680478211115"/>
    <n v="0.13227100597763891"/>
    <n v="0.15872520717316671"/>
    <n v="0.18517940836869448"/>
    <n v="0.21163360956422225"/>
    <n v="0.23808781075975002"/>
    <n v="9.0399999999999991"/>
    <n v="1.181524"/>
    <n v="1"/>
    <n v="1.0005999999999999"/>
    <n v="1.0066999999999999"/>
    <n v="1"/>
    <n v="0.96858846159237821"/>
    <n v="0.9382990866203933"/>
    <n v="0.90913187508404525"/>
    <n v="0.88108682698333407"/>
    <n v="0.85416394231825987"/>
    <n v="0.82836322108882243"/>
    <n v="0.80368466329502186"/>
    <n v="0.78012826893685827"/>
    <n v="0.75769403801433144"/>
    <n v="350900"/>
    <n v="701800"/>
    <n v="679755.38234553102"/>
    <n v="658498.29899019201"/>
    <n v="638028.74993398297"/>
    <n v="618346.73517690389"/>
    <n v="599452.25471895479"/>
    <n v="581345.30856013554"/>
    <n v="564025.89670044638"/>
    <n v="547494.01913988718"/>
    <n v="531749.67587845784"/>
    <n v="701800"/>
    <n v="679755.38234553102"/>
    <n v="658498.29899019201"/>
    <n v="638028.74993398297"/>
    <n v="618346.73517690389"/>
    <n v="599452.25471895479"/>
    <n v="581345.30856013554"/>
    <n v="564025.89670044638"/>
    <n v="547494.01913988718"/>
    <n v="531749.67587845784"/>
    <n v="2221209.6225000001"/>
    <n v="60.12"/>
    <n v="9.5873061007957556"/>
    <n v="1.2999999999999999E-2"/>
    <n v="0.78300000000000003"/>
    <n v="4.1710026516728012E-2"/>
    <n v="0.14572322568754367"/>
    <n v="7.3999999999999996E-2"/>
    <n v="0.21972322568754366"/>
    <n v="2.9023214461368658"/>
    <n v="2.7907033012656428"/>
    <n v="2.6539802998001756"/>
    <n v="2.4921524417404655"/>
    <n v="2.3052197270865111"/>
    <n v="2.093182155838313"/>
    <n v="1.8560397279958714"/>
    <n v="1.5937924435591866"/>
    <n v="1.306440302528258"/>
    <n v="0.99398330490308529"/>
    <n v="2.9023214461368658"/>
    <n v="2.8465123737012545"/>
    <n v="2.7223418005329094"/>
    <n v="2.5730663707703205"/>
    <n v="2.3986860844134883"/>
    <n v="2.1992009414624123"/>
    <n v="1.9746109419170921"/>
    <n v="1.724916085777529"/>
    <n v="1.4501163730437223"/>
    <n v="1.1502118037156717"/>
    <n v="0"/>
    <n v="4.3839859537375023"/>
    <n v="13.151957861212507"/>
    <n v="21.91992976868751"/>
    <n v="30.687901676162518"/>
    <n v="39.455873583637519"/>
    <n v="48.22384549111252"/>
    <n v="56.991817398587521"/>
    <n v="65.759789306062515"/>
    <n v="74.527761213537531"/>
    <n v="8.7679719074750047"/>
    <n v="0"/>
    <n v="13.503776073579656"/>
    <n v="42.359117812771615"/>
    <n v="74.694275518489107"/>
    <n v="112.17418633657499"/>
    <n v="157.30622183899774"/>
    <n v="214.13095286810321"/>
    <n v="289.6967904856154"/>
    <n v="397.60945810633018"/>
    <n v="568.11911904951614"/>
    <n v="1869.5938980899778"/>
    <n v="69.555528290513578"/>
    <n v="290.87241395707355"/>
    <n v="2230.0218403375648"/>
    <n v="2230"/>
    <n v="290.86956521739125"/>
    <n v="69.555528290513578"/>
    <n v="1869.5749064920951"/>
    <n v="8.5068385199205832"/>
    <n v="2.1840337564754009E-2"/>
    <n v="9.793873347423322E-6"/>
  </r>
  <r>
    <x v="3"/>
    <x v="420"/>
    <n v="377"/>
    <n v="1.87015"/>
    <n v="78.934172518209309"/>
    <n v="0"/>
    <n v="8.7704636131343676"/>
    <n v="17.540927226268735"/>
    <n v="26.311390839403103"/>
    <n v="35.08185445253747"/>
    <n v="43.852318065671838"/>
    <n v="52.622781678806206"/>
    <n v="61.393245291940573"/>
    <n v="70.163708905074941"/>
    <n v="78.934172518209309"/>
    <n v="0"/>
    <n v="8.7704636131343676"/>
    <n v="17.540927226268735"/>
    <n v="26.311390839403103"/>
    <n v="35.08185445253747"/>
    <n v="43.852318065671838"/>
    <n v="52.622781678806206"/>
    <n v="61.393245291940573"/>
    <n v="70.163708905074941"/>
    <n v="78.934172518209309"/>
    <n v="0"/>
    <n v="47.114132093454792"/>
    <n v="188.45652837381917"/>
    <n v="424.02718884109316"/>
    <n v="753.82611349527667"/>
    <n v="1177.8533023363698"/>
    <n v="1696.1087553643727"/>
    <n v="2308.5924725792852"/>
    <n v="3015.3044539811067"/>
    <n v="3816.2446995698383"/>
    <n v="0"/>
    <n v="2.646171902103275E-2"/>
    <n v="5.29234380420655E-2"/>
    <n v="7.9385157063098247E-2"/>
    <n v="0.105846876084131"/>
    <n v="0.13230859510516377"/>
    <n v="0.15877031412619649"/>
    <n v="0.18523203314722925"/>
    <n v="0.211693752168262"/>
    <n v="0.23815547118929475"/>
    <n v="9.0399999999999991"/>
    <n v="1.181524"/>
    <n v="1"/>
    <n v="1.0005999999999999"/>
    <n v="1.0066999999999999"/>
    <n v="1"/>
    <n v="0.96857969447256564"/>
    <n v="0.93828219027019455"/>
    <n v="0.90910748739288649"/>
    <n v="0.8810555858406417"/>
    <n v="0.85412648561346005"/>
    <n v="0.82832018671134178"/>
    <n v="0.80363668913428654"/>
    <n v="0.78007599288229446"/>
    <n v="0.75763809795536574"/>
    <n v="350900"/>
    <n v="701800"/>
    <n v="679749.22958084662"/>
    <n v="658486.44113162253"/>
    <n v="638011.63465232775"/>
    <n v="618324.81014296238"/>
    <n v="599425.96760352631"/>
    <n v="581315.10703401966"/>
    <n v="563992.22843444231"/>
    <n v="547457.33180479426"/>
    <n v="531710.41714507563"/>
    <n v="701800"/>
    <n v="679749.22958084662"/>
    <n v="658486.44113162253"/>
    <n v="638011.63465232775"/>
    <n v="618324.81014296238"/>
    <n v="599425.96760352631"/>
    <n v="581315.10703401966"/>
    <n v="563992.22843444231"/>
    <n v="547457.33180479426"/>
    <n v="531710.41714507563"/>
    <n v="2223661.2887500003"/>
    <n v="60.12"/>
    <n v="9.5873061007957556"/>
    <n v="1.2999999999999999E-2"/>
    <n v="0.78300000000000003"/>
    <n v="4.1710026516728012E-2"/>
    <n v="0.14587919198969768"/>
    <n v="7.3999999999999996E-2"/>
    <n v="0.21987919198969769"/>
    <n v="2.898905288754134"/>
    <n v="2.7873643069946081"/>
    <n v="2.6507105913003133"/>
    <n v="2.4889441416712499"/>
    <n v="2.3020649581074171"/>
    <n v="2.0900730406088157"/>
    <n v="1.8529683891754458"/>
    <n v="1.5907510038073072"/>
    <n v="1.3034208845043993"/>
    <n v="0.99097803126672268"/>
    <n v="2.898905288754134"/>
    <n v="2.8431347978743711"/>
    <n v="2.7190374491474607"/>
    <n v="2.5698273664857814"/>
    <n v="2.3955045498893335"/>
    <n v="2.1960689993581166"/>
    <n v="1.9715207148921308"/>
    <n v="1.7218596964913764"/>
    <n v="1.4470859441558532"/>
    <n v="1.1471994578855611"/>
    <n v="0"/>
    <n v="4.3852318065671838"/>
    <n v="13.155695419701551"/>
    <n v="21.926159032835919"/>
    <n v="30.696622645970287"/>
    <n v="39.467086259104654"/>
    <n v="48.237549872239022"/>
    <n v="57.00801348537339"/>
    <n v="65.77847709850775"/>
    <n v="74.548940711642132"/>
    <n v="8.7704636131343676"/>
    <n v="0"/>
    <n v="13.527503523016716"/>
    <n v="42.434703508827425"/>
    <n v="74.830933190760263"/>
    <n v="112.38701758050773"/>
    <n v="157.62011305340883"/>
    <n v="214.58850152856456"/>
    <n v="290.3759864693742"/>
    <n v="398.66860862669034"/>
    <n v="569.93469393217867"/>
    <n v="1874.3680614133286"/>
    <n v="69.555528290513578"/>
    <n v="291.58853845557616"/>
    <n v="2235.5121281594184"/>
    <n v="2235.5"/>
    <n v="291.58695652173901"/>
    <n v="69.555528290513578"/>
    <n v="1874.3575151877474"/>
    <n v="8.5053523395138946"/>
    <n v="1.212815941835288E-2"/>
    <n v="5.4252558346467817E-6"/>
  </r>
  <r>
    <x v="3"/>
    <x v="421"/>
    <n v="377"/>
    <n v="1.8736600000000001"/>
    <n v="78.903663758305598"/>
    <n v="0"/>
    <n v="8.7670737509228438"/>
    <n v="17.534147501845688"/>
    <n v="26.301221252768531"/>
    <n v="35.068295003691375"/>
    <n v="43.835368754614223"/>
    <n v="52.60244250553707"/>
    <n v="61.369516256459917"/>
    <n v="70.136590007382765"/>
    <n v="78.903663758305612"/>
    <n v="0"/>
    <n v="8.7670737509228438"/>
    <n v="17.534147501845688"/>
    <n v="26.301221252768531"/>
    <n v="35.068295003691375"/>
    <n v="43.835368754614223"/>
    <n v="52.60244250553707"/>
    <n v="61.369516256459917"/>
    <n v="70.136590007382765"/>
    <n v="78.903663758305612"/>
    <n v="0"/>
    <n v="47.077719069398711"/>
    <n v="188.31087627759484"/>
    <n v="423.6994716245884"/>
    <n v="753.24350511037937"/>
    <n v="1176.9429767349679"/>
    <n v="1694.7978864983543"/>
    <n v="2306.8082344005379"/>
    <n v="3012.9740204415189"/>
    <n v="3813.2952446212971"/>
    <n v="0"/>
    <n v="2.6451491331218609E-2"/>
    <n v="5.2902982662437217E-2"/>
    <n v="7.9354473993655819E-2"/>
    <n v="0.10580596532487443"/>
    <n v="0.13225745665609306"/>
    <n v="0.15870894798731167"/>
    <n v="0.1851604393185303"/>
    <n v="0.21161193064974892"/>
    <n v="0.23806342198096753"/>
    <n v="9.0399999999999991"/>
    <n v="1.181524"/>
    <n v="1"/>
    <n v="1.0005999999999999"/>
    <n v="1.0066999999999999"/>
    <n v="1"/>
    <n v="0.96859162179769442"/>
    <n v="0.9383051771427845"/>
    <n v="0.90914066603527022"/>
    <n v="0.88109808847515136"/>
    <n v="0.85417744446242816"/>
    <n v="0.82837873399710038"/>
    <n v="0.80370195707916836"/>
    <n v="0.78014711370863188"/>
    <n v="0.75771420388549093"/>
    <n v="350900"/>
    <n v="701800"/>
    <n v="679757.60017762193"/>
    <n v="658502.57331880613"/>
    <n v="638034.9194235527"/>
    <n v="618354.63849186117"/>
    <n v="599461.73052373203"/>
    <n v="581356.19551916502"/>
    <n v="564038.03347816039"/>
    <n v="547507.2444007179"/>
    <n v="531763.82828683755"/>
    <n v="701800"/>
    <n v="679757.60017762193"/>
    <n v="658502.57331880613"/>
    <n v="638034.9194235527"/>
    <n v="618354.63849186117"/>
    <n v="599461.73052373203"/>
    <n v="581356.19551916502"/>
    <n v="564038.03347816039"/>
    <n v="547507.2444007179"/>
    <n v="531763.82828683755"/>
    <n v="2226112.9550000001"/>
    <n v="60.12"/>
    <n v="9.5873061007957556"/>
    <n v="1.2999999999999999E-2"/>
    <n v="0.78300000000000003"/>
    <n v="4.1710026516728012E-2"/>
    <n v="0.146427293984149"/>
    <n v="7.3999999999999996E-2"/>
    <n v="0.22042729398414901"/>
    <n v="2.8954966559471362"/>
    <n v="2.7840890612997811"/>
    <n v="2.6475410465573539"/>
    <n v="2.4858526117198578"/>
    <n v="2.2990237567872884"/>
    <n v="2.0870544817596492"/>
    <n v="1.8499447866369383"/>
    <n v="1.5876946714191573"/>
    <n v="1.3003041361063048"/>
    <n v="0.98777318069838127"/>
    <n v="2.8954966559471362"/>
    <n v="2.8397928586234586"/>
    <n v="2.7158150539285675"/>
    <n v="2.5666968291386061"/>
    <n v="2.3924381842535731"/>
    <n v="2.1930391192734691"/>
    <n v="1.9684996341982939"/>
    <n v="1.7188197290280478"/>
    <n v="1.4439994037627311"/>
    <n v="1.144038658402343"/>
    <n v="0"/>
    <n v="4.3835368754614219"/>
    <n v="13.150610626384266"/>
    <n v="21.917684377307111"/>
    <n v="30.684758128229952"/>
    <n v="39.451831879152799"/>
    <n v="48.218905630075646"/>
    <n v="56.985979380998494"/>
    <n v="65.753053131921348"/>
    <n v="74.520126882844181"/>
    <n v="8.7670737509228438"/>
    <n v="0"/>
    <n v="13.532955743711829"/>
    <n v="42.452218189307153"/>
    <n v="74.864297646632664"/>
    <n v="112.4440912663967"/>
    <n v="157.71589145574706"/>
    <n v="214.75172994879915"/>
    <n v="290.66473671691824"/>
    <n v="399.21198350482376"/>
    <n v="571.06763264660412"/>
    <n v="1876.7055371189408"/>
    <n v="69.555528290513578"/>
    <n v="291.93915981141799"/>
    <n v="2238.2002252208722"/>
    <n v="2238.1999999999998"/>
    <n v="291.93913043478233"/>
    <n v="69.555528290513578"/>
    <n v="1876.7053412747039"/>
    <n v="8.5001270311594688"/>
    <n v="2.2522087238030508E-4"/>
    <n v="1.0062589240474716E-7"/>
  </r>
  <r>
    <x v="3"/>
    <x v="422"/>
    <n v="377"/>
    <n v="1.8771"/>
    <n v="78.874727996219022"/>
    <n v="0"/>
    <n v="8.7638586662465574"/>
    <n v="17.527717332493115"/>
    <n v="26.291575998739674"/>
    <n v="35.05543466498623"/>
    <n v="43.819293331232785"/>
    <n v="52.583151997479341"/>
    <n v="61.347010663725897"/>
    <n v="70.110869329972459"/>
    <n v="78.874727996219022"/>
    <n v="0"/>
    <n v="8.7638586662465574"/>
    <n v="17.527717332493115"/>
    <n v="26.291575998739674"/>
    <n v="35.05543466498623"/>
    <n v="43.819293331232785"/>
    <n v="52.583151997479341"/>
    <n v="61.347010663725897"/>
    <n v="70.110869329972459"/>
    <n v="78.874727996219022"/>
    <n v="0"/>
    <n v="47.043196467191244"/>
    <n v="188.17278586876498"/>
    <n v="423.38876820472132"/>
    <n v="752.6911434750599"/>
    <n v="1176.0799116797812"/>
    <n v="1693.5550728188846"/>
    <n v="2305.1166268923707"/>
    <n v="3010.7645739002396"/>
    <n v="3810.4989138424917"/>
    <n v="0"/>
    <n v="2.6441790969745662E-2"/>
    <n v="5.2883581939491324E-2"/>
    <n v="7.9325372909236996E-2"/>
    <n v="0.10576716387898265"/>
    <n v="0.1322089548487283"/>
    <n v="0.15865074581847396"/>
    <n v="0.18509253678821963"/>
    <n v="0.2115343277579653"/>
    <n v="0.23797611872771099"/>
    <n v="9.0399999999999991"/>
    <n v="1.181524"/>
    <n v="1"/>
    <n v="1.0005999999999999"/>
    <n v="1.0066999999999999"/>
    <n v="1"/>
    <n v="0.96860293431815569"/>
    <n v="0.93832697945766308"/>
    <n v="0.90917213541852238"/>
    <n v="0.88113840220073336"/>
    <n v="0.85422577980429626"/>
    <n v="0.82843426822921096"/>
    <n v="0.80376386747547734"/>
    <n v="0.78021457754309553"/>
    <n v="0.75778639843206552"/>
    <n v="350900"/>
    <n v="701800"/>
    <n v="679765.5393044817"/>
    <n v="658517.87418338796"/>
    <n v="638057.00463671901"/>
    <n v="618382.93066447473"/>
    <n v="599495.65226665512"/>
    <n v="581395.1694432603"/>
    <n v="564081.48219429003"/>
    <n v="547554.59051974444"/>
    <n v="531814.49441962363"/>
    <n v="701800"/>
    <n v="679765.5393044817"/>
    <n v="658517.87418338796"/>
    <n v="638057.00463671901"/>
    <n v="618382.93066447473"/>
    <n v="599495.65226665512"/>
    <n v="581395.1694432603"/>
    <n v="564081.48219429003"/>
    <n v="547554.59051974444"/>
    <n v="531814.49441962363"/>
    <n v="2228564.6212500003"/>
    <n v="60.12"/>
    <n v="9.5873061007957556"/>
    <n v="1.2999999999999999E-2"/>
    <n v="0.78300000000000003"/>
    <n v="4.1710026516728012E-2"/>
    <n v="0.14696546237290808"/>
    <n v="7.3999999999999996E-2"/>
    <n v="0.22096546237290809"/>
    <n v="2.892095522882288"/>
    <n v="2.7808192716660702"/>
    <n v="2.6443754111547602"/>
    <n v="2.4827639413483595"/>
    <n v="2.2959848622468662"/>
    <n v="2.0840381738502813"/>
    <n v="1.8469238761586053"/>
    <n v="1.584641969171837"/>
    <n v="1.2971924528899765"/>
    <n v="0.98457532731302499"/>
    <n v="2.892095522882288"/>
    <n v="2.8364573972741791"/>
    <n v="2.7125973414104152"/>
    <n v="2.5635696762515598"/>
    <n v="2.3893744017976131"/>
    <n v="2.190011518048574"/>
    <n v="1.9654810250044434"/>
    <n v="1.715782922665221"/>
    <n v="1.4409172110309068"/>
    <n v="1.1408838901015008"/>
    <n v="0"/>
    <n v="4.3819293331232787"/>
    <n v="13.145787999369837"/>
    <n v="21.909646665616393"/>
    <n v="30.673505331862952"/>
    <n v="39.437363998109504"/>
    <n v="48.201222664356067"/>
    <n v="56.965081330602615"/>
    <n v="65.728939996849178"/>
    <n v="74.492798663095741"/>
    <n v="8.7638586662465574"/>
    <n v="0"/>
    <n v="13.53893395256955"/>
    <n v="42.471407873243372"/>
    <n v="74.900654576950217"/>
    <n v="112.50571083567539"/>
    <n v="157.81811255345465"/>
    <n v="214.92382658323649"/>
    <n v="290.96566651750675"/>
    <n v="399.77254487956213"/>
    <n v="572.22681887325984"/>
    <n v="1879.1236766454583"/>
    <n v="69.555528290513578"/>
    <n v="292.30188074039563"/>
    <n v="2240.9810856763675"/>
    <n v="2241"/>
    <n v="292.30434782608677"/>
    <n v="69.555528290513578"/>
    <n v="1879.1401238833996"/>
    <n v="8.4949927461158996"/>
    <n v="1.8914323632543528E-2"/>
    <n v="8.4401265651689107E-6"/>
  </r>
  <r>
    <x v="3"/>
    <x v="423"/>
    <n v="377"/>
    <n v="1.8781099999999999"/>
    <n v="78.896878577554844"/>
    <n v="0"/>
    <n v="8.7663198419505388"/>
    <n v="17.532639683901078"/>
    <n v="26.298959525851615"/>
    <n v="35.065279367802155"/>
    <n v="43.831599209752696"/>
    <n v="52.597919051703236"/>
    <n v="61.364238893653777"/>
    <n v="70.130558735604311"/>
    <n v="78.896878577554844"/>
    <n v="0"/>
    <n v="8.7663198419505388"/>
    <n v="17.532639683901078"/>
    <n v="26.298959525851615"/>
    <n v="35.065279367802155"/>
    <n v="43.831599209752696"/>
    <n v="52.597919051703236"/>
    <n v="61.364238893653777"/>
    <n v="70.130558735604311"/>
    <n v="78.896878577554844"/>
    <n v="0"/>
    <n v="47.069622687467628"/>
    <n v="188.27849074987051"/>
    <n v="423.62660418720861"/>
    <n v="753.11396299948206"/>
    <n v="1176.7405671866909"/>
    <n v="1694.5064167488351"/>
    <n v="2306.4115116859143"/>
    <n v="3012.4558519979282"/>
    <n v="3812.639437684878"/>
    <n v="0"/>
    <n v="2.6449216682092571E-2"/>
    <n v="5.2898433364185142E-2"/>
    <n v="7.934765004627771E-2"/>
    <n v="0.10579686672837028"/>
    <n v="0.13224608341046284"/>
    <n v="0.15869530009255542"/>
    <n v="0.18514451677464799"/>
    <n v="0.21159373345674057"/>
    <n v="0.23804295013883311"/>
    <n v="9.0399999999999991"/>
    <n v="1.181524"/>
    <n v="1"/>
    <n v="1.0005999999999999"/>
    <n v="1.0066999999999999"/>
    <n v="1"/>
    <n v="0.96859427447032809"/>
    <n v="0.93831028953897355"/>
    <n v="0.90914804520593639"/>
    <n v="0.8811075414712165"/>
    <n v="0.85418877833481388"/>
    <n v="0.82839175579672863"/>
    <n v="0.80371647385696066"/>
    <n v="0.78016293251550994"/>
    <n v="0.75773113177237672"/>
    <n v="350900"/>
    <n v="701800"/>
    <n v="679759.46182327624"/>
    <n v="658506.16119845165"/>
    <n v="638040.09812552622"/>
    <n v="618361.27260449971"/>
    <n v="599469.68463537237"/>
    <n v="581365.33421814418"/>
    <n v="564048.22135281505"/>
    <n v="547518.34603938484"/>
    <n v="531775.70827785402"/>
    <n v="701800"/>
    <n v="679759.46182327624"/>
    <n v="658506.16119845165"/>
    <n v="638040.09812552622"/>
    <n v="618361.27260449971"/>
    <n v="599469.68463537237"/>
    <n v="581365.33421814418"/>
    <n v="564048.22135281505"/>
    <n v="547518.34603938484"/>
    <n v="531775.70827785402"/>
    <n v="2231016.2875000001"/>
    <n v="60.12"/>
    <n v="9.5873061007957556"/>
    <n v="1.2999999999999999E-2"/>
    <n v="0.78300000000000003"/>
    <n v="4.1710026516728012E-2"/>
    <n v="0.14712365858067072"/>
    <n v="7.3999999999999996E-2"/>
    <n v="0.22112365858067073"/>
    <n v="2.8887018648351654"/>
    <n v="2.7775023846717719"/>
    <n v="2.6411273020072916"/>
    <n v="2.4795766168417241"/>
    <n v="2.2928503291750686"/>
    <n v="2.0809484390073263"/>
    <n v="1.8438709463384968"/>
    <n v="1.5816178511685794"/>
    <n v="1.2941891534975749"/>
    <n v="0.98158485332548362"/>
    <n v="2.8887018648351654"/>
    <n v="2.8331021247534687"/>
    <n v="2.7093148433395315"/>
    <n v="2.5603519594245077"/>
    <n v="2.3862134730083966"/>
    <n v="2.1868993840911974"/>
    <n v="1.9624096926729115"/>
    <n v="1.712744398753538"/>
    <n v="1.4379035023330773"/>
    <n v="1.1378870034115294"/>
    <n v="0"/>
    <n v="4.3831599209752694"/>
    <n v="13.149479762925807"/>
    <n v="21.915799604876348"/>
    <n v="30.682119446826885"/>
    <n v="39.448439288777422"/>
    <n v="48.21475913072797"/>
    <n v="56.981078972678503"/>
    <n v="65.747398814629037"/>
    <n v="74.513718656579584"/>
    <n v="8.7663198419505388"/>
    <n v="0"/>
    <n v="13.562582672176513"/>
    <n v="42.546751493443026"/>
    <n v="75.036913663863032"/>
    <n v="112.71802608704346"/>
    <n v="158.13147993312961"/>
    <n v="215.38112108836552"/>
    <n v="291.64559731006409"/>
    <n v="400.83547042631005"/>
    <n v="574.05620100966439"/>
    <n v="1883.9141436840598"/>
    <n v="69.555528290513578"/>
    <n v="293.02045079618586"/>
    <n v="2246.4901227707592"/>
    <n v="2246.5"/>
    <n v="293.02173913043453"/>
    <n v="69.555528290513578"/>
    <n v="1883.9227325790519"/>
    <n v="8.4934828414790555"/>
    <n v="9.8772292408284557E-3"/>
    <n v="4.3967190032621662E-6"/>
  </r>
  <r>
    <x v="3"/>
    <x v="424"/>
    <n v="377"/>
    <n v="1.87913"/>
    <n v="78.918789152151902"/>
    <n v="0"/>
    <n v="8.7687543502390994"/>
    <n v="17.537508700478199"/>
    <n v="26.306263050717298"/>
    <n v="35.075017400956398"/>
    <n v="43.843771751195497"/>
    <n v="52.612526101434597"/>
    <n v="61.381280451673696"/>
    <n v="70.150034801912796"/>
    <n v="78.918789152151902"/>
    <n v="0"/>
    <n v="8.7687543502390994"/>
    <n v="17.537508700478199"/>
    <n v="26.306263050717298"/>
    <n v="35.075017400956398"/>
    <n v="43.843771751195497"/>
    <n v="52.612526101434597"/>
    <n v="61.381280451673696"/>
    <n v="70.150034801912796"/>
    <n v="78.918789152151902"/>
    <n v="0"/>
    <n v="47.095769873587741"/>
    <n v="188.38307949435097"/>
    <n v="423.86192886228974"/>
    <n v="753.53231797740386"/>
    <n v="1177.3942468396938"/>
    <n v="1695.447715449159"/>
    <n v="2307.6927238057997"/>
    <n v="3014.1292719096155"/>
    <n v="3814.7573597606083"/>
    <n v="0"/>
    <n v="2.6456561935106308E-2"/>
    <n v="5.2913123870212617E-2"/>
    <n v="7.9369685805318932E-2"/>
    <n v="0.10582624774042523"/>
    <n v="0.13228280967553155"/>
    <n v="0.15873937161063786"/>
    <n v="0.18519593354574415"/>
    <n v="0.21165249548085047"/>
    <n v="0.23810905741595681"/>
    <n v="9.0399999999999991"/>
    <n v="1.181524"/>
    <n v="1"/>
    <n v="1.0005999999999999"/>
    <n v="1.0066999999999999"/>
    <n v="1"/>
    <n v="0.96858570854096759"/>
    <n v="0.9382937808074101"/>
    <n v="0.90912421679932787"/>
    <n v="0.88107701651672055"/>
    <n v="0.85415217995958848"/>
    <n v="0.82834970712793154"/>
    <n v="0.80366959802174953"/>
    <n v="0.78011185264104277"/>
    <n v="0.75767647098581092"/>
    <n v="350900"/>
    <n v="701800"/>
    <n v="679753.45025405101"/>
    <n v="658494.57537064038"/>
    <n v="638023.37534976832"/>
    <n v="618339.8501914345"/>
    <n v="599443.99989563914"/>
    <n v="581335.82446238236"/>
    <n v="564015.32389166381"/>
    <n v="547482.49818348384"/>
    <n v="531737.3473378421"/>
    <n v="701800"/>
    <n v="679753.45025405113"/>
    <n v="658494.57537064038"/>
    <n v="638023.37534976832"/>
    <n v="618339.8501914345"/>
    <n v="599443.99989563914"/>
    <n v="581335.82446238236"/>
    <n v="564015.32389166381"/>
    <n v="547482.49818348384"/>
    <n v="531737.3473378421"/>
    <n v="2233467.9537500003"/>
    <n v="60.12"/>
    <n v="9.5873061007957556"/>
    <n v="1.2999999999999999E-2"/>
    <n v="0.78300000000000003"/>
    <n v="4.1710026516728012E-2"/>
    <n v="0.14728350745230104"/>
    <n v="7.3999999999999996E-2"/>
    <n v="0.22128350745230102"/>
    <n v="2.885315657189901"/>
    <n v="2.7741930284703473"/>
    <n v="2.6378867201577281"/>
    <n v="2.476396732252045"/>
    <n v="2.2897230647532973"/>
    <n v="2.0778657176614845"/>
    <n v="1.8408246909766079"/>
    <n v="1.5785999846986667"/>
    <n v="1.2911915988276608"/>
    <n v="0.9785995333635894"/>
    <n v="2.885315657189901"/>
    <n v="2.8297543428301242"/>
    <n v="2.7060398743140377"/>
    <n v="2.5571417262048866"/>
    <n v="2.3830598985026712"/>
    <n v="2.1837943912073907"/>
    <n v="1.9593452043190462"/>
    <n v="1.7097123378376373"/>
    <n v="1.4348957917631637"/>
    <n v="1.134895566095625"/>
    <n v="0"/>
    <n v="4.3843771751195497"/>
    <n v="13.153131525358649"/>
    <n v="21.921885875597749"/>
    <n v="30.690640225836848"/>
    <n v="39.459394576075951"/>
    <n v="48.228148926315043"/>
    <n v="56.99690327655415"/>
    <n v="65.765657626793242"/>
    <n v="74.534411977032349"/>
    <n v="8.7687543502390994"/>
    <n v="0"/>
    <n v="13.586171013335388"/>
    <n v="42.621906786016119"/>
    <n v="75.1728502832662"/>
    <n v="112.92988697473494"/>
    <n v="158.44428360101381"/>
    <n v="215.83781651614564"/>
    <n v="292.32510785326281"/>
    <n v="401.89879970493541"/>
    <n v="575.88906749772798"/>
    <n v="1888.7058902304384"/>
    <n v="69.555528290513578"/>
    <n v="293.73921277814264"/>
    <n v="2252.0006312990945"/>
    <n v="2252"/>
    <n v="293.73913043478251"/>
    <n v="69.555528290513578"/>
    <n v="1888.7053412747039"/>
    <n v="8.4919568640019758"/>
    <n v="6.3129909449344268E-4"/>
    <n v="2.8032819471289637E-7"/>
  </r>
  <r>
    <x v="3"/>
    <x v="425"/>
    <n v="377"/>
    <n v="1.8801699999999999"/>
    <n v="78.940250021460812"/>
    <n v="0"/>
    <n v="8.7711388912734236"/>
    <n v="17.542277782546847"/>
    <n v="26.313416673820271"/>
    <n v="35.084555565093694"/>
    <n v="43.855694456367118"/>
    <n v="52.626833347640542"/>
    <n v="61.397972238913965"/>
    <n v="70.169111130187389"/>
    <n v="78.940250021460812"/>
    <n v="0"/>
    <n v="8.7711388912734236"/>
    <n v="17.542277782546847"/>
    <n v="26.313416673820271"/>
    <n v="35.084555565093694"/>
    <n v="43.855694456367118"/>
    <n v="52.626833347640542"/>
    <n v="61.397972238913965"/>
    <n v="70.169111130187389"/>
    <n v="78.940250021460812"/>
    <n v="0"/>
    <n v="47.121387438130633"/>
    <n v="188.48554975252253"/>
    <n v="424.09248694317569"/>
    <n v="753.94219901009012"/>
    <n v="1178.0346859532656"/>
    <n v="1696.3699477727027"/>
    <n v="2308.9479844684006"/>
    <n v="3015.7687960403605"/>
    <n v="3816.8323824885811"/>
    <n v="0"/>
    <n v="2.6463756429904728E-2"/>
    <n v="5.2927512859809456E-2"/>
    <n v="7.9391269289714184E-2"/>
    <n v="0.10585502571961891"/>
    <n v="0.13231878214952364"/>
    <n v="0.15878253857942837"/>
    <n v="0.1852462950093331"/>
    <n v="0.21171005143923782"/>
    <n v="0.23817380786914255"/>
    <n v="9.0399999999999991"/>
    <n v="1.181524"/>
    <n v="1"/>
    <n v="1.0005999999999999"/>
    <n v="1.0066999999999999"/>
    <n v="1"/>
    <n v="0.96857731850755613"/>
    <n v="0.93827761124605857"/>
    <n v="0.90910087821550734"/>
    <n v="0.88104711941590241"/>
    <n v="0.8541163348472437"/>
    <n v="0.8283085245095313"/>
    <n v="0.80362368840276521"/>
    <n v="0.78006182652694533"/>
    <n v="0.75762293888207177"/>
    <n v="350900"/>
    <n v="701800"/>
    <n v="679747.56212860288"/>
    <n v="658483.22757248394"/>
    <n v="638006.99633164308"/>
    <n v="618318.86840608029"/>
    <n v="599418.84379579558"/>
    <n v="581306.92250078905"/>
    <n v="563983.1045210606"/>
    <n v="547447.38985661021"/>
    <n v="531699.77850743802"/>
    <n v="701800"/>
    <n v="679747.56212860288"/>
    <n v="658483.22757248394"/>
    <n v="638006.99633164308"/>
    <n v="618318.86840608029"/>
    <n v="599418.84379579558"/>
    <n v="581306.92250078905"/>
    <n v="563983.1045210606"/>
    <n v="547447.38985661021"/>
    <n v="531699.77850743802"/>
    <n v="2235919.62"/>
    <n v="60.12"/>
    <n v="9.5873061007957556"/>
    <n v="1.2999999999999999E-2"/>
    <n v="0.78300000000000003"/>
    <n v="4.1710026516728012E-2"/>
    <n v="0.14744657997509272"/>
    <n v="7.3999999999999996E-2"/>
    <n v="0.22144657997509271"/>
    <n v="2.8819368754385963"/>
    <n v="2.7708913999797402"/>
    <n v="2.6346540045596303"/>
    <n v="2.4732246891782657"/>
    <n v="2.2866034538356468"/>
    <n v="2.0747902985317732"/>
    <n v="1.8377852232666458"/>
    <n v="1.575588228040264"/>
    <n v="1.2881993128526272"/>
    <n v="0.97561847770373689"/>
    <n v="2.8819368754385963"/>
    <n v="2.8264141377091683"/>
    <n v="2.7027727022696855"/>
    <n v="2.553939346868948"/>
    <n v="2.3799140715069562"/>
    <n v="2.1806968761837098"/>
    <n v="1.9562877608992095"/>
    <n v="1.706686725653455"/>
    <n v="1.4318937704464456"/>
    <n v="1.1319088952781819"/>
    <n v="0"/>
    <n v="4.3855694456367118"/>
    <n v="13.156708336910135"/>
    <n v="21.927847228183559"/>
    <n v="30.698986119456983"/>
    <n v="39.470125010730406"/>
    <n v="48.24126390200383"/>
    <n v="57.012402793277253"/>
    <n v="65.78354168455067"/>
    <n v="74.554680575824108"/>
    <n v="8.7711388912734236"/>
    <n v="0"/>
    <n v="13.609625784062189"/>
    <n v="42.696641148590054"/>
    <n v="75.308050624152997"/>
    <n v="113.14066936229094"/>
    <n v="158.75564930917815"/>
    <n v="216.29273281378505"/>
    <n v="293.00263247409725"/>
    <n v="402.96046591163599"/>
    <n v="577.72269575138034"/>
    <n v="1893.4891631791729"/>
    <n v="69.555528290513578"/>
    <n v="294.45670372045282"/>
    <n v="2257.5013951901392"/>
    <n v="2257.5"/>
    <n v="294.45652173913027"/>
    <n v="69.555528290513578"/>
    <n v="1893.4879499703561"/>
    <n v="8.4903998075358533"/>
    <n v="1.3951901391919819E-3"/>
    <n v="6.1802442489124333E-7"/>
  </r>
  <r>
    <x v="3"/>
    <x v="426"/>
    <n v="377"/>
    <n v="1.8812199999999999"/>
    <n v="78.961471470396987"/>
    <n v="0"/>
    <n v="8.7734968300441096"/>
    <n v="17.546993660088219"/>
    <n v="26.320490490132329"/>
    <n v="35.093987320176439"/>
    <n v="43.867484150220548"/>
    <n v="52.640980980264658"/>
    <n v="61.414477810308767"/>
    <n v="70.187974640352877"/>
    <n v="78.961471470396987"/>
    <n v="0"/>
    <n v="8.7734968300441096"/>
    <n v="17.546993660088219"/>
    <n v="26.320490490132329"/>
    <n v="35.093987320176439"/>
    <n v="43.867484150220548"/>
    <n v="52.640980980264658"/>
    <n v="61.414477810308767"/>
    <n v="70.187974640352877"/>
    <n v="78.961471470396987"/>
    <n v="0"/>
    <n v="47.146726058911355"/>
    <n v="188.58690423564542"/>
    <n v="424.32053453020222"/>
    <n v="754.34761694258168"/>
    <n v="1178.6681514727838"/>
    <n v="1697.2821381208089"/>
    <n v="2310.1895768866561"/>
    <n v="3017.3904677703267"/>
    <n v="3818.8848107718195"/>
    <n v="0"/>
    <n v="2.6470870661942047E-2"/>
    <n v="5.2941741323884094E-2"/>
    <n v="7.9412611985826137E-2"/>
    <n v="0.10588348264776819"/>
    <n v="0.13235435330971024"/>
    <n v="0.15882522397165227"/>
    <n v="0.18529609463359431"/>
    <n v="0.21176696529553637"/>
    <n v="0.23823783595747841"/>
    <n v="9.0399999999999991"/>
    <n v="1.181524"/>
    <n v="1"/>
    <n v="1.0005999999999999"/>
    <n v="1.0066999999999999"/>
    <n v="1"/>
    <n v="0.96856902215611129"/>
    <n v="0.93826162240098643"/>
    <n v="0.90907780073462563"/>
    <n v="0.8810175571570289"/>
    <n v="0.8540808916681959"/>
    <n v="0.82826780426812707"/>
    <n v="0.80357829495682209"/>
    <n v="0.78001236373428118"/>
    <n v="0.75757001060050422"/>
    <n v="350900"/>
    <n v="701800"/>
    <n v="679741.73974915885"/>
    <n v="658472.00660101231"/>
    <n v="637990.80055556027"/>
    <n v="618298.12161280285"/>
    <n v="599393.96977273992"/>
    <n v="581278.3450353716"/>
    <n v="563951.24740069779"/>
    <n v="547412.67686871858"/>
    <n v="531662.63343943388"/>
    <n v="701800"/>
    <n v="679741.73974915897"/>
    <n v="658472.00660101231"/>
    <n v="637990.80055556027"/>
    <n v="618298.12161280285"/>
    <n v="599393.96977273992"/>
    <n v="581278.3450353716"/>
    <n v="563951.24740069779"/>
    <n v="547412.67686871858"/>
    <n v="531662.63343943388"/>
    <n v="2238371.2862500004"/>
    <n v="60.12"/>
    <n v="9.5873061007957556"/>
    <n v="1.2999999999999999E-2"/>
    <n v="0.78300000000000003"/>
    <n v="4.1710026516728012E-2"/>
    <n v="0.14761131203556446"/>
    <n v="7.3999999999999996E-2"/>
    <n v="0.22161131203556445"/>
    <n v="2.8785654951807227"/>
    <n v="2.7675972510865998"/>
    <n v="2.6314287624159571"/>
    <n v="2.470060029168796"/>
    <n v="2.2834910513451163"/>
    <n v="2.0717218289449173"/>
    <n v="1.8347523619682"/>
    <n v="1.5725826504149634"/>
    <n v="1.2852126942852078"/>
    <n v="0.9726424935789334"/>
    <n v="2.8785654951807227"/>
    <n v="2.823081373133661"/>
    <n v="2.6995130067512783"/>
    <n v="2.5507443957923766"/>
    <n v="2.3767755402569559"/>
    <n v="2.1776064401450168"/>
    <n v="1.9532370954565588"/>
    <n v="1.7036675061915818"/>
    <n v="1.4288976723500855"/>
    <n v="1.1289275939320706"/>
    <n v="0"/>
    <n v="4.3867484150220548"/>
    <n v="13.160245245066164"/>
    <n v="21.933742075110274"/>
    <n v="30.707238905154384"/>
    <n v="39.480735735198493"/>
    <n v="48.254232565242603"/>
    <n v="57.027729395286713"/>
    <n v="65.801226225330822"/>
    <n v="74.574723055374932"/>
    <n v="8.7734968300441096"/>
    <n v="0"/>
    <n v="13.633019465774646"/>
    <n v="42.771184895731523"/>
    <n v="75.44292438098482"/>
    <n v="113.35099113509597"/>
    <n v="159.06644260177055"/>
    <n v="216.7470387656187"/>
    <n v="293.67972403994281"/>
    <n v="404.02252790535232"/>
    <n v="579.55984054644205"/>
    <n v="1898.2736937367133"/>
    <n v="69.555528290513578"/>
    <n v="295.17438330408385"/>
    <n v="2263.0036053313106"/>
    <n v="2263"/>
    <n v="295.17391304347802"/>
    <n v="69.555528290513578"/>
    <n v="1898.2705586660084"/>
    <n v="8.4888265978863906"/>
    <n v="3.605331310609472E-3"/>
    <n v="1.5931645208172656E-6"/>
  </r>
  <r>
    <x v="3"/>
    <x v="427"/>
    <n v="377"/>
    <n v="1.8847799999999999"/>
    <n v="78.930054617172473"/>
    <n v="0"/>
    <n v="8.7700060685747196"/>
    <n v="17.540012137149439"/>
    <n v="26.310018205724159"/>
    <n v="35.080024274298879"/>
    <n v="43.850030342873595"/>
    <n v="52.620036411448311"/>
    <n v="61.390042480023027"/>
    <n v="70.160048548597743"/>
    <n v="78.930054617172459"/>
    <n v="0"/>
    <n v="8.7700060685747196"/>
    <n v="17.540012137149439"/>
    <n v="26.310018205724159"/>
    <n v="35.080024274298879"/>
    <n v="43.850030342873595"/>
    <n v="52.620036411448311"/>
    <n v="61.390042480023027"/>
    <n v="70.160048548597743"/>
    <n v="78.930054617172459"/>
    <n v="0"/>
    <n v="47.109216446237923"/>
    <n v="188.43686578495169"/>
    <n v="423.98294801614128"/>
    <n v="753.74746313980677"/>
    <n v="1177.7304111559476"/>
    <n v="1695.9317920645644"/>
    <n v="2308.3516058656569"/>
    <n v="3014.9898525592257"/>
    <n v="3815.8465321452695"/>
    <n v="0"/>
    <n v="2.6460338544913007E-2"/>
    <n v="5.2920677089826014E-2"/>
    <n v="7.9381015634739024E-2"/>
    <n v="0.10584135417965203"/>
    <n v="0.13230169272456502"/>
    <n v="0.15876203126947802"/>
    <n v="0.18522236981439102"/>
    <n v="0.21168270835930403"/>
    <n v="0.23814304690421703"/>
    <n v="9.0399999999999991"/>
    <n v="1.181524"/>
    <n v="1"/>
    <n v="1.0005999999999999"/>
    <n v="1.0066999999999999"/>
    <n v="1"/>
    <n v="0.96858130434612089"/>
    <n v="0.93828529286996587"/>
    <n v="0.90911196557153495"/>
    <n v="0.88106132245082813"/>
    <n v="0.85413336350784541"/>
    <n v="0.82832808874258668"/>
    <n v="0.80364549815505226"/>
    <n v="0.78008559174524161"/>
    <n v="0.7576483695131554"/>
    <n v="350900"/>
    <n v="701800"/>
    <n v="679750.35939010768"/>
    <n v="658488.61853614205"/>
    <n v="638014.77743810322"/>
    <n v="618328.8360959912"/>
    <n v="599430.79450980586"/>
    <n v="581320.65267954732"/>
    <n v="563998.4106052157"/>
    <n v="547464.06828681054"/>
    <n v="531717.62572433241"/>
    <n v="701800"/>
    <n v="679750.35939010768"/>
    <n v="658488.61853614205"/>
    <n v="638014.77743810322"/>
    <n v="618328.8360959912"/>
    <n v="599430.79450980586"/>
    <n v="581320.65267954732"/>
    <n v="563998.4106052157"/>
    <n v="547464.06828681054"/>
    <n v="531717.62572433241"/>
    <n v="2240822.9525000001"/>
    <n v="60.12"/>
    <n v="9.5873061007957556"/>
    <n v="1.2999999999999999E-2"/>
    <n v="0.78300000000000003"/>
    <n v="4.1710026516728012E-2"/>
    <n v="0.1481705166926732"/>
    <n v="7.3999999999999996E-2"/>
    <n v="0.22217051669267318"/>
    <n v="2.8752014921225388"/>
    <n v="2.7643658363688521"/>
    <n v="2.6283016742531369"/>
    <n v="2.4670090057753948"/>
    <n v="2.2804878309356238"/>
    <n v="2.0687381497338251"/>
    <n v="1.8317599621699987"/>
    <n v="1.5695532682441455"/>
    <n v="1.2821180679562627"/>
    <n v="0.96945436130635321"/>
    <n v="2.8752014921225388"/>
    <n v="2.8197836642456955"/>
    <n v="2.6963337553109943"/>
    <n v="2.5476553400142659"/>
    <n v="2.3737484183555093"/>
    <n v="2.1746129903347242"/>
    <n v="1.9502490559519119"/>
    <n v="1.7006566152070721"/>
    <n v="1.4258356681002042"/>
    <n v="1.125786214631308"/>
    <n v="0"/>
    <n v="4.3850030342873598"/>
    <n v="13.155009102862079"/>
    <n v="21.925015171436797"/>
    <n v="30.695021240011521"/>
    <n v="39.465027308586237"/>
    <n v="48.235033377160953"/>
    <n v="57.005039445735669"/>
    <n v="65.775045514310392"/>
    <n v="74.545051582885094"/>
    <n v="8.7700060685747196"/>
    <n v="0"/>
    <n v="13.638104124454523"/>
    <n v="42.787547883125256"/>
    <n v="75.474304976440337"/>
    <n v="113.40524567318083"/>
    <n v="159.15867813311189"/>
    <n v="216.90641723148016"/>
    <n v="293.9655997619314"/>
    <n v="404.56804471014334"/>
    <n v="580.71465635970912"/>
    <n v="1900.6185988535769"/>
    <n v="69.555528290513578"/>
    <n v="295.52611907161344"/>
    <n v="2265.7002462157038"/>
    <n v="2265.6999999999998"/>
    <n v="295.52608695652157"/>
    <n v="69.555528290513578"/>
    <n v="1900.6183847529646"/>
    <n v="8.4834838936221324"/>
    <n v="2.4621570400995552E-4"/>
    <n v="1.0867092024979279E-7"/>
  </r>
  <r>
    <x v="3"/>
    <x v="428"/>
    <n v="377"/>
    <n v="1.8857600000000001"/>
    <n v="78.952697939064606"/>
    <n v="0"/>
    <n v="8.7725219932294003"/>
    <n v="17.545043986458801"/>
    <n v="26.317565979688201"/>
    <n v="35.090087972917601"/>
    <n v="43.862609966147005"/>
    <n v="52.635131959376409"/>
    <n v="61.407653952605813"/>
    <n v="70.180175945835217"/>
    <n v="78.95269793906462"/>
    <n v="0"/>
    <n v="8.7725219932294003"/>
    <n v="17.545043986458801"/>
    <n v="26.317565979688201"/>
    <n v="35.090087972917601"/>
    <n v="43.862609966147005"/>
    <n v="52.635131959376409"/>
    <n v="61.407653952605813"/>
    <n v="70.180175945835217"/>
    <n v="78.95269793906462"/>
    <n v="0"/>
    <n v="47.136249549537297"/>
    <n v="188.54499819814919"/>
    <n v="424.22624594583561"/>
    <n v="754.17999279259675"/>
    <n v="1178.4062387384324"/>
    <n v="1696.9049837833429"/>
    <n v="2309.676227927328"/>
    <n v="3016.7199711703879"/>
    <n v="3818.0362135125224"/>
    <n v="0"/>
    <n v="2.646792944252423E-2"/>
    <n v="5.293585888504846E-2"/>
    <n v="7.9403788327572694E-2"/>
    <n v="0.10587171777009692"/>
    <n v="0.13233964721262115"/>
    <n v="0.15880757665514539"/>
    <n v="0.18527550609766963"/>
    <n v="0.21174343554019387"/>
    <n v="0.23821136498271811"/>
    <n v="9.0399999999999991"/>
    <n v="1.181524"/>
    <n v="1"/>
    <n v="1.0005999999999999"/>
    <n v="1.0066999999999999"/>
    <n v="1"/>
    <n v="0.96857245208640186"/>
    <n v="0.93826823259043768"/>
    <n v="0.90908734151210724"/>
    <n v="0.88102977885141043"/>
    <n v="0.85409554460834747"/>
    <n v="0.82828463878291836"/>
    <n v="0.8035970613751231"/>
    <n v="0.78003281238496147"/>
    <n v="0.75759189181243369"/>
    <n v="350900"/>
    <n v="701800"/>
    <n v="679744.14687423687"/>
    <n v="658476.64563196921"/>
    <n v="637997.49627319688"/>
    <n v="618306.69879791979"/>
    <n v="599404.25320613827"/>
    <n v="581290.15949785209"/>
    <n v="563964.41767306137"/>
    <n v="547427.02773176599"/>
    <n v="531677.98967396596"/>
    <n v="701800"/>
    <n v="679744.14687423687"/>
    <n v="658476.64563196921"/>
    <n v="637997.49627319688"/>
    <n v="618306.69879791979"/>
    <n v="599404.25320613827"/>
    <n v="581290.15949785209"/>
    <n v="563964.41767306137"/>
    <n v="547427.02773176599"/>
    <n v="531677.98967396596"/>
    <n v="2243274.6187500004"/>
    <n v="60.12"/>
    <n v="9.5873061007957556"/>
    <n v="1.2999999999999999E-2"/>
    <n v="0.78300000000000003"/>
    <n v="4.1710026516728012E-2"/>
    <n v="0.14832464062958797"/>
    <n v="7.3999999999999996E-2"/>
    <n v="0.22232464062958796"/>
    <n v="2.8718448420765026"/>
    <n v="2.7610844903055414"/>
    <n v="2.6250878421402941"/>
    <n v="2.4638548975807604"/>
    <n v="2.2773856566269388"/>
    <n v="2.0656801192788321"/>
    <n v="1.8287382855364385"/>
    <n v="1.566560155399759"/>
    <n v="1.2791457288687922"/>
    <n v="0.96649500594353888"/>
    <n v="2.8718448420765026"/>
    <n v="2.8164646661910222"/>
    <n v="2.6930861662229177"/>
    <n v="2.5444713698605272"/>
    <n v="2.3706202771038498"/>
    <n v="2.1715328879528855"/>
    <n v="1.9472092024076353"/>
    <n v="1.6976492204680986"/>
    <n v="1.4228529421342757"/>
    <n v="1.1228203674061654"/>
    <n v="0"/>
    <n v="4.3862609966147001"/>
    <n v="13.1587829898441"/>
    <n v="21.931304983073503"/>
    <n v="30.703826976302899"/>
    <n v="39.476348969532303"/>
    <n v="48.248870962761707"/>
    <n v="57.021392955991111"/>
    <n v="65.793914949220522"/>
    <n v="74.566436942449911"/>
    <n v="8.7725219932294003"/>
    <n v="0"/>
    <n v="13.662010932622515"/>
    <n v="42.863728101370079"/>
    <n v="75.612112434489561"/>
    <n v="113.62005126986767"/>
    <n v="159.47588980523631"/>
    <n v="217.36970077276109"/>
    <n v="294.65534914985574"/>
    <n v="405.64878408792919"/>
    <n v="582.58268822244304"/>
    <n v="1905.4903147765751"/>
    <n v="69.555528290513578"/>
    <n v="296.25687646006315"/>
    <n v="2271.302719527152"/>
    <n v="2271.3000000000002"/>
    <n v="296.25652173913022"/>
    <n v="69.555528290513578"/>
    <n v="1905.4879499703563"/>
    <n v="8.4820107868377903"/>
    <n v="2.7195271518394293E-3"/>
    <n v="1.1973438787652133E-6"/>
  </r>
  <r>
    <x v="3"/>
    <x v="429"/>
    <n v="377"/>
    <n v="1.8893500000000001"/>
    <n v="78.920743071956693"/>
    <n v="0"/>
    <n v="8.7689714524396329"/>
    <n v="17.537942904879266"/>
    <n v="26.306914357318899"/>
    <n v="35.075885809758532"/>
    <n v="43.844857262198161"/>
    <n v="52.613828714637791"/>
    <n v="61.38280016707742"/>
    <n v="70.151771619517049"/>
    <n v="78.920743071956679"/>
    <n v="0"/>
    <n v="8.7689714524396329"/>
    <n v="17.537942904879266"/>
    <n v="26.306914357318899"/>
    <n v="35.075885809758532"/>
    <n v="43.844857262198161"/>
    <n v="52.613828714637791"/>
    <n v="61.38280016707742"/>
    <n v="70.151771619517049"/>
    <n v="78.920743071956679"/>
    <n v="0"/>
    <n v="47.098101954392014"/>
    <n v="188.39240781756806"/>
    <n v="423.88291758952812"/>
    <n v="753.56963127027223"/>
    <n v="1177.4525488598003"/>
    <n v="1695.5316703581123"/>
    <n v="2307.8069957652078"/>
    <n v="3014.278525081088"/>
    <n v="3814.9462583057511"/>
    <n v="0"/>
    <n v="2.6457216962899911E-2"/>
    <n v="5.2914433925799823E-2"/>
    <n v="7.9371650888699727E-2"/>
    <n v="0.10582886785159965"/>
    <n v="0.13228608481449955"/>
    <n v="0.15874330177739943"/>
    <n v="0.18520051874029933"/>
    <n v="0.21165773570319923"/>
    <n v="0.23811495266609914"/>
    <n v="9.0399999999999991"/>
    <n v="1.181524"/>
    <n v="1"/>
    <n v="1.0005999999999999"/>
    <n v="1.0066999999999999"/>
    <n v="1"/>
    <n v="0.96858494466109324"/>
    <n v="0.93829230862468915"/>
    <n v="0.90912209189078774"/>
    <n v="0.8810742944593889"/>
    <n v="0.85414891633049284"/>
    <n v="0.82834595750409934"/>
    <n v="0.80366541798020852"/>
    <n v="0.78010729775882026"/>
    <n v="0.75767159683993457"/>
    <n v="350900"/>
    <n v="701800"/>
    <n v="679752.91416315525"/>
    <n v="658493.54219280684"/>
    <n v="638021.88408895489"/>
    <n v="618337.93985159916"/>
    <n v="599441.7094807399"/>
    <n v="581333.19297637697"/>
    <n v="564012.39033851039"/>
    <n v="547479.30156714004"/>
    <n v="531733.92666226614"/>
    <n v="701800"/>
    <n v="679752.91416315525"/>
    <n v="658493.54219280684"/>
    <n v="638021.88408895489"/>
    <n v="618337.93985159916"/>
    <n v="599441.7094807399"/>
    <n v="581333.19297637697"/>
    <n v="564012.39033851039"/>
    <n v="547479.30156714004"/>
    <n v="531733.92666226614"/>
    <n v="2245726.2850000001"/>
    <n v="60.12"/>
    <n v="9.5873061007957556"/>
    <n v="1.2999999999999999E-2"/>
    <n v="0.78300000000000003"/>
    <n v="4.1710026516728012E-2"/>
    <n v="0.14888992180773875"/>
    <n v="7.3999999999999996E-2"/>
    <n v="0.22288992180773876"/>
    <n v="2.8684955209606984"/>
    <n v="2.7578677024643219"/>
    <n v="2.6219750135262219"/>
    <n v="2.4608174541463996"/>
    <n v="2.274395024324853"/>
    <n v="2.0627077240615836"/>
    <n v="1.8257555533565912"/>
    <n v="1.5635385122098755"/>
    <n v="1.276056600621436"/>
    <n v="0.96330981859127407"/>
    <n v="2.8684955209606984"/>
    <n v="2.8131816117125101"/>
    <n v="2.6899213579952717"/>
    <n v="2.541396233836311"/>
    <n v="2.3676062392356263"/>
    <n v="2.1685513741932185"/>
    <n v="1.9442316387090874"/>
    <n v="1.6946470327832333"/>
    <n v="1.4197975564156557"/>
    <n v="1.1196832096063551"/>
    <n v="0"/>
    <n v="4.3844857262198165"/>
    <n v="13.153457178659449"/>
    <n v="21.922428631099081"/>
    <n v="30.691400083538717"/>
    <n v="39.460371535978346"/>
    <n v="48.229342988417976"/>
    <n v="56.998314440857605"/>
    <n v="65.767285893297242"/>
    <n v="74.536257345736857"/>
    <n v="8.7689714524396329"/>
    <n v="0"/>
    <n v="13.666885211668202"/>
    <n v="42.879428485044436"/>
    <n v="75.642337182528038"/>
    <n v="113.67262288295149"/>
    <n v="159.56590912234691"/>
    <n v="217.52641167601016"/>
    <n v="294.93846358564446"/>
    <n v="406.19273494081358"/>
    <n v="583.74217566971242"/>
    <n v="1907.8269687567197"/>
    <n v="69.555528290513578"/>
    <n v="296.60737455708482"/>
    <n v="2273.9898716043181"/>
    <n v="2274"/>
    <n v="296.60869565217376"/>
    <n v="69.555528290513578"/>
    <n v="1907.8357760573126"/>
    <n v="8.4766057822467307"/>
    <n v="1.0128395681931579E-2"/>
    <n v="4.453999860128223E-6"/>
  </r>
  <r>
    <x v="3"/>
    <x v="430"/>
    <n v="377"/>
    <n v="1.8904300000000001"/>
    <n v="78.941251149871789"/>
    <n v="0"/>
    <n v="8.7712501277635315"/>
    <n v="17.542500255527063"/>
    <n v="26.313750383290596"/>
    <n v="35.085000511054126"/>
    <n v="43.856250638817656"/>
    <n v="52.627500766581186"/>
    <n v="61.398750894344715"/>
    <n v="70.170001022108252"/>
    <n v="78.941251149871789"/>
    <n v="0"/>
    <n v="8.7712501277635315"/>
    <n v="17.542500255527063"/>
    <n v="26.313750383290596"/>
    <n v="35.085000511054126"/>
    <n v="43.856250638817656"/>
    <n v="52.627500766581186"/>
    <n v="61.398750894344715"/>
    <n v="70.170001022108252"/>
    <n v="78.941251149871789"/>
    <n v="0"/>
    <n v="47.122582642322463"/>
    <n v="188.49033056928985"/>
    <n v="424.10324378090218"/>
    <n v="753.96132227715941"/>
    <n v="1178.0645660580615"/>
    <n v="1696.4129751236085"/>
    <n v="2309.0065494738001"/>
    <n v="3015.8452891086376"/>
    <n v="3816.92919402812"/>
    <n v="0"/>
    <n v="2.6464092045999379E-2"/>
    <n v="5.2928184091998759E-2"/>
    <n v="7.9392276137998138E-2"/>
    <n v="0.10585636818399752"/>
    <n v="0.13232046022999688"/>
    <n v="0.15878455227599625"/>
    <n v="0.18524864432199564"/>
    <n v="0.21171273636799504"/>
    <n v="0.23817682841399443"/>
    <n v="9.0399999999999991"/>
    <n v="1.181524"/>
    <n v="1"/>
    <n v="1.0005999999999999"/>
    <n v="1.0066999999999999"/>
    <n v="1"/>
    <n v="0.9685769271227892"/>
    <n v="0.93827685696005592"/>
    <n v="0.90909978951180004"/>
    <n v="0.88104572477802157"/>
    <n v="0.85411466275872072"/>
    <n v="0.82830660345389717"/>
    <n v="0.80362154686355114"/>
    <n v="0.78005949298768251"/>
    <n v="0.7576204418262914"/>
    <n v="350900"/>
    <n v="701800"/>
    <n v="679747.28745477344"/>
    <n v="658482.69821456727"/>
    <n v="638006.23227938125"/>
    <n v="618317.8896492155"/>
    <n v="599417.67032407015"/>
    <n v="581305.57430394506"/>
    <n v="563981.60158884025"/>
    <n v="547445.75217875559"/>
    <n v="531698.02607369132"/>
    <n v="701800"/>
    <n v="679747.28745477344"/>
    <n v="658482.69821456727"/>
    <n v="638006.23227938125"/>
    <n v="618317.8896492155"/>
    <n v="599417.67032407015"/>
    <n v="581305.57430394506"/>
    <n v="563981.60158884025"/>
    <n v="547445.75217875559"/>
    <n v="531698.02607369132"/>
    <n v="2248177.9512499999"/>
    <n v="60.12"/>
    <n v="9.5873061007957556"/>
    <n v="1.2999999999999999E-2"/>
    <n v="0.78300000000000003"/>
    <n v="4.1710026516728012E-2"/>
    <n v="0.14906018890968833"/>
    <n v="7.3999999999999996E-2"/>
    <n v="0.22306018890968832"/>
    <n v="2.8651535047982559"/>
    <n v="2.7546028107858263"/>
    <n v="2.6187786388705594"/>
    <n v="2.4576809890524545"/>
    <n v="2.2713098613315115"/>
    <n v="2.0596652557077317"/>
    <n v="1.8227471721811137"/>
    <n v="1.5605556107516583"/>
    <n v="1.2730905714193641"/>
    <n v="0.96035205418423297"/>
    <n v="2.8651535047982559"/>
    <n v="2.8098781577920411"/>
    <n v="2.6866907248281926"/>
    <n v="2.5382298139615069"/>
    <n v="2.3644954251919827"/>
    <n v="2.1654875585196214"/>
    <n v="1.9412062139444228"/>
    <n v="1.691651391466386"/>
    <n v="1.4168230910855111"/>
    <n v="1.1167213128017985"/>
    <n v="0"/>
    <n v="4.3856250638817658"/>
    <n v="13.156875191645298"/>
    <n v="21.928125319408828"/>
    <n v="30.699375447172361"/>
    <n v="39.470625574935895"/>
    <n v="48.241875702699417"/>
    <n v="57.013125830462954"/>
    <n v="65.784375958226491"/>
    <n v="74.555626085990014"/>
    <n v="8.7712501277635315"/>
    <n v="0"/>
    <n v="13.690064921577592"/>
    <n v="42.953303906264594"/>
    <n v="75.77606682875259"/>
    <n v="113.88133719540097"/>
    <n v="159.87472578865248"/>
    <n v="217.97867500179416"/>
    <n v="295.6143267740062"/>
    <n v="407.25706664362468"/>
    <n v="585.59466657935604"/>
    <n v="1912.6202336394294"/>
    <n v="69.555528290513578"/>
    <n v="297.32636428949127"/>
    <n v="2279.5021262194341"/>
    <n v="2279.5"/>
    <n v="297.32608695652152"/>
    <n v="69.555528290513578"/>
    <n v="1912.6183847529649"/>
    <n v="8.474977131689732"/>
    <n v="2.1262194341034046E-3"/>
    <n v="9.3275693533819023E-7"/>
  </r>
  <r>
    <x v="3"/>
    <x v="431"/>
    <n v="377"/>
    <n v="1.89154"/>
    <n v="78.961104318750003"/>
    <n v="0"/>
    <n v="8.7734560354166664"/>
    <n v="17.546912070833333"/>
    <n v="26.320368106250001"/>
    <n v="35.093824141666666"/>
    <n v="43.86728017708333"/>
    <n v="52.640736212499995"/>
    <n v="61.41419224791666"/>
    <n v="70.187648283333331"/>
    <n v="78.961104318750003"/>
    <n v="0"/>
    <n v="8.7734560354166664"/>
    <n v="17.546912070833333"/>
    <n v="26.320368106250001"/>
    <n v="35.093824141666666"/>
    <n v="43.86728017708333"/>
    <n v="52.640736212499995"/>
    <n v="61.41419224791666"/>
    <n v="70.187648283333331"/>
    <n v="78.961104318750003"/>
    <n v="0"/>
    <n v="47.146287618300846"/>
    <n v="188.58515047320338"/>
    <n v="424.31658856470767"/>
    <n v="754.34060189281354"/>
    <n v="1178.6571904575212"/>
    <n v="1697.2663542588302"/>
    <n v="2310.1680932967411"/>
    <n v="3017.3624075712542"/>
    <n v="3818.849297082369"/>
    <n v="0"/>
    <n v="2.6470747578828474E-2"/>
    <n v="5.2941495157656948E-2"/>
    <n v="7.9412242736485422E-2"/>
    <n v="0.1058829903153139"/>
    <n v="0.13235373789414237"/>
    <n v="0.15882448547297084"/>
    <n v="0.18529523305179929"/>
    <n v="0.21176598063062779"/>
    <n v="0.23823672820945627"/>
    <n v="9.0399999999999991"/>
    <n v="1.181524"/>
    <n v="1"/>
    <n v="1.0005999999999999"/>
    <n v="1.0066999999999999"/>
    <n v="1"/>
    <n v="0.96856916569034712"/>
    <n v="0.93826189902075252"/>
    <n v="0.9090781999912162"/>
    <n v="0.88101806860173815"/>
    <n v="0.8540815048523186"/>
    <n v="0.82826850874295732"/>
    <n v="0.80357908027365421"/>
    <n v="0.78001321944440949"/>
    <n v="0.75757092625522304"/>
    <n v="350900"/>
    <n v="701800"/>
    <n v="679741.84048148559"/>
    <n v="658472.20073276409"/>
    <n v="637991.0807538355"/>
    <n v="618298.48054469982"/>
    <n v="599394.40010535717"/>
    <n v="581278.83943580743"/>
    <n v="563951.79853605048"/>
    <n v="547413.27740608656"/>
    <n v="531663.27604591555"/>
    <n v="701800"/>
    <n v="679741.84048148559"/>
    <n v="658472.20073276409"/>
    <n v="637991.0807538355"/>
    <n v="618298.48054469982"/>
    <n v="599394.40010535717"/>
    <n v="581278.83943580743"/>
    <n v="563951.79853605048"/>
    <n v="547413.27740608656"/>
    <n v="531663.27604591555"/>
    <n v="2250629.6175000002"/>
    <n v="60.12"/>
    <n v="9.5873061007957556"/>
    <n v="1.2999999999999999E-2"/>
    <n v="0.78300000000000003"/>
    <n v="4.1710026516728012E-2"/>
    <n v="0.14923528704626218"/>
    <n v="7.3999999999999996E-2"/>
    <n v="0.22323528704626217"/>
    <n v="2.8618187697167752"/>
    <n v="2.7513457119300178"/>
    <n v="2.6155903242203835"/>
    <n v="2.4545526065878738"/>
    <n v="2.2682325590324877"/>
    <n v="2.0566301815542256"/>
    <n v="1.8197454741530878"/>
    <n v="1.5575784368290735"/>
    <n v="1.2701290695821834"/>
    <n v="0.95739737241241685"/>
    <n v="2.8618187697167752"/>
    <n v="2.8065822408233965"/>
    <n v="2.6834680180752004"/>
    <n v="2.5350714654041289"/>
    <n v="2.3613925828101809"/>
    <n v="2.1624313702933566"/>
    <n v="1.9381878278536568"/>
    <n v="1.6886619554910807"/>
    <n v="1.4138537532056286"/>
    <n v="1.1137632209973001"/>
    <n v="0"/>
    <n v="4.3867280177083332"/>
    <n v="13.160184053125001"/>
    <n v="21.933640088541665"/>
    <n v="30.707096123958333"/>
    <n v="39.480552159374994"/>
    <n v="48.254008194791666"/>
    <n v="57.027464230208324"/>
    <n v="65.800920265624995"/>
    <n v="74.574376301041667"/>
    <n v="8.7734560354166664"/>
    <n v="0"/>
    <n v="13.713036747287084"/>
    <n v="43.02652218337267"/>
    <n v="75.90863990999793"/>
    <n v="114.08833913514418"/>
    <n v="160.18121702390064"/>
    <n v="218.42796314455325"/>
    <n v="296.28662421634806"/>
    <n v="408.31767764629382"/>
    <n v="587.44533803149682"/>
    <n v="1917.3953580383945"/>
    <n v="69.555528290513578"/>
    <n v="298.04263294933605"/>
    <n v="2284.9935192782441"/>
    <n v="2285"/>
    <n v="298.04347826086951"/>
    <n v="69.555528290513578"/>
    <n v="1917.4009934486169"/>
    <n v="8.4733019811872605"/>
    <n v="6.4807217559064156E-3"/>
    <n v="2.8362020813594815E-6"/>
  </r>
  <r>
    <x v="3"/>
    <x v="432"/>
    <n v="377"/>
    <n v="1.8950499999999999"/>
    <n v="78.930900385036438"/>
    <n v="0"/>
    <n v="8.7701000427818272"/>
    <n v="17.540200085563654"/>
    <n v="26.310300128345482"/>
    <n v="35.080400171127309"/>
    <n v="43.850500213909136"/>
    <n v="52.620600256690963"/>
    <n v="61.39070029947279"/>
    <n v="70.160800342254618"/>
    <n v="78.930900385036438"/>
    <n v="0"/>
    <n v="8.7701000427818272"/>
    <n v="17.540200085563654"/>
    <n v="26.310300128345482"/>
    <n v="35.080400171127309"/>
    <n v="43.850500213909136"/>
    <n v="52.620600256690963"/>
    <n v="61.39070029947279"/>
    <n v="70.160800342254618"/>
    <n v="78.930900385036438"/>
    <n v="0"/>
    <n v="47.110226040746106"/>
    <n v="188.44090416298442"/>
    <n v="423.99203436671502"/>
    <n v="753.7636166519377"/>
    <n v="1177.7556510186528"/>
    <n v="1695.9681374668601"/>
    <n v="2308.4010759965595"/>
    <n v="3015.0544666077508"/>
    <n v="3815.9283093004342"/>
    <n v="0"/>
    <n v="2.6460622078278335E-2"/>
    <n v="5.292124415655667E-2"/>
    <n v="7.9381866234835008E-2"/>
    <n v="0.10584248831311334"/>
    <n v="0.13230311039139167"/>
    <n v="0.15876373246967002"/>
    <n v="0.18522435454794833"/>
    <n v="0.21168497662622668"/>
    <n v="0.238145598704505"/>
    <n v="9.0399999999999991"/>
    <n v="1.181524"/>
    <n v="1"/>
    <n v="1.0005999999999999"/>
    <n v="1.0066999999999999"/>
    <n v="1"/>
    <n v="0.96858097369700313"/>
    <n v="0.93828465563190089"/>
    <n v="0.90911104580469315"/>
    <n v="0.88106014421538015"/>
    <n v="0.85413195086396154"/>
    <n v="0.82832646575043767"/>
    <n v="0.80364368887480842"/>
    <n v="0.78008362023707378"/>
    <n v="0.75764625983723366"/>
    <n v="350900"/>
    <n v="701800"/>
    <n v="679750.12734055682"/>
    <n v="658488.17132246809"/>
    <n v="638014.13194573368"/>
    <n v="618328.00921035383"/>
    <n v="599429.8031163282"/>
    <n v="581319.51366365713"/>
    <n v="563997.1408523405"/>
    <n v="547462.68468237843"/>
    <n v="531716.14515377057"/>
    <n v="701800"/>
    <n v="679750.12734055682"/>
    <n v="658488.17132246809"/>
    <n v="638014.13194573368"/>
    <n v="618328.00921035383"/>
    <n v="599429.8031163282"/>
    <n v="581319.51366365713"/>
    <n v="563997.1408523405"/>
    <n v="547462.68468237843"/>
    <n v="531716.14515377057"/>
    <n v="2253081.2837499999"/>
    <n v="60.12"/>
    <n v="9.5873061007957556"/>
    <n v="1.2999999999999999E-2"/>
    <n v="0.78300000000000003"/>
    <n v="4.1710026516728012E-2"/>
    <n v="0.1497896521265332"/>
    <n v="7.3999999999999996E-2"/>
    <n v="0.22378965212653318"/>
    <n v="2.8584912919477694"/>
    <n v="2.7481480565622753"/>
    <n v="2.6124944633992233"/>
    <n v="2.4515305124586133"/>
    <n v="2.2652562037404458"/>
    <n v="2.0536715372447194"/>
    <n v="1.8167765129714364"/>
    <n v="1.5545711309205958"/>
    <n v="1.267055391092198"/>
    <n v="0.95422929348624186"/>
    <n v="2.8584912919477694"/>
    <n v="2.8033196742550226"/>
    <n v="2.6803212599807491"/>
    <n v="2.5320124879289185"/>
    <n v="2.3583933580995295"/>
    <n v="2.1594638704925826"/>
    <n v="1.9352240251080779"/>
    <n v="1.6856738219460161"/>
    <n v="1.410813261006397"/>
    <n v="1.11064234228922"/>
    <n v="0"/>
    <n v="4.3850500213909136"/>
    <n v="13.155150064172741"/>
    <n v="21.925250106954568"/>
    <n v="30.695350149736395"/>
    <n v="39.465450192518219"/>
    <n v="48.235550235300053"/>
    <n v="57.005650278081873"/>
    <n v="65.775750320863708"/>
    <n v="74.545850363645528"/>
    <n v="8.7701000427818272"/>
    <n v="0"/>
    <n v="13.718495158930054"/>
    <n v="43.044087238046735"/>
    <n v="75.942215063199413"/>
    <n v="114.14605232705436"/>
    <n v="160.2786465433467"/>
    <n v="218.59515781827102"/>
    <n v="296.58481340444195"/>
    <n v="408.8846671965029"/>
    <n v="588.64545368932761"/>
    <n v="1919.8395884391207"/>
    <n v="69.555528290513578"/>
    <n v="298.40926750944499"/>
    <n v="2287.8043842390794"/>
    <n v="2287.8000000000002"/>
    <n v="298.40869565217372"/>
    <n v="69.555528290513578"/>
    <n v="1919.8357760573128"/>
    <n v="8.4679965404679098"/>
    <n v="4.3842390791724029E-3"/>
    <n v="1.9163559223587739E-6"/>
  </r>
  <r>
    <x v="3"/>
    <x v="433"/>
    <n v="377"/>
    <n v="1.89869"/>
    <n v="78.898095486910861"/>
    <n v="0"/>
    <n v="8.7664550541012076"/>
    <n v="17.532910108202415"/>
    <n v="26.299365162303623"/>
    <n v="35.06582021640483"/>
    <n v="43.832275270506038"/>
    <n v="52.598730324607246"/>
    <n v="61.365185378708453"/>
    <n v="70.131640432809661"/>
    <n v="78.898095486910876"/>
    <n v="0"/>
    <n v="8.7664550541012076"/>
    <n v="17.532910108202415"/>
    <n v="26.299365162303623"/>
    <n v="35.06582021640483"/>
    <n v="43.832275270506038"/>
    <n v="52.598730324607246"/>
    <n v="61.365185378708453"/>
    <n v="70.131640432809661"/>
    <n v="78.898095486910876"/>
    <n v="0"/>
    <n v="47.071074707040673"/>
    <n v="188.28429882816269"/>
    <n v="423.63967236336606"/>
    <n v="753.13719531265076"/>
    <n v="1176.7768676760168"/>
    <n v="1694.5586894534642"/>
    <n v="2306.4826606449933"/>
    <n v="3012.548781250603"/>
    <n v="3812.7570512702955"/>
    <n v="0"/>
    <n v="2.6449624636118382E-2"/>
    <n v="5.2899249272236763E-2"/>
    <n v="7.9348873908355155E-2"/>
    <n v="0.10579849854447353"/>
    <n v="0.13224812318059193"/>
    <n v="0.15869774781671031"/>
    <n v="0.1851473724528287"/>
    <n v="0.21159699708894705"/>
    <n v="0.23804662172506547"/>
    <n v="9.0399999999999991"/>
    <n v="1.181524"/>
    <n v="1"/>
    <n v="1.0005999999999999"/>
    <n v="1.0066999999999999"/>
    <n v="1"/>
    <n v="0.96859379871788942"/>
    <n v="0.93830937263792802"/>
    <n v="0.90914672176011568"/>
    <n v="0.8811058460844523"/>
    <n v="0.8541867456109381"/>
    <n v="0.82838942033957297"/>
    <n v="0.8037138702703569"/>
    <n v="0.7801600954032899"/>
    <n v="0.75772809573837197"/>
    <n v="350900"/>
    <n v="701800"/>
    <n v="679759.12794021482"/>
    <n v="658505.51771729789"/>
    <n v="638039.1693312492"/>
    <n v="618360.08278206864"/>
    <n v="599468.25806975632"/>
    <n v="581363.69519431225"/>
    <n v="564046.39415573643"/>
    <n v="547516.35495402885"/>
    <n v="531773.5775891894"/>
    <n v="701800"/>
    <n v="679759.12794021482"/>
    <n v="658505.51771729789"/>
    <n v="638039.1693312492"/>
    <n v="618360.08278206864"/>
    <n v="599468.25806975632"/>
    <n v="581363.69519431225"/>
    <n v="564046.39415573643"/>
    <n v="547516.35495402885"/>
    <n v="531773.5775891894"/>
    <n v="2255532.9500000002"/>
    <n v="60.12"/>
    <n v="9.5873061007957556"/>
    <n v="1.2999999999999999E-2"/>
    <n v="0.78300000000000003"/>
    <n v="4.1710026516728012E-2"/>
    <n v="0.15036563479196435"/>
    <n v="7.3999999999999996E-2"/>
    <n v="0.22436563479196436"/>
    <n v="2.8551710478260866"/>
    <n v="2.7449599896506571"/>
    <n v="2.6094094497175795"/>
    <n v="2.4485194280268536"/>
    <n v="2.2622899245784791"/>
    <n v="2.0507209393724564"/>
    <n v="1.8138124724087861"/>
    <n v="1.5515645236874671"/>
    <n v="1.2639770932085006"/>
    <n v="0.9510501809718851"/>
    <n v="2.8551710478260866"/>
    <n v="2.8000655187383718"/>
    <n v="2.6771847196841181"/>
    <n v="2.5289644388722166"/>
    <n v="2.3554046763026664"/>
    <n v="2.156505431975468"/>
    <n v="1.9322667058906213"/>
    <n v="1.6826884980481265"/>
    <n v="1.4077708084479839"/>
    <n v="1.1075136370901928"/>
    <n v="0"/>
    <n v="4.3832275270506038"/>
    <n v="13.149682581151811"/>
    <n v="21.916137635253019"/>
    <n v="30.682592689354227"/>
    <n v="39.449047743455438"/>
    <n v="48.215502797556638"/>
    <n v="56.981957851657853"/>
    <n v="65.748412905759054"/>
    <n v="74.514867959860268"/>
    <n v="8.7664550541012076"/>
    <n v="0"/>
    <n v="13.723024283053798"/>
    <n v="43.058702851466435"/>
    <n v="75.970556400792987"/>
    <n v="114.19590546824357"/>
    <n v="160.36514392328635"/>
    <n v="218.74777270503651"/>
    <n v="296.86407970381271"/>
    <n v="409.42780114347096"/>
    <n v="589.81778549351077"/>
    <n v="1922.1707719726742"/>
    <n v="69.555528290513578"/>
    <n v="298.75894503947796"/>
    <n v="2290.4852453026656"/>
    <n v="2290.5"/>
    <n v="298.76086956521726"/>
    <n v="69.555528290513578"/>
    <n v="1922.1836021442691"/>
    <n v="8.4624813499647473"/>
    <n v="1.4754697334410594E-2"/>
    <n v="6.4416927895265636E-6"/>
  </r>
  <r>
    <x v="3"/>
    <x v="434"/>
    <n v="377"/>
    <n v="1.8997999999999999"/>
    <n v="78.917898373050406"/>
    <n v="0"/>
    <n v="8.7686553747833784"/>
    <n v="17.537310749566757"/>
    <n v="26.305966124350135"/>
    <n v="35.074621499133514"/>
    <n v="43.843276873916892"/>
    <n v="52.611932248700271"/>
    <n v="61.380587623483649"/>
    <n v="70.149242998267027"/>
    <n v="78.917898373050406"/>
    <n v="0"/>
    <n v="8.7686553747833784"/>
    <n v="17.537310749566757"/>
    <n v="26.305966124350135"/>
    <n v="35.074621499133514"/>
    <n v="43.843276873916892"/>
    <n v="52.611932248700271"/>
    <n v="61.380587623483649"/>
    <n v="70.149242998267027"/>
    <n v="78.917898373050406"/>
    <n v="0"/>
    <n v="47.094706712551933"/>
    <n v="188.37882685020773"/>
    <n v="423.85236041296741"/>
    <n v="753.51530740083092"/>
    <n v="1177.3676678137981"/>
    <n v="1695.4094416518697"/>
    <n v="2307.6406289150445"/>
    <n v="3014.0612296033237"/>
    <n v="3814.6712437167062"/>
    <n v="0"/>
    <n v="2.6456263312272351E-2"/>
    <n v="5.2912526624544702E-2"/>
    <n v="7.9368789936817064E-2"/>
    <n v="0.1058250532490894"/>
    <n v="0.13228131656136177"/>
    <n v="0.15873757987363413"/>
    <n v="0.18519384318590648"/>
    <n v="0.21165010649817881"/>
    <n v="0.23810636981045116"/>
    <n v="9.0399999999999991"/>
    <n v="1.181524"/>
    <n v="1"/>
    <n v="1.0005999999999999"/>
    <n v="1.0066999999999999"/>
    <n v="1"/>
    <n v="0.96858605678897258"/>
    <n v="0.93829445196667816"/>
    <n v="0.9091251855331165"/>
    <n v="0.88107825748828772"/>
    <n v="0.85415366783219182"/>
    <n v="0.82835141656482869"/>
    <n v="0.80367150368619866"/>
    <n v="0.78011392919630129"/>
    <n v="0.75767869309513691"/>
    <n v="350900"/>
    <n v="701800"/>
    <n v="679753.69465450093"/>
    <n v="658495.0463902147"/>
    <n v="638024.05520714121"/>
    <n v="618340.72110528033"/>
    <n v="599445.04408463219"/>
    <n v="581337.02414519677"/>
    <n v="564016.66128697421"/>
    <n v="547483.95550996426"/>
    <n v="531738.90681416704"/>
    <n v="701800"/>
    <n v="679753.69465450093"/>
    <n v="658495.0463902147"/>
    <n v="638024.05520714121"/>
    <n v="618340.72110528033"/>
    <n v="599445.04408463219"/>
    <n v="581337.02414519677"/>
    <n v="564016.66128697421"/>
    <n v="547483.95550996426"/>
    <n v="531738.90681416704"/>
    <n v="2257984.61625"/>
    <n v="60.12"/>
    <n v="9.5873061007957556"/>
    <n v="1.2999999999999999E-2"/>
    <n v="0.78300000000000003"/>
    <n v="4.1710026516728012E-2"/>
    <n v="0.15054149777363646"/>
    <n v="7.3999999999999996E-2"/>
    <n v="0.22454149777363647"/>
    <n v="2.8518580137893599"/>
    <n v="2.7417239615794351"/>
    <n v="2.60624153468782"/>
    <n v="2.4454107331145143"/>
    <n v="2.2592315568595165"/>
    <n v="2.0477040059228275"/>
    <n v="1.8108280803044474"/>
    <n v="1.548603780004377"/>
    <n v="1.2610311050226148"/>
    <n v="0.94811005535916193"/>
    <n v="2.8518580137893599"/>
    <n v="2.7967909876843975"/>
    <n v="2.6739827481336276"/>
    <n v="2.5258261339011669"/>
    <n v="2.3523211449870152"/>
    <n v="2.1534677813911722"/>
    <n v="1.9292660431136375"/>
    <n v="1.6797159301544122"/>
    <n v="1.4048174425134961"/>
    <n v="1.1045705801908885"/>
    <n v="0"/>
    <n v="4.3843276873916892"/>
    <n v="13.152983062175068"/>
    <n v="21.921638436958446"/>
    <n v="30.690293811741824"/>
    <n v="39.458949186525203"/>
    <n v="48.227604561308581"/>
    <n v="56.99625993609196"/>
    <n v="65.764915310875338"/>
    <n v="74.533570685658717"/>
    <n v="8.7686553747833784"/>
    <n v="0"/>
    <n v="13.745989139034291"/>
    <n v="43.131907153505892"/>
    <n v="76.103137157505984"/>
    <n v="114.40300588187611"/>
    <n v="160.67197747635029"/>
    <n v="219.1979926557681"/>
    <n v="297.53873977084902"/>
    <n v="410.4945316461222"/>
    <n v="591.68622351108797"/>
    <n v="1926.9735043920998"/>
    <n v="69.555528290513578"/>
    <n v="299.47935490239183"/>
    <n v="2296.008387585005"/>
    <n v="2296"/>
    <n v="299.47826086956502"/>
    <n v="69.555528290513578"/>
    <n v="1926.9662108399214"/>
    <n v="8.4607968631046351"/>
    <n v="8.387585005039E-3"/>
    <n v="3.6531293575953832E-6"/>
  </r>
  <r>
    <x v="3"/>
    <x v="435"/>
    <n v="377"/>
    <n v="1.90096"/>
    <n v="78.936635037066679"/>
    <n v="0"/>
    <n v="8.7707372263407422"/>
    <n v="17.541474452681484"/>
    <n v="26.312211679022226"/>
    <n v="35.082948905362969"/>
    <n v="43.853686131703711"/>
    <n v="52.624423358044453"/>
    <n v="61.395160584385195"/>
    <n v="70.165897810725937"/>
    <n v="78.936635037066679"/>
    <n v="0"/>
    <n v="8.7707372263407422"/>
    <n v="17.541474452681484"/>
    <n v="26.312211679022226"/>
    <n v="35.082948905362969"/>
    <n v="43.853686131703711"/>
    <n v="52.624423358044453"/>
    <n v="61.395160584385195"/>
    <n v="70.165897810725937"/>
    <n v="78.936635037066679"/>
    <n v="0"/>
    <n v="47.117071789780574"/>
    <n v="188.4682871591223"/>
    <n v="424.05364610802513"/>
    <n v="753.87314863648919"/>
    <n v="1177.9267947445144"/>
    <n v="1696.2145844321005"/>
    <n v="2308.736517699248"/>
    <n v="3015.4925945459568"/>
    <n v="3816.4828149722262"/>
    <n v="0"/>
    <n v="2.6462544550458208E-2"/>
    <n v="5.2925089100916416E-2"/>
    <n v="7.938763365137462E-2"/>
    <n v="0.10585017820183283"/>
    <n v="0.13231272275229103"/>
    <n v="0.15877526730274924"/>
    <n v="0.18523781185320745"/>
    <n v="0.21170035640366566"/>
    <n v="0.23816290095412385"/>
    <n v="9.0399999999999991"/>
    <n v="1.181524"/>
    <n v="1"/>
    <n v="1.0005999999999999"/>
    <n v="1.0066999999999999"/>
    <n v="1"/>
    <n v="0.96857873176415188"/>
    <n v="0.9382803349107951"/>
    <n v="0.90910480943993"/>
    <n v="0.88105215535155623"/>
    <n v="0.85412237264567392"/>
    <n v="0.82831546132228306"/>
    <n v="0.80363142138138366"/>
    <n v="0.78007025282297593"/>
    <n v="0.75763195564705943"/>
    <n v="350900"/>
    <n v="701800"/>
    <n v="679748.55395208183"/>
    <n v="658485.13904039597"/>
    <n v="638009.75526494288"/>
    <n v="618322.40262572211"/>
    <n v="599423.081122734"/>
    <n v="581311.7907559782"/>
    <n v="563988.53152545507"/>
    <n v="547453.30343116447"/>
    <n v="531706.10647310631"/>
    <n v="701800"/>
    <n v="679748.55395208183"/>
    <n v="658485.13904039597"/>
    <n v="638009.75526494288"/>
    <n v="618322.40262572211"/>
    <n v="599423.081122734"/>
    <n v="581311.7907559782"/>
    <n v="563988.53152545507"/>
    <n v="547453.30343116447"/>
    <n v="531706.10647310631"/>
    <n v="2260436.2825000002"/>
    <n v="60.12"/>
    <n v="9.5873061007957556"/>
    <n v="1.2999999999999999E-2"/>
    <n v="0.78300000000000003"/>
    <n v="4.1710026516728012E-2"/>
    <n v="0.15072539234208157"/>
    <n v="7.3999999999999996E-2"/>
    <n v="0.22472539234208155"/>
    <n v="2.84855216637744"/>
    <n v="2.7384960555461109"/>
    <n v="2.6030822706966719"/>
    <n v="2.4423108118291257"/>
    <n v="2.2561816789434697"/>
    <n v="2.044694872039706"/>
    <n v="1.8078503911178327"/>
    <n v="1.5456482361778516"/>
    <n v="1.2580884072197618"/>
    <n v="0.94517090424356365"/>
    <n v="2.84855216637744"/>
    <n v="2.7935241109617754"/>
    <n v="2.6707891631213911"/>
    <n v="2.5226965412628988"/>
    <n v="2.3492462453862979"/>
    <n v="2.1504382754915881"/>
    <n v="1.9262726315787693"/>
    <n v="1.6767493136478422"/>
    <n v="1.4018683216988066"/>
    <n v="1.1016296557316627"/>
    <n v="0"/>
    <n v="4.3853686131703711"/>
    <n v="13.156105839511113"/>
    <n v="21.926843065851855"/>
    <n v="30.697580292192598"/>
    <n v="39.46831751853334"/>
    <n v="48.239054744874082"/>
    <n v="57.009791971214824"/>
    <n v="65.780529197555566"/>
    <n v="74.551266423896308"/>
    <n v="8.7707372263407422"/>
    <n v="0"/>
    <n v="13.768599882790109"/>
    <n v="43.203989604863601"/>
    <n v="76.233734651858981"/>
    <n v="114.60714718862731"/>
    <n v="160.97473973843938"/>
    <n v="219.64288246549538"/>
    <n v="298.20671500384537"/>
    <n v="411.55344426518246"/>
    <n v="593.54753595539103"/>
    <n v="1931.7387887564937"/>
    <n v="69.555528290513578"/>
    <n v="300.19414755705094"/>
    <n v="2301.4884646040582"/>
    <n v="2301.5"/>
    <n v="300.19565217391278"/>
    <n v="69.555528290513578"/>
    <n v="1931.7488195355736"/>
    <n v="8.4590351815086393"/>
    <n v="1.1535395941791649E-2"/>
    <n v="5.0121207654971318E-6"/>
  </r>
  <r>
    <x v="3"/>
    <x v="436"/>
    <n v="377"/>
    <n v="1.9020900000000001"/>
    <n v="78.955967054217112"/>
    <n v="0"/>
    <n v="8.772885228246345"/>
    <n v="17.54577045649269"/>
    <n v="26.318655684739035"/>
    <n v="35.09154091298538"/>
    <n v="43.864426141231725"/>
    <n v="52.63731136947807"/>
    <n v="61.410196597724415"/>
    <n v="70.18308182597076"/>
    <n v="78.955967054217098"/>
    <n v="0"/>
    <n v="8.772885228246345"/>
    <n v="17.54577045649269"/>
    <n v="26.318655684739035"/>
    <n v="35.09154091298538"/>
    <n v="43.864426141231725"/>
    <n v="52.63731136947807"/>
    <n v="61.410196597724415"/>
    <n v="70.18308182597076"/>
    <n v="78.955967054217098"/>
    <n v="0"/>
    <n v="47.140153077139544"/>
    <n v="188.56061230855818"/>
    <n v="424.26137769425594"/>
    <n v="754.24244923423271"/>
    <n v="1178.5038269284887"/>
    <n v="1697.0455107770238"/>
    <n v="2309.8675007798379"/>
    <n v="3016.9697969369308"/>
    <n v="3818.3523992483024"/>
    <n v="0"/>
    <n v="2.6469025373524115E-2"/>
    <n v="5.2938050747048229E-2"/>
    <n v="7.9407076120572337E-2"/>
    <n v="0.10587610149409646"/>
    <n v="0.13234512686762057"/>
    <n v="0.15881415224114467"/>
    <n v="0.18528317761466881"/>
    <n v="0.21175220298819292"/>
    <n v="0.238221228361717"/>
    <n v="9.0399999999999991"/>
    <n v="1.181524"/>
    <n v="1"/>
    <n v="1.0005999999999999"/>
    <n v="1.0066999999999999"/>
    <n v="1"/>
    <n v="0.96857117405468518"/>
    <n v="0.93826576955399565"/>
    <n v="0.90908378649793142"/>
    <n v="0.88102522488649238"/>
    <n v="0.85409008471967862"/>
    <n v="0.82827836599749005"/>
    <n v="0.80359006871992678"/>
    <n v="0.78002519288698879"/>
    <n v="0.757583738498676"/>
    <n v="350900"/>
    <n v="701800"/>
    <n v="679743.24995157809"/>
    <n v="658474.91707299417"/>
    <n v="637995.00136424822"/>
    <n v="618303.50282534037"/>
    <n v="599400.4214562705"/>
    <n v="581285.75725703849"/>
    <n v="563959.51022764458"/>
    <n v="547421.68036808877"/>
    <n v="531672.26767837082"/>
    <n v="701800"/>
    <n v="679743.24995157809"/>
    <n v="658474.91707299417"/>
    <n v="637995.00136424822"/>
    <n v="618303.50282534037"/>
    <n v="599400.4214562705"/>
    <n v="581285.75725703849"/>
    <n v="563959.51022764458"/>
    <n v="547421.68036808877"/>
    <n v="531672.26767837082"/>
    <n v="2262887.94875"/>
    <n v="60.12"/>
    <n v="9.5873061007957556"/>
    <n v="1.2999999999999999E-2"/>
    <n v="0.78300000000000003"/>
    <n v="4.1710026516728012E-2"/>
    <n v="0.15090463894955081"/>
    <n v="7.3999999999999996E-2"/>
    <n v="0.22490463894955082"/>
    <n v="2.8452534822318527"/>
    <n v="2.735274517567591"/>
    <n v="2.5999288143296555"/>
    <n v="2.4392163725180476"/>
    <n v="2.2531371921327663"/>
    <n v="2.0416912731738126"/>
    <n v="1.8048786156411847"/>
    <n v="1.5426992195348841"/>
    <n v="1.2551530848549108"/>
    <n v="0.94224021160126392"/>
    <n v="2.8452534822318527"/>
    <n v="2.7902639998997216"/>
    <n v="2.6676016659486232"/>
    <n v="2.5195725934238515"/>
    <n v="2.3461767823254069"/>
    <n v="2.1474142326532895"/>
    <n v="1.9232849444074986"/>
    <n v="1.6737889175880345"/>
    <n v="1.3989261521948975"/>
    <n v="1.0986966482280873"/>
    <n v="0"/>
    <n v="4.3864426141231725"/>
    <n v="13.159327842369517"/>
    <n v="21.932213070615862"/>
    <n v="30.705098298862207"/>
    <n v="39.477983527108549"/>
    <n v="48.250868755354901"/>
    <n v="57.023753983601239"/>
    <n v="65.796639211847591"/>
    <n v="74.569524440093929"/>
    <n v="8.772885228246345"/>
    <n v="0"/>
    <n v="13.791439668567005"/>
    <n v="43.276803398201885"/>
    <n v="76.365645733784035"/>
    <n v="114.81330193326377"/>
    <n v="161.28039632949603"/>
    <n v="220.09184597673374"/>
    <n v="298.88048828927509"/>
    <n v="412.62104029166301"/>
    <n v="595.42356891039344"/>
    <n v="1936.5445305313779"/>
    <n v="69.555528290513578"/>
    <n v="300.91500882328353"/>
    <n v="2307.0150676451749"/>
    <n v="2307"/>
    <n v="300.91304347826076"/>
    <n v="69.555528290513578"/>
    <n v="1936.5314282312256"/>
    <n v="8.4573177720298816"/>
    <n v="1.5067645174895006E-2"/>
    <n v="6.5312722908084113E-6"/>
  </r>
  <r>
    <x v="3"/>
    <x v="437"/>
    <n v="377"/>
    <n v="1.89828"/>
    <n v="79.077965501773789"/>
    <n v="0"/>
    <n v="8.7864406113081994"/>
    <n v="17.572881222616399"/>
    <n v="26.359321833924596"/>
    <n v="35.145762445232798"/>
    <n v="43.932203056540999"/>
    <n v="52.7186436678492"/>
    <n v="61.505084279157401"/>
    <n v="70.291524890465595"/>
    <n v="79.077965501773789"/>
    <n v="0"/>
    <n v="8.7864406113081994"/>
    <n v="17.572881222616399"/>
    <n v="26.359321833924596"/>
    <n v="35.145762445232798"/>
    <n v="43.932203056540999"/>
    <n v="52.7186436678492"/>
    <n v="61.505084279157401"/>
    <n v="70.291524890465595"/>
    <n v="79.077965501773789"/>
    <n v="0"/>
    <n v="47.285942402328182"/>
    <n v="189.14376960931273"/>
    <n v="425.5734816209536"/>
    <n v="756.57507843725091"/>
    <n v="1182.1485600582046"/>
    <n v="1702.2939264838146"/>
    <n v="2317.0111777140814"/>
    <n v="3026.3003137490036"/>
    <n v="3830.1613345885821"/>
    <n v="0"/>
    <n v="2.650992386573929E-2"/>
    <n v="5.3019847731478581E-2"/>
    <n v="7.9529771597217858E-2"/>
    <n v="0.10603969546295716"/>
    <n v="0.13254961932869647"/>
    <n v="0.15905954319443574"/>
    <n v="0.18556946706017505"/>
    <n v="0.21207939092591432"/>
    <n v="0.2385893147916536"/>
    <n v="9.0399999999999991"/>
    <n v="1.181524"/>
    <n v="1"/>
    <n v="1.0005999999999999"/>
    <n v="1.0066999999999999"/>
    <n v="1"/>
    <n v="0.96852348121533705"/>
    <n v="0.93817385825634447"/>
    <n v="0.90895113112302239"/>
    <n v="0.88085529981537058"/>
    <n v="0.85388636433338905"/>
    <n v="0.828044324677078"/>
    <n v="0.80332918084643712"/>
    <n v="0.77974093284146684"/>
    <n v="0.75727958066216683"/>
    <n v="350900"/>
    <n v="701800"/>
    <n v="679709.77911692357"/>
    <n v="658410.41372430255"/>
    <n v="637901.90382213716"/>
    <n v="618184.24941042706"/>
    <n v="599257.45048917248"/>
    <n v="581121.5070583733"/>
    <n v="563776.41911802953"/>
    <n v="547222.1866681414"/>
    <n v="531458.80970870866"/>
    <n v="701800"/>
    <n v="679709.77911692346"/>
    <n v="658410.41372430255"/>
    <n v="637901.90382213716"/>
    <n v="618184.24941042706"/>
    <n v="599257.45048917248"/>
    <n v="581121.5070583733"/>
    <n v="563776.41911802953"/>
    <n v="547222.1866681414"/>
    <n v="531458.80970870866"/>
    <n v="2265339.6150000002"/>
    <n v="60.12"/>
    <n v="9.5873061007957556"/>
    <n v="1.2999999999999999E-2"/>
    <n v="0.78300000000000003"/>
    <n v="4.1710026516728012E-2"/>
    <n v="0.15030070238701723"/>
    <n v="7.3999999999999996E-2"/>
    <n v="0.22430070238701721"/>
    <n v="2.8419619380952379"/>
    <n v="2.7319533686599948"/>
    <n v="2.5966086008590645"/>
    <n v="2.4359276346924461"/>
    <n v="2.24991047016014"/>
    <n v="2.0385571072621462"/>
    <n v="1.8018675459984643"/>
    <n v="1.5398417863690941"/>
    <n v="1.2524798283740375"/>
    <n v="0.93978167201329299"/>
    <n v="2.8419619380952379"/>
    <n v="2.7869576533776161"/>
    <n v="2.6642809847595297"/>
    <n v="2.5162681177757555"/>
    <n v="2.3429190524262928"/>
    <n v="2.1442337887111433"/>
    <n v="1.9202123266303053"/>
    <n v="1.6708546661837791"/>
    <n v="1.3961608073715657"/>
    <n v="1.0961307501936652"/>
    <n v="0"/>
    <n v="4.3932203056540997"/>
    <n v="13.179660916962298"/>
    <n v="21.966101528270499"/>
    <n v="30.752542139578697"/>
    <n v="39.538982750886902"/>
    <n v="48.325423362195096"/>
    <n v="57.111863973503304"/>
    <n v="65.898304584811498"/>
    <n v="74.684745196119692"/>
    <n v="8.7864406113081994"/>
    <n v="0"/>
    <n v="13.850504424149149"/>
    <n v="43.464750372236352"/>
    <n v="76.702417034445418"/>
    <n v="115.32851930003312"/>
    <n v="162.01914436812717"/>
    <n v="221.12578723696635"/>
    <n v="300.33132812827449"/>
    <n v="414.716941317384"/>
    <n v="598.66314134554727"/>
    <n v="1946.2025335271633"/>
    <n v="69.555528290513578"/>
    <n v="302.36370927265136"/>
    <n v="2318.1217710903284"/>
    <n v="2318.1"/>
    <n v="302.36086956521717"/>
    <n v="69.555528290513578"/>
    <n v="1946.1836021442691"/>
    <n v="8.463103235069827"/>
    <n v="2.1771090328456921E-2"/>
    <n v="9.3917822045886378E-6"/>
  </r>
  <r>
    <x v="3"/>
    <x v="438"/>
    <n v="377"/>
    <n v="1.8971100000000001"/>
    <n v="79.145139248232425"/>
    <n v="0"/>
    <n v="8.7939043609147145"/>
    <n v="17.587808721829429"/>
    <n v="26.381713082744142"/>
    <n v="35.175617443658858"/>
    <n v="43.969521804573574"/>
    <n v="52.763426165488291"/>
    <n v="61.557330526403007"/>
    <n v="70.351234887317716"/>
    <n v="79.145139248232425"/>
    <n v="0"/>
    <n v="8.7939043609147145"/>
    <n v="17.587808721829429"/>
    <n v="26.381713082744142"/>
    <n v="35.175617443658858"/>
    <n v="43.969521804573574"/>
    <n v="52.763426165488291"/>
    <n v="61.557330526403007"/>
    <n v="70.351234887317716"/>
    <n v="79.145139248232425"/>
    <n v="0"/>
    <n v="47.366311769210341"/>
    <n v="189.46524707684137"/>
    <n v="426.29680592289299"/>
    <n v="757.86098830736546"/>
    <n v="1184.1577942302586"/>
    <n v="1705.1872236915726"/>
    <n v="2320.9492766913067"/>
    <n v="3031.4439532294618"/>
    <n v="3836.6712533060372"/>
    <n v="0"/>
    <n v="2.6532443045299555E-2"/>
    <n v="5.306488609059911E-2"/>
    <n v="7.9597329135898662E-2"/>
    <n v="0.10612977218119822"/>
    <n v="0.13266221522649779"/>
    <n v="0.15919465827179735"/>
    <n v="0.18572710131709691"/>
    <n v="0.21225954436239644"/>
    <n v="0.23879198740769597"/>
    <n v="9.0399999999999991"/>
    <n v="1.181524"/>
    <n v="1"/>
    <n v="1.0005999999999999"/>
    <n v="1.0066999999999999"/>
    <n v="1"/>
    <n v="0.96849722213519251"/>
    <n v="0.93812325542013375"/>
    <n v="0.90887809985482371"/>
    <n v="0.88076175543926238"/>
    <n v="0.85377422217344967"/>
    <n v="0.82791550005738568"/>
    <n v="0.80318558909107052"/>
    <n v="0.77958448927450408"/>
    <n v="0.75711220060768625"/>
    <n v="350900"/>
    <n v="701800"/>
    <n v="679691.35049447813"/>
    <n v="658374.90065384982"/>
    <n v="637850.65047811531"/>
    <n v="618118.59996727435"/>
    <n v="599178.74912132695"/>
    <n v="581031.09794027323"/>
    <n v="563675.64642411331"/>
    <n v="547112.39457284694"/>
    <n v="531341.34238647425"/>
    <n v="701800"/>
    <n v="679691.35049447825"/>
    <n v="658374.90065384982"/>
    <n v="637850.65047811531"/>
    <n v="618118.59996727435"/>
    <n v="599178.74912132695"/>
    <n v="581031.09794027323"/>
    <n v="563675.64642411331"/>
    <n v="547112.39457284694"/>
    <n v="531341.34238647425"/>
    <n v="2267791.28125"/>
    <n v="60.12"/>
    <n v="9.5873061007957556"/>
    <n v="1.2999999999999999E-2"/>
    <n v="0.78300000000000003"/>
    <n v="4.1710026516728012E-2"/>
    <n v="0.1501154845804939"/>
    <n v="7.3999999999999996E-2"/>
    <n v="0.22411548458049391"/>
    <n v="2.8386775108108107"/>
    <n v="2.7286962594404138"/>
    <n v="2.5933881752792178"/>
    <n v="2.4327532583272267"/>
    <n v="2.2467915085844394"/>
    <n v="2.0355029260508548"/>
    <n v="1.7988875107264739"/>
    <n v="1.5369452626112965"/>
    <n v="1.2496761817053228"/>
    <n v="0.93708026800855271"/>
    <n v="2.8386775108108107"/>
    <n v="2.7836868851256122"/>
    <n v="2.6610422173598156"/>
    <n v="2.513070716803222"/>
    <n v="2.3397723834558333"/>
    <n v="2.1411472173176471"/>
    <n v="1.9171952183886645"/>
    <n v="1.6679163866688853"/>
    <n v="1.3933107221583096"/>
    <n v="1.0933782248569377"/>
    <n v="0"/>
    <n v="4.3969521804573573"/>
    <n v="13.190856541372071"/>
    <n v="21.984760902286787"/>
    <n v="30.7786652632015"/>
    <n v="39.572569624116213"/>
    <n v="48.366473985030936"/>
    <n v="57.160378345945645"/>
    <n v="65.954282706860369"/>
    <n v="74.748187067775063"/>
    <n v="8.7939043609147145"/>
    <n v="0"/>
    <n v="13.890347064918769"/>
    <n v="43.591616136951842"/>
    <n v="76.930538993433871"/>
    <n v="115.67990142760443"/>
    <n v="162.52847528442038"/>
    <n v="221.85020201359919"/>
    <n v="301.37176205328274"/>
    <n v="416.27157897587864"/>
    <n v="601.19032305749795"/>
    <n v="1953.3047450075878"/>
    <n v="69.555528290513578"/>
    <n v="303.42904099471502"/>
    <n v="2326.2893142928165"/>
    <n v="2326.3000000000002"/>
    <n v="303.43043478260847"/>
    <n v="69.555528290513578"/>
    <n v="1953.3140369268781"/>
    <n v="8.4648769519476428"/>
    <n v="1.0685707183711202E-2"/>
    <n v="4.593434717668057E-6"/>
  </r>
  <r>
    <x v="3"/>
    <x v="439"/>
    <n v="377"/>
    <n v="1.8910400000000001"/>
    <n v="79.31489862686702"/>
    <n v="0"/>
    <n v="8.8127665140963352"/>
    <n v="17.62553302819267"/>
    <n v="26.438299542289005"/>
    <n v="35.251066056385341"/>
    <n v="44.063832570481679"/>
    <n v="52.876599084578018"/>
    <n v="61.689365598674357"/>
    <n v="70.502132112770695"/>
    <n v="79.314898626867034"/>
    <n v="0"/>
    <n v="8.8127665140963352"/>
    <n v="17.62553302819267"/>
    <n v="26.438299542289005"/>
    <n v="35.251066056385341"/>
    <n v="44.063832570481679"/>
    <n v="52.876599084578018"/>
    <n v="61.689365598674357"/>
    <n v="70.502132112770695"/>
    <n v="79.314898626867034"/>
    <n v="0"/>
    <n v="47.56972284958632"/>
    <n v="190.27889139834528"/>
    <n v="428.12750564627697"/>
    <n v="761.11556559338112"/>
    <n v="1189.2430712396583"/>
    <n v="1712.5100225851083"/>
    <n v="2330.9164196297306"/>
    <n v="3044.4622623735263"/>
    <n v="3853.147550816494"/>
    <n v="0"/>
    <n v="2.6589352807387417E-2"/>
    <n v="5.3178705614774835E-2"/>
    <n v="7.9768058422162252E-2"/>
    <n v="0.10635741122954967"/>
    <n v="0.13294676403693709"/>
    <n v="0.15953611684432453"/>
    <n v="0.18612546965171195"/>
    <n v="0.21271482245909937"/>
    <n v="0.23930417526648681"/>
    <n v="9.0399999999999991"/>
    <n v="1.181524"/>
    <n v="1"/>
    <n v="1.0005999999999999"/>
    <n v="1.0066999999999999"/>
    <n v="1"/>
    <n v="0.96843086463813066"/>
    <n v="0.93799538802099747"/>
    <n v="0.90869357014860064"/>
    <n v="0.88052541102093995"/>
    <n v="0.85349091063801563"/>
    <n v="0.82759006899982757"/>
    <n v="0.80282288610637564"/>
    <n v="0.7791893619576602"/>
    <n v="0.75668949655368078"/>
    <n v="350900"/>
    <n v="701800"/>
    <n v="679644.78080304014"/>
    <n v="658285.16331313597"/>
    <n v="637721.14753028797"/>
    <n v="617952.73345449567"/>
    <n v="598979.92108575942"/>
    <n v="580802.71042407898"/>
    <n v="563421.10146945447"/>
    <n v="546835.0942218859"/>
    <n v="531044.68868137314"/>
    <n v="701800"/>
    <n v="679644.78080304014"/>
    <n v="658285.16331313597"/>
    <n v="637721.14753028797"/>
    <n v="617952.73345449567"/>
    <n v="598979.92108575942"/>
    <n v="580802.71042407898"/>
    <n v="563421.10146945447"/>
    <n v="546835.0942218859"/>
    <n v="531044.68868137314"/>
    <n v="2270242.9475000002"/>
    <n v="60.12"/>
    <n v="9.5873061007957556"/>
    <n v="1.2999999999999999E-2"/>
    <n v="0.78300000000000003"/>
    <n v="4.1710026516728012E-2"/>
    <n v="0.14915640129021138"/>
    <n v="7.3999999999999996E-2"/>
    <n v="0.22315640129021136"/>
    <n v="2.835400177321814"/>
    <n v="2.7253397534831048"/>
    <n v="2.590000987802723"/>
    <n v="2.4293838802806724"/>
    <n v="2.2434884309169494"/>
    <n v="2.0323146397115557"/>
    <n v="1.7958625066644909"/>
    <n v="1.534132031775755"/>
    <n v="1.2471232150453484"/>
    <n v="0.93483605647327039"/>
    <n v="2.835400177321814"/>
    <n v="2.7803699654024596"/>
    <n v="2.6576703706429141"/>
    <n v="2.509692434041698"/>
    <n v="2.3364361555988111"/>
    <n v="2.1379015353142528"/>
    <n v="1.9140885731880233"/>
    <n v="1.6649972692201229"/>
    <n v="1.3906276234105517"/>
    <n v="1.0909796357593093"/>
    <n v="0"/>
    <n v="4.4063832570481676"/>
    <n v="13.219149771144503"/>
    <n v="22.03191628524084"/>
    <n v="30.844682799337171"/>
    <n v="39.65744931343351"/>
    <n v="48.470215827529849"/>
    <n v="57.282982341626187"/>
    <n v="66.095748855722519"/>
    <n v="74.908515369818872"/>
    <n v="8.8127665140963352"/>
    <n v="0"/>
    <n v="13.966640159115595"/>
    <n v="43.834360248289471"/>
    <n v="77.364911909647262"/>
    <n v="116.34257031185798"/>
    <n v="163.47424592336395"/>
    <n v="223.16453948858987"/>
    <n v="303.19662256521963"/>
    <n v="418.8658361404249"/>
    <n v="605.09952178195579"/>
    <n v="1965.3092485284647"/>
    <n v="69.555528290513578"/>
    <n v="305.22971652284656"/>
    <n v="2340.094493341825"/>
    <n v="2340.1"/>
    <n v="305.23043478260843"/>
    <n v="69.555528290513578"/>
    <n v="1965.3140369268779"/>
    <n v="8.4740567111975089"/>
    <n v="5.5066581749088073E-3"/>
    <n v="2.3531721614071225E-6"/>
  </r>
  <r>
    <x v="3"/>
    <x v="440"/>
    <n v="377"/>
    <n v="1.88748"/>
    <n v="79.43251723044979"/>
    <n v="0"/>
    <n v="8.8258352478277544"/>
    <n v="17.651670495655509"/>
    <n v="26.477505743483263"/>
    <n v="35.303340991311018"/>
    <n v="44.129176239138772"/>
    <n v="52.955011486966526"/>
    <n v="61.780846734794281"/>
    <n v="70.606681982622035"/>
    <n v="79.43251723044979"/>
    <n v="0"/>
    <n v="8.8258352478277544"/>
    <n v="17.651670495655509"/>
    <n v="26.477505743483263"/>
    <n v="35.303340991311018"/>
    <n v="44.129176239138772"/>
    <n v="52.955011486966526"/>
    <n v="61.780846734794281"/>
    <n v="70.606681982622035"/>
    <n v="79.43251723044979"/>
    <n v="0"/>
    <n v="47.710912790851765"/>
    <n v="190.84365116340706"/>
    <n v="429.39821511766593"/>
    <n v="763.37460465362824"/>
    <n v="1192.7728197712943"/>
    <n v="1717.5928604706637"/>
    <n v="2337.8347267517365"/>
    <n v="3053.498418614513"/>
    <n v="3864.583936058993"/>
    <n v="0"/>
    <n v="2.6628783010306634E-2"/>
    <n v="5.3257566020613267E-2"/>
    <n v="7.9886349030919901E-2"/>
    <n v="0.10651513204122653"/>
    <n v="0.13314391505153317"/>
    <n v="0.1597726980618398"/>
    <n v="0.18640148107214644"/>
    <n v="0.21303026408245307"/>
    <n v="0.2396590470927597"/>
    <n v="9.0399999999999991"/>
    <n v="1.181524"/>
    <n v="1"/>
    <n v="1.0005999999999999"/>
    <n v="1.0066999999999999"/>
    <n v="1"/>
    <n v="0.96838489157210073"/>
    <n v="0.93790680665967829"/>
    <n v="0.90856574526273282"/>
    <n v="0.88036170738126418"/>
    <n v="0.8532946930152725"/>
    <n v="0.82736470216475766"/>
    <n v="0.80257173482971966"/>
    <n v="0.77891579101015862"/>
    <n v="0.75639687070607453"/>
    <n v="350900"/>
    <n v="701800"/>
    <n v="679612.51690530032"/>
    <n v="658222.99691376218"/>
    <n v="637631.44002538593"/>
    <n v="617837.84624017123"/>
    <n v="598842.21555811819"/>
    <n v="580644.54797922692"/>
    <n v="563244.84350349731"/>
    <n v="546643.10213092936"/>
    <n v="530839.32386152307"/>
    <n v="701800"/>
    <n v="679612.51690530032"/>
    <n v="658222.99691376218"/>
    <n v="637631.44002538593"/>
    <n v="617837.84624017123"/>
    <n v="598842.21555811819"/>
    <n v="580644.54797922692"/>
    <n v="563244.84350349731"/>
    <n v="546643.10213092936"/>
    <n v="530839.32386152307"/>
    <n v="2272694.61375"/>
    <n v="60.12"/>
    <n v="9.5873061007957556"/>
    <n v="1.2999999999999999E-2"/>
    <n v="0.78300000000000003"/>
    <n v="4.1710026516728012E-2"/>
    <n v="0.14859533756716878"/>
    <n v="7.3999999999999996E-2"/>
    <n v="0.22259533756716876"/>
    <n v="2.8321299146709822"/>
    <n v="2.7220444519450284"/>
    <n v="2.5867090100133847"/>
    <n v="2.426123588876052"/>
    <n v="2.2402881885330301"/>
    <n v="2.0292028089843179"/>
    <n v="1.7928674502299171"/>
    <n v="1.5312821122698264"/>
    <n v="1.2444467951040465"/>
    <n v="0.93236149873257701"/>
    <n v="2.8321299146709822"/>
    <n v="2.7770871833080051"/>
    <n v="2.6543767309792066"/>
    <n v="2.5064162994447186"/>
    <n v="2.333205888704541"/>
    <n v="2.134745498758674"/>
    <n v="1.9110351296071175"/>
    <n v="1.6620747812498717"/>
    <n v="1.3878644536869365"/>
    <n v="1.0884041469183119"/>
    <n v="0"/>
    <n v="4.4129176239138772"/>
    <n v="13.238752871741632"/>
    <n v="22.064588119569386"/>
    <n v="30.89042336739714"/>
    <n v="39.716258615224895"/>
    <n v="48.542093863052649"/>
    <n v="57.367929110880404"/>
    <n v="66.193764358708165"/>
    <n v="75.019599606535905"/>
    <n v="8.8258352478277544"/>
    <n v="0"/>
    <n v="14.024652933115977"/>
    <n v="44.019015978035071"/>
    <n v="77.695959604811108"/>
    <n v="116.84943394672703"/>
    <n v="164.20184766845631"/>
    <n v="224.1845355862043"/>
    <n v="304.6312335362806"/>
    <n v="420.94547281724226"/>
    <n v="608.33159112814656"/>
    <n v="1974.8837431990191"/>
    <n v="69.555528290513578"/>
    <n v="306.66589072342975"/>
    <n v="2351.1051622129626"/>
    <n v="2351.1"/>
    <n v="306.66521739130417"/>
    <n v="69.555528290513578"/>
    <n v="1974.8792543181821"/>
    <n v="8.4794228874198581"/>
    <n v="5.162212962659396E-3"/>
    <n v="2.1956586119941286E-6"/>
  </r>
  <r>
    <x v="3"/>
    <x v="441"/>
    <n v="377"/>
    <n v="1.8839900000000001"/>
    <n v="79.548927596583894"/>
    <n v="0"/>
    <n v="8.8387697329537662"/>
    <n v="17.677539465907532"/>
    <n v="26.5163091988613"/>
    <n v="35.355078931815065"/>
    <n v="44.193848664768829"/>
    <n v="53.032618397722594"/>
    <n v="61.871388130676358"/>
    <n v="70.71015786363013"/>
    <n v="79.548927596583894"/>
    <n v="0"/>
    <n v="8.8387697329537662"/>
    <n v="17.677539465907532"/>
    <n v="26.5163091988613"/>
    <n v="35.355078931815065"/>
    <n v="44.193848664768829"/>
    <n v="53.032618397722594"/>
    <n v="61.871388130676358"/>
    <n v="70.71015786363013"/>
    <n v="79.548927596583894"/>
    <n v="0"/>
    <n v="47.850858365210001"/>
    <n v="191.40343346084001"/>
    <n v="430.65772528689013"/>
    <n v="765.61373384336002"/>
    <n v="1196.2714591302499"/>
    <n v="1722.6309011475598"/>
    <n v="2344.6920598952897"/>
    <n v="3062.4549353734401"/>
    <n v="3875.9195275820102"/>
    <n v="0"/>
    <n v="2.6667808166351257E-2"/>
    <n v="5.3335616332702514E-2"/>
    <n v="8.0003424499053774E-2"/>
    <n v="0.10667123266540503"/>
    <n v="0.13333904083175629"/>
    <n v="0.16000684899810752"/>
    <n v="0.18667465716445877"/>
    <n v="0.21334246533081005"/>
    <n v="0.24001027349716131"/>
    <n v="9.0399999999999991"/>
    <n v="1.181524"/>
    <n v="1"/>
    <n v="1.0005999999999999"/>
    <n v="1.0066999999999999"/>
    <n v="1"/>
    <n v="0.96833939321925766"/>
    <n v="0.93781914506957964"/>
    <n v="0.90843925555096572"/>
    <n v="0.88019972466341612"/>
    <n v="0.8531005524069305"/>
    <n v="0.82714173878150921"/>
    <n v="0.8023232837871519"/>
    <n v="0.77864518742385891"/>
    <n v="0.75610744969163002"/>
    <n v="350900"/>
    <n v="701800"/>
    <n v="679580.58616127505"/>
    <n v="658161.47600983095"/>
    <n v="637542.66954566771"/>
    <n v="617724.16676878545"/>
    <n v="598705.96767918381"/>
    <n v="580488.07227686315"/>
    <n v="563070.48056182323"/>
    <n v="546453.19253406418"/>
    <n v="530636.20819358598"/>
    <n v="701800"/>
    <n v="679580.58616127505"/>
    <n v="658161.47600983095"/>
    <n v="637542.66954566771"/>
    <n v="617724.16676878545"/>
    <n v="598705.96767918381"/>
    <n v="580488.07227686315"/>
    <n v="563070.48056182323"/>
    <n v="546453.19253406418"/>
    <n v="530636.20819358598"/>
    <n v="2275146.2800000003"/>
    <n v="60.12"/>
    <n v="9.5873061007957556"/>
    <n v="1.2999999999999999E-2"/>
    <n v="0.78300000000000003"/>
    <n v="4.1710026516728012E-2"/>
    <n v="0.1480463322503312"/>
    <n v="7.3999999999999996E-2"/>
    <n v="0.22204633225033121"/>
    <n v="2.8288667000000003"/>
    <n v="2.7187574571525119"/>
    <n v="2.5834259844925076"/>
    <n v="2.4228722820199868"/>
    <n v="2.2370963497349505"/>
    <n v="2.0260981876373969"/>
    <n v="1.7898777957273275"/>
    <n v="1.5284351740047413"/>
    <n v="1.241770322469639"/>
    <n v="0.92988324112202025"/>
    <n v="2.8288667000000003"/>
    <n v="2.7738120785762561"/>
    <n v="2.6510917208225098"/>
    <n v="2.5031491332562474"/>
    <n v="2.3299843158774687"/>
    <n v="2.1315972686861739"/>
    <n v="1.9079879916823623"/>
    <n v="1.6591564848660343"/>
    <n v="1.3851027482371903"/>
    <n v="1.0858267817958296"/>
    <n v="0"/>
    <n v="4.4193848664768831"/>
    <n v="13.25815459943065"/>
    <n v="22.096924332384418"/>
    <n v="30.935694065338183"/>
    <n v="39.774463798291947"/>
    <n v="48.613233531245712"/>
    <n v="57.452003264199476"/>
    <n v="66.29077299715324"/>
    <n v="75.129542730107005"/>
    <n v="8.8387697329537662"/>
    <n v="0"/>
    <n v="14.082397829971065"/>
    <n v="44.20283714360216"/>
    <n v="78.025565231256692"/>
    <n v="117.35421329205556"/>
    <n v="164.92671102993728"/>
    <n v="225.20119572561762"/>
    <n v="306.06216603503145"/>
    <n v="423.02195897528475"/>
    <n v="611.56414583480944"/>
    <n v="1984.4411910975659"/>
    <n v="69.555528290513578"/>
    <n v="308.09950790821171"/>
    <n v="2362.0962272962911"/>
    <n v="2362.1"/>
    <n v="308.09999999999991"/>
    <n v="69.555528290513578"/>
    <n v="1984.4444717094864"/>
    <n v="8.4846706581760696"/>
    <n v="3.7727037088188808E-3"/>
    <n v="1.5971820451373275E-6"/>
  </r>
  <r>
    <x v="3"/>
    <x v="442"/>
    <n v="377"/>
    <n v="1.87819"/>
    <n v="79.714574606282085"/>
    <n v="0"/>
    <n v="8.8571749562535658"/>
    <n v="17.714349912507132"/>
    <n v="26.571524868760697"/>
    <n v="35.428699825014263"/>
    <n v="44.285874781267829"/>
    <n v="53.143049737521395"/>
    <n v="62.00022469377496"/>
    <n v="70.857399650028526"/>
    <n v="79.714574606282099"/>
    <n v="0"/>
    <n v="8.8571749562535658"/>
    <n v="17.714349912507132"/>
    <n v="26.571524868760697"/>
    <n v="35.428699825014263"/>
    <n v="44.285874781267829"/>
    <n v="53.143049737521395"/>
    <n v="62.00022469377496"/>
    <n v="70.857399650028526"/>
    <n v="79.714574606282099"/>
    <n v="0"/>
    <n v="48.050348275982287"/>
    <n v="192.20139310392915"/>
    <n v="432.45313448384059"/>
    <n v="768.8055724157166"/>
    <n v="1201.258706899557"/>
    <n v="1729.8125379353623"/>
    <n v="2354.4670655231321"/>
    <n v="3075.2222896628664"/>
    <n v="3892.0782103545657"/>
    <n v="0"/>
    <n v="2.6723339306888607E-2"/>
    <n v="5.3446678613777214E-2"/>
    <n v="8.0170017920665818E-2"/>
    <n v="0.10689335722755443"/>
    <n v="0.13361669653444302"/>
    <n v="0.16034003584133164"/>
    <n v="0.18706337514822025"/>
    <n v="0.21378671445510886"/>
    <n v="0.24051005376199747"/>
    <n v="9.0399999999999991"/>
    <n v="1.181524"/>
    <n v="1"/>
    <n v="1.0005999999999999"/>
    <n v="1.0066999999999999"/>
    <n v="1"/>
    <n v="0.9682746552042697"/>
    <n v="0.93769442318716378"/>
    <n v="0.90825930394868248"/>
    <n v="0.8799692974888258"/>
    <n v="0.85282440380759372"/>
    <n v="0.82682462290498615"/>
    <n v="0.80196995478100308"/>
    <n v="0.77826039943564473"/>
    <n v="0.75569595686891078"/>
    <n v="350900"/>
    <n v="701800"/>
    <n v="679535.15302235645"/>
    <n v="658073.94619275152"/>
    <n v="637416.37951118534"/>
    <n v="617562.4529776579"/>
    <n v="598512.16659216932"/>
    <n v="580265.52035471925"/>
    <n v="562822.51426530792"/>
    <n v="546183.14832393546"/>
    <n v="530347.42253060162"/>
    <n v="701800"/>
    <n v="679535.15302235645"/>
    <n v="658073.94619275152"/>
    <n v="637416.37951118534"/>
    <n v="617562.4529776579"/>
    <n v="598512.16659216932"/>
    <n v="580265.52035471925"/>
    <n v="562822.51426530792"/>
    <n v="546183.14832393546"/>
    <n v="530347.42253060162"/>
    <n v="2277597.94625"/>
    <n v="60.12"/>
    <n v="9.5873061007957556"/>
    <n v="1.2999999999999999E-2"/>
    <n v="0.78300000000000003"/>
    <n v="4.1710026516728012E-2"/>
    <n v="0.14713619261047911"/>
    <n v="7.3999999999999996E-2"/>
    <n v="0.22113619261047912"/>
    <n v="2.8256105105489771"/>
    <n v="2.7154264096362235"/>
    <n v="2.5800660728972136"/>
    <n v="2.4195295003319468"/>
    <n v="2.2338166919404236"/>
    <n v="2.0229276477226441"/>
    <n v="1.7868623676786073"/>
    <n v="1.5256208518083143"/>
    <n v="1.2392031001117652"/>
    <n v="0.9276091125889584"/>
    <n v="2.8256105105489771"/>
    <n v="2.7705184600926005"/>
    <n v="2.6477462412667183"/>
    <n v="2.4997977866145802"/>
    <n v="2.3266730961361852"/>
    <n v="2.1283721698315339"/>
    <n v="1.9048950077006257"/>
    <n v="1.6562416097434607"/>
    <n v="1.3824119759600397"/>
    <n v="1.0834061063503617"/>
    <n v="0"/>
    <n v="4.4285874781267829"/>
    <n v="13.285762434380349"/>
    <n v="22.142937390633914"/>
    <n v="31.00011234688748"/>
    <n v="39.85728730314105"/>
    <n v="48.714462259394608"/>
    <n v="57.571637215648181"/>
    <n v="66.42881217190174"/>
    <n v="75.285987128155313"/>
    <n v="8.8571749562535658"/>
    <n v="0"/>
    <n v="14.157918334726292"/>
    <n v="44.443202477073868"/>
    <n v="78.455894138469304"/>
    <n v="118.0111719071631"/>
    <n v="165.86524289759285"/>
    <n v="226.50724233462836"/>
    <n v="307.87903186174509"/>
    <n v="425.61235129204908"/>
    <n v="615.48587906212413"/>
    <n v="1996.4179343055721"/>
    <n v="69.555528290513578"/>
    <n v="309.89601938941263"/>
    <n v="2375.8694819854982"/>
    <n v="2375.9"/>
    <n v="309.89999999999964"/>
    <n v="69.555528290513578"/>
    <n v="1996.4444717094868"/>
    <n v="8.4933631977120196"/>
    <n v="3.0518014501922153E-2"/>
    <n v="1.2844822804799088E-5"/>
  </r>
  <r>
    <x v="3"/>
    <x v="443"/>
    <n v="377"/>
    <n v="1.8724400000000001"/>
    <n v="79.879834609379714"/>
    <n v="0"/>
    <n v="8.8755371788199682"/>
    <n v="17.751074357639936"/>
    <n v="26.626611536459905"/>
    <n v="35.502148715279873"/>
    <n v="44.377685894099841"/>
    <n v="53.253223072919809"/>
    <n v="62.128760251739777"/>
    <n v="71.004297430559745"/>
    <n v="79.879834609379714"/>
    <n v="0"/>
    <n v="8.8755371788199682"/>
    <n v="17.751074357639936"/>
    <n v="26.626611536459905"/>
    <n v="35.502148715279873"/>
    <n v="44.377685894099841"/>
    <n v="53.253223072919809"/>
    <n v="62.128760251739777"/>
    <n v="71.004297430559745"/>
    <n v="79.879834609379714"/>
    <n v="0"/>
    <n v="48.249785630227009"/>
    <n v="192.99914252090804"/>
    <n v="434.24807067204313"/>
    <n v="771.99657008363215"/>
    <n v="1206.2446407556752"/>
    <n v="1736.9922826881725"/>
    <n v="2364.2394958811233"/>
    <n v="3087.9862803345286"/>
    <n v="3908.232636048388"/>
    <n v="0"/>
    <n v="2.6778740708181252E-2"/>
    <n v="5.3557481416362504E-2"/>
    <n v="8.0336222124543749E-2"/>
    <n v="0.10711496283272501"/>
    <n v="0.13389370354090627"/>
    <n v="0.1606724442490875"/>
    <n v="0.18745118495726876"/>
    <n v="0.21422992566545002"/>
    <n v="0.24100866637363128"/>
    <n v="9.0399999999999991"/>
    <n v="1.181524"/>
    <n v="1"/>
    <n v="1.0005999999999999"/>
    <n v="1.0066999999999999"/>
    <n v="1"/>
    <n v="0.96821007336623754"/>
    <n v="0.93757001240615823"/>
    <n v="0.90807981711976182"/>
    <n v="0.87973948750704867"/>
    <n v="0.85254902356801854"/>
    <n v="0.82650842530267143"/>
    <n v="0.80161769271100747"/>
    <n v="0.77787682579302642"/>
    <n v="0.75528582454872861"/>
    <n v="350900"/>
    <n v="701800"/>
    <n v="679489.82948842552"/>
    <n v="657986.6347066419"/>
    <n v="637290.41565464879"/>
    <n v="617401.17233244679"/>
    <n v="598318.90474003542"/>
    <n v="580043.61287741479"/>
    <n v="562575.29674458504"/>
    <n v="545913.95634154591"/>
    <n v="530059.59166829777"/>
    <n v="701800"/>
    <n v="679489.82948842552"/>
    <n v="657986.6347066419"/>
    <n v="637290.41565464879"/>
    <n v="617401.17233244679"/>
    <n v="598318.90474003542"/>
    <n v="580043.61287741479"/>
    <n v="562575.29674458504"/>
    <n v="545913.95634154591"/>
    <n v="530059.59166829777"/>
    <n v="2280049.6125000003"/>
    <n v="60.12"/>
    <n v="9.5873061007957556"/>
    <n v="1.2999999999999999E-2"/>
    <n v="0.78300000000000003"/>
    <n v="4.1710026516728012E-2"/>
    <n v="0.14623666906914112"/>
    <n v="7.3999999999999996E-2"/>
    <n v="0.22023666906914113"/>
    <n v="2.8223613236559135"/>
    <n v="2.7121027740883079"/>
    <n v="2.5767134340002862"/>
    <n v="2.4161933033918475"/>
    <n v="2.2305423822629926"/>
    <n v="2.0197606706137212"/>
    <n v="1.7838481684440328"/>
    <n v="1.522804875753929"/>
    <n v="1.2366307925434072"/>
    <n v="0.92532591881247006"/>
    <n v="2.8223613236559135"/>
    <n v="2.7672320488721107"/>
    <n v="2.644408104044297"/>
    <n v="2.4964533686960668"/>
    <n v="2.32336784282742"/>
    <n v="2.1251515264383567"/>
    <n v="1.901804419528877"/>
    <n v="1.6533265220989808"/>
    <n v="1.3797178341486682"/>
    <n v="1.0809783556779387"/>
    <n v="0"/>
    <n v="4.4377685894099841"/>
    <n v="13.313305768229952"/>
    <n v="22.18884294704992"/>
    <n v="31.064380125869889"/>
    <n v="39.939917304689857"/>
    <n v="48.815454483509825"/>
    <n v="57.690991662329793"/>
    <n v="66.566528841149761"/>
    <n v="75.442066019969729"/>
    <n v="8.8755371788199682"/>
    <n v="0"/>
    <n v="14.233566036632759"/>
    <n v="44.684003251316582"/>
    <n v="78.887073558438729"/>
    <n v="118.66956908925177"/>
    <n v="166.80609196412158"/>
    <n v="227.81700195896863"/>
    <n v="309.70200655339534"/>
    <n v="428.21342666717658"/>
    <n v="619.42855589120222"/>
    <n v="2008.441294970504"/>
    <n v="69.555528290513578"/>
    <n v="311.69952348915245"/>
    <n v="2389.6963467501701"/>
    <n v="2389.6999999999998"/>
    <n v="311.69999999999982"/>
    <n v="69.555528290513578"/>
    <n v="2008.4444717094864"/>
    <n v="8.501944784735942"/>
    <n v="3.6532498297674465E-3"/>
    <n v="1.5287483072215955E-6"/>
  </r>
  <r>
    <x v="3"/>
    <x v="444"/>
    <n v="377"/>
    <n v="1.86913"/>
    <n v="79.993504627757716"/>
    <n v="0"/>
    <n v="8.8881671808619682"/>
    <n v="17.776334361723936"/>
    <n v="26.664501542585903"/>
    <n v="35.552668723447873"/>
    <n v="44.440835904309843"/>
    <n v="53.329003085171813"/>
    <n v="62.217170266033783"/>
    <n v="71.105337446895746"/>
    <n v="79.993504627757716"/>
    <n v="0"/>
    <n v="8.8881671808619682"/>
    <n v="17.776334361723936"/>
    <n v="26.664501542585903"/>
    <n v="35.552668723447873"/>
    <n v="44.440835904309843"/>
    <n v="53.329003085171813"/>
    <n v="62.217170266033783"/>
    <n v="71.105337446895746"/>
    <n v="79.993504627757716"/>
    <n v="0"/>
    <n v="48.387203448907975"/>
    <n v="193.5488137956319"/>
    <n v="435.48483104017174"/>
    <n v="774.1952551825276"/>
    <n v="1209.6800862226994"/>
    <n v="1741.9393241606872"/>
    <n v="2370.9729689964911"/>
    <n v="3096.7810207301104"/>
    <n v="3919.3634793615461"/>
    <n v="0"/>
    <n v="2.6816847196049234E-2"/>
    <n v="5.3633694392098467E-2"/>
    <n v="8.0450541588147698E-2"/>
    <n v="0.10726738878419693"/>
    <n v="0.13408423598024616"/>
    <n v="0.1609010831762954"/>
    <n v="0.18771793037234463"/>
    <n v="0.21453477756839387"/>
    <n v="0.24135162476444311"/>
    <n v="9.0399999999999991"/>
    <n v="1.181524"/>
    <n v="1"/>
    <n v="1.0005999999999999"/>
    <n v="1.0066999999999999"/>
    <n v="1"/>
    <n v="0.96816565519814424"/>
    <n v="0.93748445094530175"/>
    <n v="0.90795638724147276"/>
    <n v="0.87958146408665716"/>
    <n v="0.85235968148085484"/>
    <n v="0.82629103942406601"/>
    <n v="0.80137553791629057"/>
    <n v="0.77761317695752852"/>
    <n v="0.75500395654777985"/>
    <n v="350900"/>
    <n v="701800"/>
    <n v="679458.65681805764"/>
    <n v="657926.58767341275"/>
    <n v="637203.79256606556"/>
    <n v="617290.27149601595"/>
    <n v="598186.02446326392"/>
    <n v="579891.05146780948"/>
    <n v="562405.35250965273"/>
    <n v="545728.92758879357"/>
    <n v="529861.77670523187"/>
    <n v="701800"/>
    <n v="679458.65681805764"/>
    <n v="657926.58767341275"/>
    <n v="637203.79256606556"/>
    <n v="617290.27149601595"/>
    <n v="598186.02446326392"/>
    <n v="579891.05146780948"/>
    <n v="562405.35250965273"/>
    <n v="545728.92758879357"/>
    <n v="529861.77670523187"/>
    <n v="2282501.2787500001"/>
    <n v="60.12"/>
    <n v="9.5873061007957556"/>
    <n v="1.2999999999999999E-2"/>
    <n v="0.78300000000000003"/>
    <n v="4.1710026516728012E-2"/>
    <n v="0.14572010721238512"/>
    <n v="7.3999999999999996E-2"/>
    <n v="0.21972010721238511"/>
    <n v="2.8191191167561764"/>
    <n v="2.7088396771954777"/>
    <n v="2.5734555385399416"/>
    <n v="2.4129667007895699"/>
    <n v="2.2273731639443621"/>
    <n v="2.0166749280043184"/>
    <n v="1.7808719929694379"/>
    <n v="1.5199643588397223"/>
    <n v="1.2339520256151701"/>
    <n v="0.92283499329578123"/>
    <n v="2.8191191167561764"/>
    <n v="2.7639793969758273"/>
    <n v="2.6411476078677096"/>
    <n v="2.4932111196647559"/>
    <n v="2.3201699323669658"/>
    <n v="2.1220240459743405"/>
    <n v="1.8987734604868782"/>
    <n v="1.65041817590458"/>
    <n v="1.3769581922274461"/>
    <n v="1.0783935094554757"/>
    <n v="0"/>
    <n v="4.4440835904309841"/>
    <n v="13.332250771292951"/>
    <n v="22.220417952154918"/>
    <n v="31.108585133016888"/>
    <n v="39.996752313878858"/>
    <n v="48.884919494740828"/>
    <n v="57.773086675602798"/>
    <n v="66.661253856464768"/>
    <n v="75.549421037326738"/>
    <n v="8.8881671808619682"/>
    <n v="0"/>
    <n v="14.290901719706758"/>
    <n v="44.866585040317474"/>
    <n v="79.214627285127648"/>
    <n v="119.17157513555752"/>
    <n v="167.52770635737733"/>
    <n v="228.83052988365566"/>
    <n v="311.13136078118106"/>
    <n v="430.29365169299916"/>
    <n v="622.68168225173713"/>
    <n v="2018.0086201476597"/>
    <n v="69.555528290513578"/>
    <n v="313.1346222657258"/>
    <n v="2400.6987707038988"/>
    <n v="2400.6999999999998"/>
    <n v="313.13478260869533"/>
    <n v="69.555528290513578"/>
    <n v="2018.0096891007909"/>
    <n v="8.5068682321061662"/>
    <n v="1.2292961009734427E-3"/>
    <n v="5.1205735867598729E-7"/>
  </r>
  <r>
    <x v="3"/>
    <x v="445"/>
    <n v="377"/>
    <n v="1.87009"/>
    <n v="80.015908398567007"/>
    <n v="0"/>
    <n v="8.8906564887296682"/>
    <n v="17.781312977459336"/>
    <n v="26.671969466189005"/>
    <n v="35.562625954918673"/>
    <n v="44.453282443648341"/>
    <n v="53.343938932378009"/>
    <n v="62.234595421107677"/>
    <n v="71.125251909837345"/>
    <n v="80.015908398567007"/>
    <n v="0"/>
    <n v="8.8906564887296682"/>
    <n v="17.781312977459336"/>
    <n v="26.671969466189005"/>
    <n v="35.562625954918673"/>
    <n v="44.453282443648341"/>
    <n v="53.343938932378009"/>
    <n v="62.234595421107677"/>
    <n v="71.125251909837345"/>
    <n v="80.015908398567007"/>
    <n v="0"/>
    <n v="48.414310840361964"/>
    <n v="193.65724336144785"/>
    <n v="435.72879756325761"/>
    <n v="774.62897344579142"/>
    <n v="1210.357771009049"/>
    <n v="1742.9151902530305"/>
    <n v="2372.3012311777361"/>
    <n v="3098.5158937831657"/>
    <n v="3921.5591780693185"/>
    <n v="0"/>
    <n v="2.6824357787080394E-2"/>
    <n v="5.3648715574160788E-2"/>
    <n v="8.0473073361241182E-2"/>
    <n v="0.10729743114832158"/>
    <n v="0.13412178893540197"/>
    <n v="0.16094614672248236"/>
    <n v="0.18777050450956276"/>
    <n v="0.21459486229664315"/>
    <n v="0.24141922008372352"/>
    <n v="9.0399999999999991"/>
    <n v="1.181524"/>
    <n v="1"/>
    <n v="1.0005999999999999"/>
    <n v="1.0066999999999999"/>
    <n v="1"/>
    <n v="0.96815690088237805"/>
    <n v="0.9374675883240785"/>
    <n v="0.90793206232510182"/>
    <n v="0.87955032288544766"/>
    <n v="0.85232237000511613"/>
    <n v="0.82624820368410734"/>
    <n v="0.80132782392242108"/>
    <n v="0.77756123072005756"/>
    <n v="0.75494842407701668"/>
    <n v="350900"/>
    <n v="701800"/>
    <n v="679452.51303925295"/>
    <n v="657914.7534858383"/>
    <n v="637186.72133975651"/>
    <n v="617268.41660100722"/>
    <n v="598159.83926959045"/>
    <n v="579860.98934550653"/>
    <n v="562371.86682875513"/>
    <n v="545692.47171933635"/>
    <n v="529822.80401725031"/>
    <n v="701800"/>
    <n v="679452.51303925295"/>
    <n v="657914.7534858383"/>
    <n v="637186.72133975651"/>
    <n v="617268.41660100722"/>
    <n v="598159.83926959045"/>
    <n v="579860.98934550653"/>
    <n v="562371.86682875513"/>
    <n v="545692.47171933635"/>
    <n v="529822.80401725031"/>
    <n v="2284952.9450000003"/>
    <n v="60.12"/>
    <n v="9.5873061007957556"/>
    <n v="1.2999999999999999E-2"/>
    <n v="0.78300000000000003"/>
    <n v="4.1710026516728012E-2"/>
    <n v="0.14586983165912293"/>
    <n v="7.3999999999999996E-2"/>
    <n v="0.21986983165912294"/>
    <n v="2.8158838673819737"/>
    <n v="2.7056781631332893"/>
    <n v="2.5703601977212545"/>
    <n v="2.4099299711458704"/>
    <n v="2.2243874834071371"/>
    <n v="2.0137327345050537"/>
    <n v="1.7779657244396216"/>
    <n v="1.5170864532108401"/>
    <n v="1.231094920818709"/>
    <n v="0.91999112726322918"/>
    <n v="2.8158838673819737"/>
    <n v="2.7607810152576313"/>
    <n v="2.6380191804272721"/>
    <n v="2.4901450844335624"/>
    <n v="2.317158727276504"/>
    <n v="2.1190601089560954"/>
    <n v="1.8958492294723377"/>
    <n v="1.6475260888252308"/>
    <n v="1.3740906870147747"/>
    <n v="1.0755430240409691"/>
    <n v="0"/>
    <n v="4.4453282443648341"/>
    <n v="13.335984733094502"/>
    <n v="22.22664122182417"/>
    <n v="31.117297710553839"/>
    <n v="40.007954199283503"/>
    <n v="48.898610688013179"/>
    <n v="57.78926717674284"/>
    <n v="66.679923665472515"/>
    <n v="75.570580154202176"/>
    <n v="8.8906564887296682"/>
    <n v="0"/>
    <n v="14.315473114990022"/>
    <n v="44.944957216604735"/>
    <n v="79.356593813258854"/>
    <n v="119.39329038854213"/>
    <n v="167.8560113039384"/>
    <n v="229.31187968161873"/>
    <n v="311.85213192599298"/>
    <n v="431.43316638900848"/>
    <n v="624.68172242957189"/>
    <n v="2023.1452262635262"/>
    <n v="69.555528290513578"/>
    <n v="313.90511318310575"/>
    <n v="2406.6058677371452"/>
    <n v="2406.6"/>
    <n v="313.90434782608691"/>
    <n v="69.555528290513578"/>
    <n v="2023.1401238833994"/>
    <n v="8.5054415418815168"/>
    <n v="5.867737145308638E-3"/>
    <n v="2.4381854671771952E-6"/>
  </r>
  <r>
    <x v="3"/>
    <x v="446"/>
    <n v="377"/>
    <n v="1.8681000000000001"/>
    <n v="80.101453999339512"/>
    <n v="0"/>
    <n v="8.9001615554821676"/>
    <n v="17.800323110964335"/>
    <n v="26.700484666446503"/>
    <n v="35.60064622192867"/>
    <n v="44.500807777410841"/>
    <n v="53.400969332893013"/>
    <n v="62.301130888375184"/>
    <n v="71.201292443857355"/>
    <n v="80.101453999339526"/>
    <n v="0"/>
    <n v="8.9001615554821676"/>
    <n v="17.800323110964335"/>
    <n v="26.700484666446503"/>
    <n v="35.60064622192867"/>
    <n v="44.500807777410841"/>
    <n v="53.400969332893013"/>
    <n v="62.301130888375184"/>
    <n v="71.201292443857355"/>
    <n v="80.101453999339526"/>
    <n v="0"/>
    <n v="48.517886374630699"/>
    <n v="194.0715454985228"/>
    <n v="436.66097737167621"/>
    <n v="776.28618199409118"/>
    <n v="1212.9471593657674"/>
    <n v="1746.6439094867055"/>
    <n v="2377.3764323569048"/>
    <n v="3105.1447279763656"/>
    <n v="3929.9487963450879"/>
    <n v="0"/>
    <n v="2.6853035906821306E-2"/>
    <n v="5.3706071813642613E-2"/>
    <n v="8.0559107720463916E-2"/>
    <n v="0.10741214362728523"/>
    <n v="0.13426517953410655"/>
    <n v="0.16111821544092786"/>
    <n v="0.18797125134774917"/>
    <n v="0.21482428725457051"/>
    <n v="0.24167732316139182"/>
    <n v="9.0399999999999991"/>
    <n v="1.181524"/>
    <n v="1"/>
    <n v="1.0005999999999999"/>
    <n v="1.0066999999999999"/>
    <n v="1"/>
    <n v="0.96812347460934511"/>
    <n v="0.93740320414030565"/>
    <n v="0.90783918859288171"/>
    <n v="0.87943142796707341"/>
    <n v="0.85217992226288053"/>
    <n v="0.82608467148030318"/>
    <n v="0.80114567561934136"/>
    <n v="0.77736293467999507"/>
    <n v="0.75473644866226419"/>
    <n v="350900"/>
    <n v="701800"/>
    <n v="679429.05448083836"/>
    <n v="657869.56866566651"/>
    <n v="637121.54255448433"/>
    <n v="617184.97614729207"/>
    <n v="598059.86944408959"/>
    <n v="579746.2224448768"/>
    <n v="562244.03514965379"/>
    <n v="545553.30755842058"/>
    <n v="529674.03967117704"/>
    <n v="701800"/>
    <n v="679429.05448083836"/>
    <n v="657869.56866566651"/>
    <n v="637121.54255448433"/>
    <n v="617184.97614729207"/>
    <n v="598059.86944408959"/>
    <n v="579746.2224448768"/>
    <n v="562244.03514965379"/>
    <n v="545553.30755842058"/>
    <n v="529674.03967117704"/>
    <n v="2287404.6112500001"/>
    <n v="60.12"/>
    <n v="9.5873061007957556"/>
    <n v="1.2999999999999999E-2"/>
    <n v="0.78300000000000003"/>
    <n v="4.1710026516728012E-2"/>
    <n v="0.14555955085111405"/>
    <n v="7.3999999999999996E-2"/>
    <n v="0.21955955085111406"/>
    <n v="2.8126555531618438"/>
    <n v="2.7024580602335462"/>
    <n v="2.5671639769140904"/>
    <n v="2.4067733032034755"/>
    <n v="2.2212860391017029"/>
    <n v="2.010702184608772"/>
    <n v="1.7750217397246821"/>
    <n v="1.5142447044494336"/>
    <n v="1.2283710787830269"/>
    <n v="0.9174008627254614"/>
    <n v="2.8126555531618438"/>
    <n v="2.757556806697695"/>
    <n v="2.6348110185738181"/>
    <n v="2.4869686400587829"/>
    <n v="2.3140296711525892"/>
    <n v="2.1159941118552377"/>
    <n v="1.8928619621667271"/>
    <n v="1.6446332220870579"/>
    <n v="1.3713078916162302"/>
    <n v="1.0728859707542442"/>
    <n v="0"/>
    <n v="4.4500807777410838"/>
    <n v="13.350242333223251"/>
    <n v="22.250403888705421"/>
    <n v="31.150565444187585"/>
    <n v="40.050726999669756"/>
    <n v="48.950888555151927"/>
    <n v="57.851050110634098"/>
    <n v="66.751211666116262"/>
    <n v="75.651373221598448"/>
    <n v="8.9001615554821676"/>
    <n v="0"/>
    <n v="14.362872873785678"/>
    <n v="45.095952891087862"/>
    <n v="79.62793985191793"/>
    <n v="119.81050565345488"/>
    <n v="168.45885284578659"/>
    <n v="230.16512832586599"/>
    <n v="313.06900847201962"/>
    <n v="433.2335367460152"/>
    <n v="627.5685039417225"/>
    <n v="2031.3923016016561"/>
    <n v="69.555528290513578"/>
    <n v="315.14217448382522"/>
    <n v="2416.0900043759948"/>
    <n v="2416.1"/>
    <n v="315.14347826086941"/>
    <n v="69.555528290513578"/>
    <n v="2031.4009934486169"/>
    <n v="8.5083978025933416"/>
    <n v="9.9956240051142231E-3"/>
    <n v="4.1370903543372471E-6"/>
  </r>
  <r>
    <x v="3"/>
    <x v="447"/>
    <n v="377"/>
    <n v="1.8700699999999999"/>
    <n v="80.102144702132435"/>
    <n v="0"/>
    <n v="8.9002383002369374"/>
    <n v="17.800476600473875"/>
    <n v="26.700714900710814"/>
    <n v="35.60095320094775"/>
    <n v="44.501191501184685"/>
    <n v="53.401429801421621"/>
    <n v="62.301668101658557"/>
    <n v="71.201906401895499"/>
    <n v="80.102144702132435"/>
    <n v="0"/>
    <n v="8.9002383002369374"/>
    <n v="17.800476600473875"/>
    <n v="26.700714900710814"/>
    <n v="35.60095320094775"/>
    <n v="44.501191501184685"/>
    <n v="53.401429801421621"/>
    <n v="62.301668101658557"/>
    <n v="71.201906401895499"/>
    <n v="80.102144702132435"/>
    <n v="0"/>
    <n v="48.518723103115256"/>
    <n v="194.07489241246103"/>
    <n v="436.66850792803734"/>
    <n v="776.2995696498441"/>
    <n v="1212.9680775778813"/>
    <n v="1746.6740317121489"/>
    <n v="2377.4174320526467"/>
    <n v="3105.1982785993764"/>
    <n v="3930.0165713523352"/>
    <n v="0"/>
    <n v="2.6853267456512023E-2"/>
    <n v="5.3706534913024045E-2"/>
    <n v="8.0559802369536068E-2"/>
    <n v="0.10741306982604809"/>
    <n v="0.1342663372825601"/>
    <n v="0.16111960473907214"/>
    <n v="0.18797287219558415"/>
    <n v="0.21482613965209618"/>
    <n v="0.24167940710860819"/>
    <n v="9.0399999999999991"/>
    <n v="1.181524"/>
    <n v="1"/>
    <n v="1.0005999999999999"/>
    <n v="1.0066999999999999"/>
    <n v="1"/>
    <n v="0.96812320472800906"/>
    <n v="0.93740268431814422"/>
    <n v="0.9078384387704056"/>
    <n v="0.87943046808479308"/>
    <n v="0.85217877226130667"/>
    <n v="0.82608335129994637"/>
    <n v="0.80114420520071228"/>
    <n v="0.7773613339636043"/>
    <n v="0.75473473758862242"/>
    <n v="350900"/>
    <n v="701800"/>
    <n v="679428.86507811677"/>
    <n v="657869.20385447366"/>
    <n v="637121.01632907067"/>
    <n v="617184.3025019078"/>
    <n v="598059.06237298506"/>
    <n v="579745.29594230233"/>
    <n v="562243.00320985983"/>
    <n v="545552.18417565746"/>
    <n v="529672.83883969521"/>
    <n v="701800"/>
    <n v="679428.86507811677"/>
    <n v="657869.20385447366"/>
    <n v="637121.01632907067"/>
    <n v="617184.3025019078"/>
    <n v="598059.06237298506"/>
    <n v="579745.29594230233"/>
    <n v="562243.00320985983"/>
    <n v="545552.18417565746"/>
    <n v="529672.83883969521"/>
    <n v="2289856.2775000003"/>
    <n v="60.12"/>
    <n v="9.5873061007957556"/>
    <n v="1.2999999999999999E-2"/>
    <n v="0.78300000000000003"/>
    <n v="4.1710026516728012E-2"/>
    <n v="0.14586671161566739"/>
    <n v="7.3999999999999996E-2"/>
    <n v="0.2198667116156674"/>
    <n v="2.809434151820128"/>
    <n v="2.6993326106485216"/>
    <n v="2.5641189659003238"/>
    <n v="2.4037932175755361"/>
    <n v="2.2183553656741584"/>
    <n v="2.0078054101961902"/>
    <n v="1.7721433511416309"/>
    <n v="1.5113691885104821"/>
    <n v="1.2254829223027424"/>
    <n v="0.91448455251841287"/>
    <n v="2.809434151820128"/>
    <n v="2.7543833812343248"/>
    <n v="2.6317257882744229"/>
    <n v="2.4839560917379302"/>
    <n v="2.3110742916248475"/>
    <n v="2.1130803879351743"/>
    <n v="1.8899743806689107"/>
    <n v="1.6417562698260566"/>
    <n v="1.3684260554066121"/>
    <n v="1.0699837374105776"/>
    <n v="0"/>
    <n v="4.4501191501184687"/>
    <n v="13.350357450355407"/>
    <n v="22.250595750592346"/>
    <n v="31.150834050829282"/>
    <n v="40.051072351066217"/>
    <n v="48.951310651303153"/>
    <n v="57.851548951540089"/>
    <n v="66.751787251777031"/>
    <n v="75.652025552013967"/>
    <n v="8.9002383002369374"/>
    <n v="0"/>
    <n v="14.379668847244156"/>
    <n v="45.149598499551828"/>
    <n v="79.725887732561816"/>
    <n v="119.96578704035932"/>
    <n v="168.69404975777758"/>
    <n v="230.52075962602567"/>
    <n v="313.6230274674582"/>
    <n v="434.15339189153462"/>
    <n v="629.28157855745917"/>
    <n v="2035.4937494199723"/>
    <n v="69.555528290513578"/>
    <n v="315.75739165657274"/>
    <n v="2420.8066693670589"/>
    <n v="2420.8000000000002"/>
    <n v="315.75652173913022"/>
    <n v="69.555528290513578"/>
    <n v="2035.4879499703563"/>
    <n v="8.5054712751102119"/>
    <n v="6.6693670587483211E-3"/>
    <n v="2.7550260487228689E-6"/>
  </r>
  <r>
    <x v="3"/>
    <x v="448"/>
    <n v="377"/>
    <n v="1.87205"/>
    <n v="80.102620000848347"/>
    <n v="0"/>
    <n v="8.9002911112053713"/>
    <n v="17.800582222410743"/>
    <n v="26.700873333616116"/>
    <n v="35.601164444821485"/>
    <n v="44.501455556026855"/>
    <n v="53.401746667232224"/>
    <n v="62.302037778437594"/>
    <n v="71.20232888964297"/>
    <n v="80.102620000848347"/>
    <n v="0"/>
    <n v="8.9002911112053713"/>
    <n v="17.800582222410743"/>
    <n v="26.700873333616116"/>
    <n v="35.601164444821485"/>
    <n v="44.501455556026855"/>
    <n v="53.401746667232224"/>
    <n v="62.302037778437594"/>
    <n v="71.20232888964297"/>
    <n v="80.102620000848347"/>
    <n v="0"/>
    <n v="48.519298891823325"/>
    <n v="194.0771955672933"/>
    <n v="436.67369002640999"/>
    <n v="776.30878226917321"/>
    <n v="1212.9824722955832"/>
    <n v="1746.6947601056395"/>
    <n v="2377.4456456993425"/>
    <n v="3105.2351290766928"/>
    <n v="3930.0632102376899"/>
    <n v="0"/>
    <n v="2.6853426794611987E-2"/>
    <n v="5.3706853589223974E-2"/>
    <n v="8.0560280383835975E-2"/>
    <n v="0.10741370717844795"/>
    <n v="0.13426713397305992"/>
    <n v="0.16112056076767192"/>
    <n v="0.1879739875622839"/>
    <n v="0.2148274143568959"/>
    <n v="0.2416808411515079"/>
    <n v="9.0399999999999991"/>
    <n v="1.181524"/>
    <n v="1"/>
    <n v="1.0005999999999999"/>
    <n v="1.0066999999999999"/>
    <n v="1"/>
    <n v="0.96812301901250408"/>
    <n v="0.93740232660905376"/>
    <n v="0.90783792278964903"/>
    <n v="0.87942980755428979"/>
    <n v="0.85217798090297614"/>
    <n v="0.82608244283570809"/>
    <n v="0.80114319335248552"/>
    <n v="0.77736023245330854"/>
    <n v="0.75473356013817716"/>
    <n v="350900"/>
    <n v="701800"/>
    <n v="679428.73474297533"/>
    <n v="657868.95281423395"/>
    <n v="637120.65421377565"/>
    <n v="617183.83894160052"/>
    <n v="598058.5069977087"/>
    <n v="579744.65838209994"/>
    <n v="562242.29309477436"/>
    <n v="545551.41113573196"/>
    <n v="529672.01250497275"/>
    <n v="701800"/>
    <n v="679428.73474297533"/>
    <n v="657868.95281423395"/>
    <n v="637120.65421377565"/>
    <n v="617183.83894160052"/>
    <n v="598058.5069977087"/>
    <n v="579744.65838209994"/>
    <n v="562242.29309477436"/>
    <n v="545551.41113573196"/>
    <n v="529672.01250497275"/>
    <n v="2292307.9437500001"/>
    <n v="60.12"/>
    <n v="9.5873061007957556"/>
    <n v="1.2999999999999999E-2"/>
    <n v="0.78300000000000003"/>
    <n v="4.1710026516728012E-2"/>
    <n v="0.14617575778603636"/>
    <n v="7.3999999999999996E-2"/>
    <n v="0.22017575778603637"/>
    <n v="2.8062196411764706"/>
    <n v="2.6962140435046367"/>
    <n v="2.5610807321675635"/>
    <n v="2.4008197071652497"/>
    <n v="2.2154309684976958"/>
    <n v="2.0049145161649031"/>
    <n v="1.7692703501668696"/>
    <n v="1.508498470503596"/>
    <n v="1.2225988771750826"/>
    <n v="0.91157157018132939"/>
    <n v="2.8062196411764706"/>
    <n v="2.7512168423405536"/>
    <n v="2.6286473878361001"/>
    <n v="2.4809502196664068"/>
    <n v="2.3081253378314726"/>
    <n v="2.1101727423312995"/>
    <n v="1.8870924331658863"/>
    <n v="1.6388844103352329"/>
    <n v="1.3655486738393394"/>
    <n v="1.067085223678206"/>
    <n v="0"/>
    <n v="4.4501455556026857"/>
    <n v="13.350436666808058"/>
    <n v="22.250727778013427"/>
    <n v="31.1510188892188"/>
    <n v="40.051310000424166"/>
    <n v="48.951601111629543"/>
    <n v="57.851892222834906"/>
    <n v="66.752183334040282"/>
    <n v="75.652474445245659"/>
    <n v="8.9002911112053713"/>
    <n v="0"/>
    <n v="14.396390107297085"/>
    <n v="45.203009481662278"/>
    <n v="79.823429382283976"/>
    <n v="120.12048565143749"/>
    <n v="168.92850108332036"/>
    <n v="230.87554832816625"/>
    <n v="314.17632559698728"/>
    <n v="435.07337040657484"/>
    <n v="630.99837848449386"/>
    <n v="2039.5954385222235"/>
    <n v="69.555528290513578"/>
    <n v="316.37264502191033"/>
    <n v="2425.5236118346475"/>
    <n v="2425.5"/>
    <n v="316.36956521739103"/>
    <n v="69.555528290513578"/>
    <n v="2039.5749064920954"/>
    <n v="8.5025255224475309"/>
    <n v="2.3611834647454089E-2"/>
    <n v="9.734831848053634E-6"/>
  </r>
  <r>
    <x v="3"/>
    <x v="449"/>
    <n v="377"/>
    <n v="1.87574"/>
    <n v="80.066573366327532"/>
    <n v="0"/>
    <n v="8.8962859295919472"/>
    <n v="17.792571859183894"/>
    <n v="26.688857788775842"/>
    <n v="35.585143718367789"/>
    <n v="44.481429647959736"/>
    <n v="53.377715577551683"/>
    <n v="62.27400150714363"/>
    <n v="71.170287436735578"/>
    <n v="80.066573366327532"/>
    <n v="0"/>
    <n v="8.8962859295919472"/>
    <n v="17.792571859183894"/>
    <n v="26.688857788775842"/>
    <n v="35.585143718367789"/>
    <n v="44.481429647959736"/>
    <n v="53.377715577551683"/>
    <n v="62.27400150714363"/>
    <n v="71.170287436735578"/>
    <n v="80.066573366327532"/>
    <n v="0"/>
    <n v="48.475640796396597"/>
    <n v="193.90256318558639"/>
    <n v="436.28076716756937"/>
    <n v="775.61025274234555"/>
    <n v="1211.8910199099148"/>
    <n v="1745.1230686702775"/>
    <n v="2375.3063990234332"/>
    <n v="3102.4410109693822"/>
    <n v="3926.526904508125"/>
    <n v="0"/>
    <n v="2.6841342599846739E-2"/>
    <n v="5.3682685199693478E-2"/>
    <n v="8.0524027799540224E-2"/>
    <n v="0.10736537039938696"/>
    <n v="0.1342067129992337"/>
    <n v="0.16104805559908045"/>
    <n v="0.18788939819892717"/>
    <n v="0.21473074079877391"/>
    <n v="0.24157208339862069"/>
    <n v="9.0399999999999991"/>
    <n v="1.181524"/>
    <n v="1"/>
    <n v="1.0005999999999999"/>
    <n v="1.0066999999999999"/>
    <n v="1"/>
    <n v="0.96813710378408169"/>
    <n v="0.93742945571348668"/>
    <n v="0.90787705578821509"/>
    <n v="0.8794799040082667"/>
    <n v="0.85223800037364161"/>
    <n v="0.82615134488433994"/>
    <n v="0.80121993754036158"/>
    <n v="0.77744377834170642"/>
    <n v="0.75482286728837455"/>
    <n v="350900"/>
    <n v="701800"/>
    <n v="679438.61943566857"/>
    <n v="657887.99201972492"/>
    <n v="637148.11775216938"/>
    <n v="617218.9966330016"/>
    <n v="598100.62866222172"/>
    <n v="579793.01383982983"/>
    <n v="562296.15216582571"/>
    <n v="545610.04364020959"/>
    <n v="529734.68826298125"/>
    <n v="701800"/>
    <n v="679438.61943566857"/>
    <n v="657887.99201972492"/>
    <n v="637148.11775216938"/>
    <n v="617218.9966330016"/>
    <n v="598100.62866222172"/>
    <n v="579793.01383982983"/>
    <n v="562296.15216582571"/>
    <n v="545610.04364020959"/>
    <n v="529734.68826298125"/>
    <n v="2294759.6100000003"/>
    <n v="60.12"/>
    <n v="9.5873061007957556"/>
    <n v="1.2999999999999999E-2"/>
    <n v="0.78300000000000003"/>
    <n v="4.1710026516728012E-2"/>
    <n v="0.14675258013686635"/>
    <n v="7.3999999999999996E-2"/>
    <n v="0.22075258013686633"/>
    <n v="2.8030119991452986"/>
    <n v="2.6931397384367801"/>
    <n v="2.5581106241618681"/>
    <n v="2.3979246563205638"/>
    <n v="2.2125818349128665"/>
    <n v="2.0020821599387757"/>
    <n v="1.7664256313982929"/>
    <n v="1.5056122492914168"/>
    <n v="1.2196420136181476"/>
    <n v="0.90851492437848491"/>
    <n v="2.8030119991452986"/>
    <n v="2.7480758687910392"/>
    <n v="2.6256251812993243"/>
    <n v="2.478017640241216"/>
    <n v="2.305253245616715"/>
    <n v="2.1073319974258213"/>
    <n v="1.8842538956685342"/>
    <n v="1.6360189403448548"/>
    <n v="1.3626271314547822"/>
    <n v="1.0640784689983163"/>
    <n v="0"/>
    <n v="4.4481429647959736"/>
    <n v="13.344428894387921"/>
    <n v="22.240714823979868"/>
    <n v="31.137000753571815"/>
    <n v="40.033286683163766"/>
    <n v="48.929572612755706"/>
    <n v="57.82585854234766"/>
    <n v="66.7221444719396"/>
    <n v="75.618430401531555"/>
    <n v="8.8962859295919472"/>
    <n v="0"/>
    <n v="14.399875971378009"/>
    <n v="45.214319186577661"/>
    <n v="79.845984604604766"/>
    <n v="120.16192243537614"/>
    <n v="169.00401335423038"/>
    <n v="231.01529437006388"/>
    <n v="314.44340834368609"/>
    <n v="435.61386776747509"/>
    <n v="632.212001274915"/>
    <n v="2041.9106873083069"/>
    <n v="69.555528290513578"/>
    <n v="316.71993233982289"/>
    <n v="2428.1861479386434"/>
    <n v="2428.1999999999998"/>
    <n v="316.7217391304348"/>
    <n v="69.555528290513578"/>
    <n v="2041.9227325790514"/>
    <n v="8.4970241291723223"/>
    <n v="1.3852061356374179E-2"/>
    <n v="5.7046624480578946E-6"/>
  </r>
  <r>
    <x v="3"/>
    <x v="450"/>
    <n v="377"/>
    <n v="1.8792899999999999"/>
    <n v="80.03363307165607"/>
    <n v="0"/>
    <n v="8.8926258968506744"/>
    <n v="17.785251793701349"/>
    <n v="26.677877690552023"/>
    <n v="35.570503587402698"/>
    <n v="44.463129484253372"/>
    <n v="53.355755381104046"/>
    <n v="62.248381277954721"/>
    <n v="71.141007174805395"/>
    <n v="80.03363307165607"/>
    <n v="0"/>
    <n v="8.8926258968506744"/>
    <n v="17.785251793701349"/>
    <n v="26.677877690552023"/>
    <n v="35.570503587402698"/>
    <n v="44.463129484253372"/>
    <n v="53.355755381104046"/>
    <n v="62.248381277954721"/>
    <n v="71.141007174805395"/>
    <n v="80.03363307165607"/>
    <n v="0"/>
    <n v="48.435762146570298"/>
    <n v="193.74304858628119"/>
    <n v="435.92185931913269"/>
    <n v="774.97219434512476"/>
    <n v="1210.8940536642576"/>
    <n v="1743.6874372765308"/>
    <n v="2373.3523451819447"/>
    <n v="3099.8887773804991"/>
    <n v="3923.2967338721946"/>
    <n v="0"/>
    <n v="2.6830299767645453E-2"/>
    <n v="5.3660599535290905E-2"/>
    <n v="8.0490899302936361E-2"/>
    <n v="0.10732119907058181"/>
    <n v="0.13415149883822727"/>
    <n v="0.16098179860587272"/>
    <n v="0.18781209837351817"/>
    <n v="0.21464239814116362"/>
    <n v="0.24147269790880907"/>
    <n v="9.0399999999999991"/>
    <n v="1.181524"/>
    <n v="1"/>
    <n v="1.0005999999999999"/>
    <n v="1.0066999999999999"/>
    <n v="1"/>
    <n v="0.96814997499697264"/>
    <n v="0.93745424777047515"/>
    <n v="0.90791281832050774"/>
    <n v="0.8795256866470702"/>
    <n v="0.85229285275016275"/>
    <n v="0.82621431662978528"/>
    <n v="0.80129007828593779"/>
    <n v="0.77752013771862016"/>
    <n v="0.75490449492783263"/>
    <n v="350900"/>
    <n v="701800"/>
    <n v="679447.65245287539"/>
    <n v="657905.39108531945"/>
    <n v="637173.21589733229"/>
    <n v="617251.12688891392"/>
    <n v="598139.1240600642"/>
    <n v="579837.20741078327"/>
    <n v="562345.37694107112"/>
    <n v="545663.63265092764"/>
    <n v="529791.97454035294"/>
    <n v="701800"/>
    <n v="679447.65245287539"/>
    <n v="657905.39108531945"/>
    <n v="637173.21589733229"/>
    <n v="617251.12688891392"/>
    <n v="598139.1240600642"/>
    <n v="579837.20741078327"/>
    <n v="562345.37694107112"/>
    <n v="545663.63265092764"/>
    <n v="529791.97454035294"/>
    <n v="2297211.2762500001"/>
    <n v="60.12"/>
    <n v="9.5873061007957556"/>
    <n v="1.2999999999999999E-2"/>
    <n v="0.78300000000000003"/>
    <n v="4.1710026516728012E-2"/>
    <n v="0.1473085896599588"/>
    <n v="7.3999999999999996E-2"/>
    <n v="0.22130858965995881"/>
    <n v="2.7998112037353251"/>
    <n v="2.6900687168340052"/>
    <n v="2.5551412829126199"/>
    <n v="2.3950289019711688"/>
    <n v="2.2097315740096524"/>
    <n v="1.9992492990280701"/>
    <n v="1.7635820770264228"/>
    <n v="1.5027299080047098"/>
    <n v="1.2166927919629309"/>
    <n v="0.9054707289010866"/>
    <n v="2.7998112037353251"/>
    <n v="2.7449399602846651"/>
    <n v="2.6226049998733125"/>
    <n v="2.4750850924418941"/>
    <n v="2.3023802379904108"/>
    <n v="2.1044904365188613"/>
    <n v="1.8814156880272463"/>
    <n v="1.6331559925155663"/>
    <n v="1.3597113499838205"/>
    <n v="1.0610817604320086"/>
    <n v="0"/>
    <n v="4.4463129484253372"/>
    <n v="13.338938845276012"/>
    <n v="22.231564742126686"/>
    <n v="31.12419063897736"/>
    <n v="40.016816535828035"/>
    <n v="48.909442432678709"/>
    <n v="57.802068329529384"/>
    <n v="66.694694226380051"/>
    <n v="75.587320123230739"/>
    <n v="8.8926258968506744"/>
    <n v="0"/>
    <n v="14.404467217042219"/>
    <n v="45.229149268661828"/>
    <n v="79.874824892707949"/>
    <n v="120.21289061109468"/>
    <n v="169.09298938163047"/>
    <n v="231.17346004136607"/>
    <n v="314.73550112440097"/>
    <n v="436.18887572505861"/>
    <n v="633.47593509449894"/>
    <n v="2044.3880933564617"/>
    <n v="69.555528290513578"/>
    <n v="317.0915432470461"/>
    <n v="2431.0351648940214"/>
    <n v="2431"/>
    <n v="317.08695652173901"/>
    <n v="69.555528290513578"/>
    <n v="2044.3575151877474"/>
    <n v="8.4917173928383605"/>
    <n v="3.516489402136358E-2"/>
    <n v="1.4465197047043842E-5"/>
  </r>
  <r>
    <x v="3"/>
    <x v="451"/>
    <n v="377"/>
    <n v="1.8806700000000001"/>
    <n v="80.046944426878355"/>
    <n v="0"/>
    <n v="8.8941049363198168"/>
    <n v="17.788209872639634"/>
    <n v="26.68231480895945"/>
    <n v="35.576419745279267"/>
    <n v="44.470524681599088"/>
    <n v="53.364629617918908"/>
    <n v="62.258734554238728"/>
    <n v="71.152839490558549"/>
    <n v="80.046944426878369"/>
    <n v="0"/>
    <n v="8.8941049363198168"/>
    <n v="17.788209872639634"/>
    <n v="26.68231480895945"/>
    <n v="35.576419745279267"/>
    <n v="44.470524681599088"/>
    <n v="53.364629617918908"/>
    <n v="62.258734554238728"/>
    <n v="71.152839490558549"/>
    <n v="80.046944426878369"/>
    <n v="0"/>
    <n v="48.451875353689481"/>
    <n v="193.80750141475792"/>
    <n v="436.06687818320535"/>
    <n v="775.23000565903169"/>
    <n v="1211.2968838422373"/>
    <n v="1744.2675127328216"/>
    <n v="2374.1418923307851"/>
    <n v="3100.9200226361277"/>
    <n v="3924.6019036488492"/>
    <n v="0"/>
    <n v="2.6834762237200067E-2"/>
    <n v="5.3669524474400133E-2"/>
    <n v="8.0504286711600204E-2"/>
    <n v="0.10733904894880027"/>
    <n v="0.13417381118600033"/>
    <n v="0.16100857342320041"/>
    <n v="0.18784333566040048"/>
    <n v="0.21467809789760056"/>
    <n v="0.24151286013480064"/>
    <n v="9.0399999999999991"/>
    <n v="1.181524"/>
    <n v="1"/>
    <n v="1.0005999999999999"/>
    <n v="1.0066999999999999"/>
    <n v="1"/>
    <n v="0.96814477364512819"/>
    <n v="0.93744422906898472"/>
    <n v="0.90789836627156995"/>
    <n v="0.87950718525288352"/>
    <n v="0.85227068601292555"/>
    <n v="0.82618886855169615"/>
    <n v="0.80126173286919522"/>
    <n v="0.77748927896542264"/>
    <n v="0.75487150684037874"/>
    <n v="350900"/>
    <n v="701800"/>
    <n v="679444.00214415102"/>
    <n v="657898.35996061342"/>
    <n v="637163.0734493878"/>
    <n v="617238.14261047367"/>
    <n v="598123.56744387117"/>
    <n v="579819.34794958041"/>
    <n v="562325.48412760126"/>
    <n v="545641.97597793362"/>
    <n v="529768.82350057783"/>
    <n v="701800"/>
    <n v="679444.00214415102"/>
    <n v="657898.35996061342"/>
    <n v="637163.0734493878"/>
    <n v="617238.14261047367"/>
    <n v="598123.56744387117"/>
    <n v="579819.34794958041"/>
    <n v="562325.48412760126"/>
    <n v="545641.97597793362"/>
    <n v="529768.82350057783"/>
    <n v="2299662.9425000004"/>
    <n v="60.12"/>
    <n v="9.5873061007957556"/>
    <n v="1.2999999999999999E-2"/>
    <n v="0.78300000000000003"/>
    <n v="4.1710026516728012E-2"/>
    <n v="0.14752501234315532"/>
    <n v="7.3999999999999996E-2"/>
    <n v="0.2215250123431553"/>
    <n v="2.7966172330490404"/>
    <n v="2.6869567084226493"/>
    <n v="2.5521003003601481"/>
    <n v="2.3920480088615386"/>
    <n v="2.206799833926818"/>
    <n v="1.9963557755559884"/>
    <n v="1.7607158337490494"/>
    <n v="1.4998800085060002"/>
    <n v="1.2138482998268414"/>
    <n v="0.90262070771157366"/>
    <n v="2.7966172330490404"/>
    <n v="2.7417869707358449"/>
    <n v="2.6195285043913987"/>
    <n v="2.4720741546108433"/>
    <n v="2.2994239213941783"/>
    <n v="2.1015778047414031"/>
    <n v="1.8785358046525189"/>
    <n v="1.6302979211275248"/>
    <n v="1.3568641541664208"/>
    <n v="1.0582345037692076"/>
    <n v="0"/>
    <n v="4.4470524681599084"/>
    <n v="13.341157404479725"/>
    <n v="22.235262340799544"/>
    <n v="31.129367277119357"/>
    <n v="40.023472213439177"/>
    <n v="48.917577149758998"/>
    <n v="57.811682086078818"/>
    <n v="66.705787022398638"/>
    <n v="75.599891958718459"/>
    <n v="8.8941049363198168"/>
    <n v="0"/>
    <n v="14.425829479567151"/>
    <n v="45.297332603361312"/>
    <n v="79.998715320416181"/>
    <n v="120.4074884095623"/>
    <n v="169.38367020202259"/>
    <n v="231.60488254891436"/>
    <n v="315.39215032742788"/>
    <n v="437.24957123765734"/>
    <n v="635.39165455327679"/>
    <n v="2049.1512946822058"/>
    <n v="69.555528290513578"/>
    <n v="317.80602344590767"/>
    <n v="2436.5128464186269"/>
    <n v="2436.5"/>
    <n v="317.804347826087"/>
    <n v="69.555528290513578"/>
    <n v="2049.1401238833996"/>
    <n v="8.4896508078588049"/>
    <n v="1.2846418626850209E-2"/>
    <n v="5.2724886627745571E-6"/>
  </r>
  <r>
    <x v="3"/>
    <x v="452"/>
    <n v="377"/>
    <n v="1.88436"/>
    <n v="80.011146868373828"/>
    <n v="0"/>
    <n v="8.890127429819314"/>
    <n v="17.780254859638628"/>
    <n v="26.67038228945794"/>
    <n v="35.560509719277256"/>
    <n v="44.450637149096572"/>
    <n v="53.340764578915888"/>
    <n v="62.230892008735204"/>
    <n v="71.121019438554512"/>
    <n v="80.011146868373828"/>
    <n v="0"/>
    <n v="8.890127429819314"/>
    <n v="17.780254859638628"/>
    <n v="26.67038228945794"/>
    <n v="35.560509719277256"/>
    <n v="44.450637149096572"/>
    <n v="53.340764578915888"/>
    <n v="62.230892008735204"/>
    <n v="71.121019438554512"/>
    <n v="80.011146868373828"/>
    <n v="0"/>
    <n v="48.408549002535779"/>
    <n v="193.63419601014311"/>
    <n v="435.67694102282195"/>
    <n v="774.53678404057246"/>
    <n v="1210.2137250633946"/>
    <n v="1742.7077640912885"/>
    <n v="2372.0189011242537"/>
    <n v="3098.1471361622898"/>
    <n v="3921.0924692053982"/>
    <n v="0"/>
    <n v="2.6822761542132704E-2"/>
    <n v="5.3645523084265408E-2"/>
    <n v="8.0468284626398101E-2"/>
    <n v="0.10729104616853082"/>
    <n v="0.13411380771066353"/>
    <n v="0.16093656925279623"/>
    <n v="0.18775933079492893"/>
    <n v="0.21458209233706163"/>
    <n v="0.24140485387919433"/>
    <n v="9.0399999999999991"/>
    <n v="1.181524"/>
    <n v="1"/>
    <n v="1.0005999999999999"/>
    <n v="1.0066999999999999"/>
    <n v="1"/>
    <n v="0.96815876145172675"/>
    <n v="0.93747117214942965"/>
    <n v="0.90793723209310873"/>
    <n v="0.87955694128276385"/>
    <n v="0.85233029971839502"/>
    <n v="0.82625730740000247"/>
    <n v="0.80133796432758597"/>
    <n v="0.77757227050114563"/>
    <n v="0.75496022592068135"/>
    <n v="350900"/>
    <n v="701800"/>
    <n v="679453.81878682179"/>
    <n v="657917.26861446968"/>
    <n v="637190.34948294365"/>
    <n v="617273.06139224372"/>
    <n v="598165.40434236964"/>
    <n v="579867.37833332177"/>
    <n v="562378.98336509988"/>
    <n v="545700.21943770396"/>
    <n v="529831.08655113413"/>
    <n v="701800"/>
    <n v="679453.81878682179"/>
    <n v="657917.26861446968"/>
    <n v="637190.34948294365"/>
    <n v="617273.06139224372"/>
    <n v="598165.40434236964"/>
    <n v="579867.37833332177"/>
    <n v="562378.98336509988"/>
    <n v="545700.21943770396"/>
    <n v="529831.08655113413"/>
    <n v="2302114.6087500001"/>
    <n v="60.12"/>
    <n v="9.5873061007957556"/>
    <n v="1.2999999999999999E-2"/>
    <n v="0.78300000000000003"/>
    <n v="4.1710026516728012E-2"/>
    <n v="0.14810448810234819"/>
    <n v="7.3999999999999996E-2"/>
    <n v="0.22210448810234817"/>
    <n v="2.7934300652822155"/>
    <n v="2.683901626697164"/>
    <n v="2.5491480190024269"/>
    <n v="2.3891692421980024"/>
    <n v="2.2039652962838914"/>
    <n v="1.9935361812600929"/>
    <n v="1.7578818971266081"/>
    <n v="1.4970024438834362"/>
    <n v="1.2108978215305772"/>
    <n v="0.89956803006803165"/>
    <n v="2.7934300652822155"/>
    <n v="2.73866584598969"/>
    <n v="2.6165248228497955"/>
    <n v="2.4691586306002149"/>
    <n v="2.2965672692409469"/>
    <n v="2.0987507387719919"/>
    <n v="1.8757090391933504"/>
    <n v="1.6274421705050222"/>
    <n v="1.3539501327070067"/>
    <n v="1.0552329257993045"/>
    <n v="0"/>
    <n v="4.445063714909657"/>
    <n v="13.33519114472897"/>
    <n v="22.225318574548282"/>
    <n v="31.115446004367598"/>
    <n v="40.005573434186914"/>
    <n v="48.89570086400623"/>
    <n v="57.785828293825546"/>
    <n v="66.675955723644861"/>
    <n v="75.566083153464177"/>
    <n v="8.890127429819314"/>
    <n v="0"/>
    <n v="14.429355416645324"/>
    <n v="45.308780387765587"/>
    <n v="80.021555459170415"/>
    <n v="120.44945676941468"/>
    <n v="169.46016464109235"/>
    <n v="231.74650351862672"/>
    <n v="315.66306101700104"/>
    <n v="437.7987996522952"/>
    <n v="636.62921444358687"/>
    <n v="2051.5068913055984"/>
    <n v="69.555528290513578"/>
    <n v="318.15936293941655"/>
    <n v="2439.2217825355283"/>
    <n v="2439.1999999999998"/>
    <n v="318.15652173913031"/>
    <n v="69.555528290513578"/>
    <n v="2051.4879499703561"/>
    <n v="8.4841149141104548"/>
    <n v="2.178253552847309E-2"/>
    <n v="8.9301965925193066E-6"/>
  </r>
  <r>
    <x v="3"/>
    <x v="453"/>
    <n v="377"/>
    <n v="1.8879900000000001"/>
    <n v="79.976744099128766"/>
    <n v="0"/>
    <n v="8.8863048999031964"/>
    <n v="17.772609799806393"/>
    <n v="26.658914699709591"/>
    <n v="35.545219599612786"/>
    <n v="44.43152449951598"/>
    <n v="53.317829399419175"/>
    <n v="62.204134299322369"/>
    <n v="71.090439199225571"/>
    <n v="79.976744099128766"/>
    <n v="0"/>
    <n v="8.8863048999031964"/>
    <n v="17.772609799806393"/>
    <n v="26.658914699709591"/>
    <n v="35.545219599612786"/>
    <n v="44.43152449951598"/>
    <n v="53.317829399419175"/>
    <n v="62.204134299322369"/>
    <n v="71.090439199225571"/>
    <n v="79.976744099128766"/>
    <n v="0"/>
    <n v="48.366929049101685"/>
    <n v="193.46771619640674"/>
    <n v="435.3023614419152"/>
    <n v="773.87086478562696"/>
    <n v="1209.173226227542"/>
    <n v="1741.2094457676601"/>
    <n v="2369.979523405982"/>
    <n v="3095.4834591425079"/>
    <n v="3917.7212529772364"/>
    <n v="0"/>
    <n v="2.6811228433160184E-2"/>
    <n v="5.3622456866320369E-2"/>
    <n v="8.0433685299480556E-2"/>
    <n v="0.10724491373264074"/>
    <n v="0.13405614216580092"/>
    <n v="0.16086737059896108"/>
    <n v="0.18767859903212125"/>
    <n v="0.21448982746528147"/>
    <n v="0.24130105589844164"/>
    <n v="9.0399999999999991"/>
    <n v="1.181524"/>
    <n v="1"/>
    <n v="1.0005999999999999"/>
    <n v="1.0066999999999999"/>
    <n v="1"/>
    <n v="0.96817220446551333"/>
    <n v="0.93749706631029972"/>
    <n v="0.90797458553435928"/>
    <n v="0.8796047621376919"/>
    <n v="0.85238759612029769"/>
    <n v="0.82632308748217653"/>
    <n v="0.80141123622332844"/>
    <n v="0.77765204234375351"/>
    <n v="0.75504550584345187"/>
    <n v="350900"/>
    <n v="701800"/>
    <n v="679463.25309389725"/>
    <n v="657935.44113656832"/>
    <n v="637216.56412801333"/>
    <n v="617306.62206823216"/>
    <n v="598205.61495722493"/>
    <n v="579913.54279499152"/>
    <n v="562430.40558153193"/>
    <n v="545756.20331684616"/>
    <n v="529890.93600093457"/>
    <n v="701800"/>
    <n v="679463.25309389725"/>
    <n v="657935.44113656832"/>
    <n v="637216.56412801333"/>
    <n v="617306.62206823216"/>
    <n v="598205.61495722493"/>
    <n v="579913.54279499152"/>
    <n v="562430.40558153193"/>
    <n v="545756.20331684616"/>
    <n v="529890.93600093457"/>
    <n v="2304566.2750000004"/>
    <n v="60.12"/>
    <n v="9.5873061007957556"/>
    <n v="1.2999999999999999E-2"/>
    <n v="0.78300000000000003"/>
    <n v="4.1710026516728012E-2"/>
    <n v="0.14867564979361347"/>
    <n v="7.3999999999999996E-2"/>
    <n v="0.22267564979361348"/>
    <n v="2.7902496787234039"/>
    <n v="2.680851534256127"/>
    <n v="2.5461993509010172"/>
    <n v="2.3862931286580737"/>
    <n v="2.2011328675272983"/>
    <n v="1.9907185675086896"/>
    <n v="1.7550502286022478"/>
    <n v="1.4941278508079727"/>
    <n v="1.2079514341258646"/>
    <n v="0.89652097855592439"/>
    <n v="2.7902496787234039"/>
    <n v="2.7355506064897654"/>
    <n v="2.6135254425785721"/>
    <n v="2.4662462397795455"/>
    <n v="2.293712998092686"/>
    <n v="2.0959257175179937"/>
    <n v="1.8728843980554686"/>
    <n v="1.6245890397051101"/>
    <n v="1.3510396424669187"/>
    <n v="1.0522362063408945"/>
    <n v="0"/>
    <n v="4.4431524499515982"/>
    <n v="13.329457349854795"/>
    <n v="22.215762249757994"/>
    <n v="31.102067149661188"/>
    <n v="39.988372049564383"/>
    <n v="48.874676949467577"/>
    <n v="57.760981849370772"/>
    <n v="66.647286749273974"/>
    <n v="75.533591649177168"/>
    <n v="8.8863048999031964"/>
    <n v="0"/>
    <n v="14.433367561672085"/>
    <n v="45.321778862883335"/>
    <n v="80.04717199396751"/>
    <n v="120.49565570713315"/>
    <n v="169.5426815526659"/>
    <n v="231.89647033643374"/>
    <n v="315.94556129989172"/>
    <n v="438.36471720690338"/>
    <n v="637.89339459577184"/>
    <n v="2053.9407991173225"/>
    <n v="69.555528290513578"/>
    <n v="318.52444911117522"/>
    <n v="2442.0207765190112"/>
    <n v="2442"/>
    <n v="318.52173913043453"/>
    <n v="69.555528290513578"/>
    <n v="2053.9227325790521"/>
    <n v="8.4786549483514708"/>
    <n v="2.0776519011178607E-2"/>
    <n v="8.5079930430706832E-6"/>
  </r>
  <r>
    <x v="3"/>
    <x v="454"/>
    <n v="377"/>
    <n v="1.8917200000000001"/>
    <n v="79.940345662242706"/>
    <n v="0"/>
    <n v="8.882260629138079"/>
    <n v="17.764521258276158"/>
    <n v="26.646781887414235"/>
    <n v="35.529042516552316"/>
    <n v="44.411303145690397"/>
    <n v="53.293563774828478"/>
    <n v="62.175824403966558"/>
    <n v="71.058085033104632"/>
    <n v="79.940345662242706"/>
    <n v="0"/>
    <n v="8.882260629138079"/>
    <n v="17.764521258276158"/>
    <n v="26.646781887414235"/>
    <n v="35.529042516552316"/>
    <n v="44.411303145690397"/>
    <n v="53.293563774828478"/>
    <n v="62.175824403966558"/>
    <n v="71.058085033104632"/>
    <n v="79.940345662242706"/>
    <n v="0"/>
    <n v="48.322914253911037"/>
    <n v="193.29165701564415"/>
    <n v="434.90622828519929"/>
    <n v="773.16662806257659"/>
    <n v="1208.072856347776"/>
    <n v="1739.6249131407976"/>
    <n v="2367.8227984416412"/>
    <n v="3092.6665122503064"/>
    <n v="3914.1560545667935"/>
    <n v="0"/>
    <n v="2.6799026300940942E-2"/>
    <n v="5.3598052601881885E-2"/>
    <n v="8.0397078902822813E-2"/>
    <n v="0.10719610520376377"/>
    <n v="0.13399513150470471"/>
    <n v="0.16079415780564565"/>
    <n v="0.1875931841065866"/>
    <n v="0.21439221040752754"/>
    <n v="0.24119123670846845"/>
    <n v="9.0399999999999991"/>
    <n v="1.181524"/>
    <n v="1"/>
    <n v="1.0005999999999999"/>
    <n v="1.0066999999999999"/>
    <n v="1"/>
    <n v="0.96818642752627271"/>
    <n v="0.93752446349239915"/>
    <n v="0.90801410789837933"/>
    <n v="0.87965536074421324"/>
    <n v="0.85244822202990089"/>
    <n v="0.82639269175544228"/>
    <n v="0.80148876992083729"/>
    <n v="0.77773645652608625"/>
    <n v="0.75513575157118884"/>
    <n v="350900"/>
    <n v="701800"/>
    <n v="679473.23483793822"/>
    <n v="657954.66847896576"/>
    <n v="637244.30092308263"/>
    <n v="617342.13217028882"/>
    <n v="598248.16222058446"/>
    <n v="579962.39107396943"/>
    <n v="562484.8187304436"/>
    <n v="545815.44519000733"/>
    <n v="529954.27045266028"/>
    <n v="701800"/>
    <n v="679473.23483793822"/>
    <n v="657954.66847896576"/>
    <n v="637244.30092308263"/>
    <n v="617342.13217028882"/>
    <n v="598248.16222058446"/>
    <n v="579962.39107396943"/>
    <n v="562484.8187304436"/>
    <n v="545815.44519000733"/>
    <n v="529954.27045266028"/>
    <n v="2307017.9412500001"/>
    <n v="60.12"/>
    <n v="9.5873061007957556"/>
    <n v="1.2999999999999999E-2"/>
    <n v="0.78300000000000003"/>
    <n v="4.1710026516728012E-2"/>
    <n v="0.14926369102374776"/>
    <n v="7.3999999999999996E-2"/>
    <n v="0.22326369102374777"/>
    <n v="2.7870760517534539"/>
    <n v="2.6778098773501107"/>
    <n v="2.5432599370400308"/>
    <n v="2.383426230823213"/>
    <n v="2.1983087586996581"/>
    <n v="1.9879075206693666"/>
    <n v="1.7522225167323375"/>
    <n v="1.4912537468885709"/>
    <n v="1.2050012111380681"/>
    <n v="0.89346490948082724"/>
    <n v="2.7870760517534539"/>
    <n v="2.7324429645517823"/>
    <n v="2.6105349071950705"/>
    <n v="2.4633430839316217"/>
    <n v="2.2908674947614358"/>
    <n v="2.0931081396845124"/>
    <n v="1.8700650187008521"/>
    <n v="1.6217381318104542"/>
    <n v="1.3481274790133195"/>
    <n v="1.0492330603094477"/>
    <n v="0"/>
    <n v="4.4411303145690395"/>
    <n v="13.323390943707118"/>
    <n v="22.205651572845198"/>
    <n v="31.087912201983276"/>
    <n v="39.97017283112136"/>
    <n v="48.852433460259434"/>
    <n v="57.734694089397522"/>
    <n v="66.616954718535595"/>
    <n v="75.499215347673669"/>
    <n v="8.882260629138079"/>
    <n v="0"/>
    <n v="14.436633244946412"/>
    <n v="45.332406971358516"/>
    <n v="80.06858078211404"/>
    <n v="120.53553478113005"/>
    <n v="169.61641195051951"/>
    <n v="232.03473784194819"/>
    <n v="316.21295089922904"/>
    <n v="438.91187097720803"/>
    <n v="639.13703578467084"/>
    <n v="2056.2861632331246"/>
    <n v="69.555528290513578"/>
    <n v="318.87625372854552"/>
    <n v="2444.7179452521837"/>
    <n v="2444.6999999999998"/>
    <n v="318.8739130434783"/>
    <n v="69.555528290513578"/>
    <n v="2056.2705586660081"/>
    <n v="8.4730302151942141"/>
    <n v="1.7945252183835692E-2"/>
    <n v="7.3404721167569403E-6"/>
  </r>
  <r>
    <x v="3"/>
    <x v="455"/>
    <n v="377"/>
    <n v="1.8937900000000001"/>
    <n v="79.939086250421497"/>
    <n v="0"/>
    <n v="8.8821206944912774"/>
    <n v="17.764241388982555"/>
    <n v="26.646362083473832"/>
    <n v="35.52848277796511"/>
    <n v="44.410603472456387"/>
    <n v="53.292724166947664"/>
    <n v="62.174844861438942"/>
    <n v="71.056965555930219"/>
    <n v="79.939086250421497"/>
    <n v="0"/>
    <n v="8.8821206944912774"/>
    <n v="17.764241388982555"/>
    <n v="26.646362083473832"/>
    <n v="35.52848277796511"/>
    <n v="44.410603472456387"/>
    <n v="53.292724166947664"/>
    <n v="62.174844861438942"/>
    <n v="71.056965555930219"/>
    <n v="79.939086250421497"/>
    <n v="0"/>
    <n v="48.321391669300006"/>
    <n v="193.28556667720002"/>
    <n v="434.89252502370005"/>
    <n v="773.14226670880009"/>
    <n v="1208.0347917325003"/>
    <n v="1739.5701000948002"/>
    <n v="2367.7481917957002"/>
    <n v="3092.5690668352004"/>
    <n v="3914.0327252133006"/>
    <n v="0"/>
    <n v="2.6798604098481834E-2"/>
    <n v="5.3597208196963668E-2"/>
    <n v="8.0395812295445498E-2"/>
    <n v="0.10719441639392734"/>
    <n v="0.13399302049240916"/>
    <n v="0.160791624590891"/>
    <n v="0.18759022868937283"/>
    <n v="0.21438883278785467"/>
    <n v="0.24118743688633651"/>
    <n v="9.0399999999999991"/>
    <n v="1.181524"/>
    <n v="1"/>
    <n v="1.0005999999999999"/>
    <n v="1.0066999999999999"/>
    <n v="1"/>
    <n v="0.96818691965857095"/>
    <n v="0.93752541147149182"/>
    <n v="0.9080154754387626"/>
    <n v="0.8796571115603834"/>
    <n v="0.85245031983635411"/>
    <n v="0.82639510026667473"/>
    <n v="0.80149145285134527"/>
    <n v="0.77773937759036593"/>
    <n v="0.7551388744837364"/>
    <n v="350900"/>
    <n v="701800"/>
    <n v="679473.58021638507"/>
    <n v="657955.33377069293"/>
    <n v="637245.26066292357"/>
    <n v="617343.3608930771"/>
    <n v="598249.6344611533"/>
    <n v="579964.08136715228"/>
    <n v="562486.70161107415"/>
    <n v="545817.49519291881"/>
    <n v="529956.46211268625"/>
    <n v="701800"/>
    <n v="679473.58021638507"/>
    <n v="657955.33377069293"/>
    <n v="637245.26066292357"/>
    <n v="617343.3608930771"/>
    <n v="598249.6344611533"/>
    <n v="579964.08136715228"/>
    <n v="562486.70161107415"/>
    <n v="545817.49519291881"/>
    <n v="529956.46211268625"/>
    <n v="2309469.6074999999"/>
    <n v="60.12"/>
    <n v="9.5873061007957556"/>
    <n v="1.2999999999999999E-2"/>
    <n v="0.78300000000000003"/>
    <n v="4.1710026516728012E-2"/>
    <n v="0.14959053102927997"/>
    <n v="7.3999999999999996E-2"/>
    <n v="0.22359053102927995"/>
    <n v="2.7839091628450112"/>
    <n v="2.6747388205161884"/>
    <n v="2.5402681880314293"/>
    <n v="2.3804972653907348"/>
    <n v="2.1954260525941045"/>
    <n v="1.9850545496415377"/>
    <n v="1.7493827565330349"/>
    <n v="1.4884106732685969"/>
    <n v="1.2021382998482226"/>
    <n v="0.89056563627191221"/>
    <n v="2.7839091628450112"/>
    <n v="2.7293239916805998"/>
    <n v="2.6075035042738088"/>
    <n v="2.460382726711082"/>
    <n v="2.2879616589924199"/>
    <n v="2.090240301117821"/>
    <n v="1.8672186530872863"/>
    <n v="1.6188967149008158"/>
    <n v="1.3452744865584099"/>
    <n v="1.0463519680600675"/>
    <n v="0"/>
    <n v="4.4410603472456387"/>
    <n v="13.323181041736916"/>
    <n v="22.205301736228193"/>
    <n v="31.087422430719471"/>
    <n v="39.969543125210748"/>
    <n v="48.851663819702026"/>
    <n v="57.733784514193303"/>
    <n v="66.61590520868458"/>
    <n v="75.498025903175858"/>
    <n v="8.8821206944912774"/>
    <n v="0"/>
    <n v="14.452675510856423"/>
    <n v="45.383679006875411"/>
    <n v="80.162394223285361"/>
    <n v="120.6848187446836"/>
    <n v="169.84377631219769"/>
    <n v="232.38112657876414"/>
    <n v="316.75797318313403"/>
    <n v="439.82883504320165"/>
    <n v="640.8766827390732"/>
    <n v="2060.3719613420717"/>
    <n v="69.555528290513578"/>
    <n v="319.48912344488758"/>
    <n v="2449.4166130774729"/>
    <n v="2449.4"/>
    <n v="319.4869565217391"/>
    <n v="69.555528290513578"/>
    <n v="2060.3575151877476"/>
    <n v="8.4699025101022798"/>
    <n v="1.661307747281171E-2"/>
    <n v="6.7825089706914796E-6"/>
  </r>
  <r>
    <x v="3"/>
    <x v="456"/>
    <n v="377"/>
    <n v="1.8928"/>
    <n v="80.002419323885462"/>
    <n v="0"/>
    <n v="8.8891577026539395"/>
    <n v="17.778315405307879"/>
    <n v="26.667473107961818"/>
    <n v="35.556630810615758"/>
    <n v="44.445788513269697"/>
    <n v="53.334946215923637"/>
    <n v="62.224103918577576"/>
    <n v="71.113261621231516"/>
    <n v="80.002419323885448"/>
    <n v="0"/>
    <n v="8.8891577026539395"/>
    <n v="17.778315405307879"/>
    <n v="26.667473107961818"/>
    <n v="35.556630810615758"/>
    <n v="44.445788513269697"/>
    <n v="53.334946215923637"/>
    <n v="62.224103918577576"/>
    <n v="71.113261621231516"/>
    <n v="80.002419323885448"/>
    <n v="0"/>
    <n v="48.397988855874274"/>
    <n v="193.5919554234971"/>
    <n v="435.58189970286838"/>
    <n v="774.36782169398839"/>
    <n v="1209.9497213968566"/>
    <n v="1742.3275988114735"/>
    <n v="2371.5014539378394"/>
    <n v="3097.4712867759536"/>
    <n v="3920.2370973258148"/>
    <n v="0"/>
    <n v="2.6819835739243701E-2"/>
    <n v="5.3639671478487402E-2"/>
    <n v="8.0459507217731097E-2"/>
    <n v="0.1072793429569748"/>
    <n v="0.13409917869621849"/>
    <n v="0.16091901443546219"/>
    <n v="0.1877388501747059"/>
    <n v="0.21455868591394961"/>
    <n v="0.24137852165319326"/>
    <n v="9.0399999999999991"/>
    <n v="1.181524"/>
    <n v="1"/>
    <n v="1.0005999999999999"/>
    <n v="1.0066999999999999"/>
    <n v="1"/>
    <n v="0.96816217175295671"/>
    <n v="0.93747774108755566"/>
    <n v="0.90794670800379695"/>
    <n v="0.8795690725016807"/>
    <n v="0.85234483458120669"/>
    <n v="0.82627399424237513"/>
    <n v="0.80135655148518592"/>
    <n v="0.77759250630963894"/>
    <n v="0.75498185871573453"/>
    <n v="350900"/>
    <n v="701800"/>
    <n v="679456.21213622508"/>
    <n v="657921.87869524653"/>
    <n v="637196.99967706471"/>
    <n v="617281.5750816795"/>
    <n v="598175.60490909091"/>
    <n v="579879.08915929892"/>
    <n v="562392.02783230343"/>
    <n v="545714.42092810466"/>
    <n v="529846.26844670251"/>
    <n v="701800"/>
    <n v="679456.21213622508"/>
    <n v="657921.87869524653"/>
    <n v="637196.99967706471"/>
    <n v="617281.5750816795"/>
    <n v="598175.60490909091"/>
    <n v="579879.08915929892"/>
    <n v="562392.02783230343"/>
    <n v="545714.42092810466"/>
    <n v="529846.26844670251"/>
    <n v="2311921.2737500002"/>
    <n v="60.12"/>
    <n v="9.5873061007957556"/>
    <n v="1.2999999999999999E-2"/>
    <n v="0.78300000000000003"/>
    <n v="4.1710026516728012E-2"/>
    <n v="0.14943417164766509"/>
    <n v="7.3999999999999996E-2"/>
    <n v="0.2234341716476651"/>
    <n v="2.7807489905620359"/>
    <n v="2.6716085666359364"/>
    <n v="2.5371757578495626"/>
    <n v="2.3774505642029151"/>
    <n v="2.1924329856959943"/>
    <n v="1.9821230223288002"/>
    <n v="1.7465206741013322"/>
    <n v="1.4856259410135906"/>
    <n v="1.1994388230655755"/>
    <n v="0.88795932025728708"/>
    <n v="2.7807489905620359"/>
    <n v="2.7261787785989862"/>
    <n v="2.6043921622427497"/>
    <n v="2.4573131610262386"/>
    <n v="2.2849417749494547"/>
    <n v="2.087278004012397"/>
    <n v="1.8643218482150661"/>
    <n v="1.6160733075574614"/>
    <n v="1.3425323820395829"/>
    <n v="1.0436990716614312"/>
    <n v="0"/>
    <n v="4.4445788513269697"/>
    <n v="13.333736553980909"/>
    <n v="22.222894256634849"/>
    <n v="31.112051959288788"/>
    <n v="40.001209661942724"/>
    <n v="48.890367364596671"/>
    <n v="57.779525067250603"/>
    <n v="66.668682769904549"/>
    <n v="75.557840472558482"/>
    <n v="8.8891577026539395"/>
    <n v="0"/>
    <n v="14.492285921039201"/>
    <n v="45.509923087738997"/>
    <n v="80.389758533719231"/>
    <n v="121.03587905446707"/>
    <n v="170.35443304552805"/>
    <n v="233.11113693200195"/>
    <n v="317.81436393099699"/>
    <n v="441.42580313002543"/>
    <n v="643.52415161524448"/>
    <n v="2067.6577352507616"/>
    <n v="69.555528290513578"/>
    <n v="320.58198953119103"/>
    <n v="2457.795253072466"/>
    <n v="2457.8000000000002"/>
    <n v="320.5826086956522"/>
    <n v="69.555528290513578"/>
    <n v="2067.6618630138346"/>
    <n v="8.4713989182673881"/>
    <n v="4.7469275341427419E-3"/>
    <n v="1.9313725828557008E-6"/>
  </r>
  <r>
    <x v="3"/>
    <x v="457"/>
    <n v="377"/>
    <n v="1.8913"/>
    <n v="80.076562878330691"/>
    <n v="0"/>
    <n v="8.8973958753700764"/>
    <n v="17.794791750740153"/>
    <n v="26.692187626110229"/>
    <n v="35.589583501480305"/>
    <n v="44.486979376850385"/>
    <n v="53.384375252220465"/>
    <n v="62.281771127590545"/>
    <n v="71.179167002960625"/>
    <n v="80.076562878330705"/>
    <n v="0"/>
    <n v="8.8973958753700764"/>
    <n v="17.794791750740153"/>
    <n v="26.692187626110229"/>
    <n v="35.589583501480305"/>
    <n v="44.486979376850385"/>
    <n v="53.384375252220465"/>
    <n v="62.281771127590545"/>
    <n v="71.179167002960625"/>
    <n v="80.076562878330705"/>
    <n v="0"/>
    <n v="48.487737684869629"/>
    <n v="193.95095073947851"/>
    <n v="436.3896391638267"/>
    <n v="775.80380295791406"/>
    <n v="1212.1934421217409"/>
    <n v="1745.558556655307"/>
    <n v="2375.8991465586128"/>
    <n v="3103.2152118316571"/>
    <n v="3927.5067524744418"/>
    <n v="0"/>
    <n v="2.6844691461959964E-2"/>
    <n v="5.3689382923919927E-2"/>
    <n v="8.0534074385879895E-2"/>
    <n v="0.10737876584783985"/>
    <n v="0.13422345730979984"/>
    <n v="0.16106814877175982"/>
    <n v="0.18791284023371979"/>
    <n v="0.21475753169567977"/>
    <n v="0.24160222315763974"/>
    <n v="9.0399999999999991"/>
    <n v="1.181524"/>
    <n v="1"/>
    <n v="1.0005999999999999"/>
    <n v="1.0066999999999999"/>
    <n v="1"/>
    <n v="0.96813320048375873"/>
    <n v="0.93742193740006585"/>
    <n v="0.9078662107489216"/>
    <n v="0.87946602053032563"/>
    <n v="0.85222136674427829"/>
    <n v="0.82613224939077934"/>
    <n v="0.80119866846982879"/>
    <n v="0.77742062398142675"/>
    <n v="0.75479811592557333"/>
    <n v="350900"/>
    <n v="701800"/>
    <n v="679435.88009950193"/>
    <n v="657882.71566736617"/>
    <n v="637140.50670359319"/>
    <n v="617209.25320818252"/>
    <n v="598088.95518113452"/>
    <n v="579779.61262244894"/>
    <n v="562281.2255321258"/>
    <n v="545593.79391016532"/>
    <n v="529717.31775656738"/>
    <n v="701800"/>
    <n v="679435.88009950193"/>
    <n v="657882.71566736617"/>
    <n v="637140.50670359319"/>
    <n v="617209.25320818252"/>
    <n v="598088.95518113452"/>
    <n v="579779.61262244894"/>
    <n v="562281.2255321258"/>
    <n v="545593.79391016532"/>
    <n v="529717.31775656738"/>
    <n v="2314372.94"/>
    <n v="60.12"/>
    <n v="9.5873061007957556"/>
    <n v="1.2999999999999999E-2"/>
    <n v="0.78300000000000003"/>
    <n v="4.1710026516728012E-2"/>
    <n v="0.14919741928065214"/>
    <n v="7.3999999999999996E-2"/>
    <n v="0.22319741928065212"/>
    <n v="2.7775955135593224"/>
    <n v="2.6684739598977343"/>
    <n v="2.5340719907322842"/>
    <n v="2.3743896060629748"/>
    <n v="2.1894268058898048"/>
    <n v="1.9791835902127741"/>
    <n v="1.7436599590318826"/>
    <n v="1.4828559123471303"/>
    <n v="1.1967714501585183"/>
    <n v="0.8854065724660457"/>
    <n v="2.7775955135593224"/>
    <n v="2.7230347367285281"/>
    <n v="2.601272975315009"/>
    <n v="2.4542307983976297"/>
    <n v="2.2819082059763898"/>
    <n v="2.0843051980512897"/>
    <n v="1.8614217746223285"/>
    <n v="1.6132579356895065"/>
    <n v="1.3398136812528243"/>
    <n v="1.0410890113122819"/>
    <n v="0"/>
    <n v="4.4486979376850382"/>
    <n v="13.346093813055115"/>
    <n v="22.243489688425193"/>
    <n v="31.140885563795266"/>
    <n v="40.038281439165345"/>
    <n v="48.935677314535425"/>
    <n v="57.833073189905505"/>
    <n v="66.730469065275585"/>
    <n v="75.627864940645665"/>
    <n v="8.8973958753700764"/>
    <n v="0"/>
    <n v="14.535924256728393"/>
    <n v="45.648988465041363"/>
    <n v="80.639984445165567"/>
    <n v="121.42153047393455"/>
    <n v="170.91376083828675"/>
    <n v="233.90727423134857"/>
    <n v="318.95937746614362"/>
    <n v="443.14176555333779"/>
    <n v="646.3338353151704"/>
    <n v="2075.502441045157"/>
    <n v="69.555528290513578"/>
    <n v="321.75869540035035"/>
    <n v="2466.8166647360208"/>
    <n v="2466.8000000000002"/>
    <n v="321.75652173913022"/>
    <n v="69.555528290513578"/>
    <n v="2075.4879499703566"/>
    <n v="8.473664283823318"/>
    <n v="1.6664736020629789E-2"/>
    <n v="6.7556088943691374E-6"/>
  </r>
  <r>
    <x v="3"/>
    <x v="458"/>
    <n v="377"/>
    <n v="1.89276"/>
    <n v="80.088058828382756"/>
    <n v="0"/>
    <n v="8.8986732031536402"/>
    <n v="17.79734640630728"/>
    <n v="26.696019609460919"/>
    <n v="35.594692812614561"/>
    <n v="44.493366015768203"/>
    <n v="53.392039218921845"/>
    <n v="62.290712422075487"/>
    <n v="71.189385625229122"/>
    <n v="80.088058828382756"/>
    <n v="0"/>
    <n v="8.8986732031536402"/>
    <n v="17.79734640630728"/>
    <n v="26.696019609460919"/>
    <n v="35.594692812614561"/>
    <n v="44.493366015768203"/>
    <n v="53.392039218921845"/>
    <n v="62.290712422075487"/>
    <n v="71.189385625229122"/>
    <n v="80.088058828382756"/>
    <n v="0"/>
    <n v="48.501660675621359"/>
    <n v="194.00664270248544"/>
    <n v="436.51494608059221"/>
    <n v="776.02657080994175"/>
    <n v="1212.5415168905342"/>
    <n v="1746.0597843223693"/>
    <n v="2376.5813731054473"/>
    <n v="3104.106283239767"/>
    <n v="3928.6345147253301"/>
    <n v="0"/>
    <n v="2.6848545339063543E-2"/>
    <n v="5.3697090678127085E-2"/>
    <n v="8.0545636017190614E-2"/>
    <n v="0.10739418135625417"/>
    <n v="0.13424272669531773"/>
    <n v="0.16109127203438126"/>
    <n v="0.18793981737344481"/>
    <n v="0.21478836271250834"/>
    <n v="0.24163690805157187"/>
    <n v="9.0399999999999991"/>
    <n v="1.181524"/>
    <n v="1"/>
    <n v="1.0005999999999999"/>
    <n v="1.0066999999999999"/>
    <n v="1"/>
    <n v="0.96812870858032862"/>
    <n v="0.93741328539922164"/>
    <n v="0.90785373045667916"/>
    <n v="0.87945004375270097"/>
    <n v="0.85220222528728728"/>
    <n v="0.82611027506043799"/>
    <n v="0.8011741930721531"/>
    <n v="0.77739397932243259"/>
    <n v="0.75476963381127671"/>
    <n v="350900"/>
    <n v="701800"/>
    <n v="679432.72768167465"/>
    <n v="657876.64369317377"/>
    <n v="637131.74803449749"/>
    <n v="617198.04070564557"/>
    <n v="598075.52170661825"/>
    <n v="579764.19103741541"/>
    <n v="562264.04869803705"/>
    <n v="545575.09468848316"/>
    <n v="529697.32900875399"/>
    <n v="701800"/>
    <n v="679432.72768167465"/>
    <n v="657876.64369317377"/>
    <n v="637131.74803449749"/>
    <n v="617198.04070564557"/>
    <n v="598075.52170661825"/>
    <n v="579764.19103741541"/>
    <n v="562264.04869803705"/>
    <n v="545575.09468848316"/>
    <n v="529697.32900875399"/>
    <n v="2316824.6062500002"/>
    <n v="60.12"/>
    <n v="9.5873061007957556"/>
    <n v="1.2999999999999999E-2"/>
    <n v="0.78300000000000003"/>
    <n v="4.1710026516728012E-2"/>
    <n v="0.14942785581534584"/>
    <n v="7.3999999999999996E-2"/>
    <n v="0.22342785581534585"/>
    <n v="2.7744487105820106"/>
    <n v="2.665409592165386"/>
    <n v="2.5310784082021796"/>
    <n v="2.3714551586923913"/>
    <n v="2.1865398436360208"/>
    <n v="1.9763324630330692"/>
    <n v="1.7408330168835355"/>
    <n v="1.4800415051874196"/>
    <n v="1.1939579279447226"/>
    <n v="0.88258228515544435"/>
    <n v="2.7744487105820106"/>
    <n v="2.7199291513736981"/>
    <n v="2.598244000183783"/>
    <n v="2.4512667834472852"/>
    <n v="2.2789975011642061"/>
    <n v="2.0814361533345451"/>
    <n v="1.8585827399583024"/>
    <n v="1.6104372610354776"/>
    <n v="1.336999716566071"/>
    <n v="1.0382701065500834"/>
    <n v="0"/>
    <n v="4.4493366015768201"/>
    <n v="13.348009804730459"/>
    <n v="22.246683007884101"/>
    <n v="31.14535621103774"/>
    <n v="40.044029414191385"/>
    <n v="48.94270261734502"/>
    <n v="57.841375820498669"/>
    <n v="66.740049023652304"/>
    <n v="75.638722226805939"/>
    <n v="8.8986732031536402"/>
    <n v="0"/>
    <n v="14.556699893549"/>
    <n v="45.715328181797126"/>
    <n v="80.760675777161467"/>
    <n v="121.61151847523109"/>
    <n v="171.19849240799047"/>
    <n v="234.33184162716196"/>
    <n v="319.60978145554185"/>
    <n v="444.20195342246814"/>
    <n v="648.27472769774079"/>
    <n v="2080.2610189386419"/>
    <n v="69.555528290513578"/>
    <n v="322.4724820843731"/>
    <n v="2472.2890293135283"/>
    <n v="2472.3000000000002"/>
    <n v="322.47391304347821"/>
    <n v="69.555528290513578"/>
    <n v="2080.2705586660086"/>
    <n v="8.4714593580680919"/>
    <n v="1.097068647186461E-2"/>
    <n v="4.4374414398999354E-6"/>
  </r>
  <r>
    <x v="3"/>
    <x v="459"/>
    <n v="377"/>
    <n v="1.8942099999999999"/>
    <n v="80.099746843254479"/>
    <n v="0"/>
    <n v="8.8999718714727205"/>
    <n v="17.799943742945441"/>
    <n v="26.69991561441816"/>
    <n v="35.599887485890882"/>
    <n v="44.499859357363604"/>
    <n v="53.399831228836327"/>
    <n v="62.299803100309049"/>
    <n v="71.199774971781764"/>
    <n v="80.099746843254479"/>
    <n v="0"/>
    <n v="8.8999718714727205"/>
    <n v="17.799943742945441"/>
    <n v="26.69991561441816"/>
    <n v="35.599887485890882"/>
    <n v="44.499859357363604"/>
    <n v="53.399831228836327"/>
    <n v="62.299803100309049"/>
    <n v="71.199774971781764"/>
    <n v="80.099746843254479"/>
    <n v="0"/>
    <n v="48.515818329215953"/>
    <n v="194.06327331686381"/>
    <n v="436.64236496294359"/>
    <n v="776.25309326745526"/>
    <n v="1212.8954582303991"/>
    <n v="1746.5694598517746"/>
    <n v="2377.2750981315821"/>
    <n v="3105.012373069821"/>
    <n v="3929.7812846664924"/>
    <n v="0"/>
    <n v="2.6852463603556375E-2"/>
    <n v="5.370492720711275E-2"/>
    <n v="8.0557390810669122E-2"/>
    <n v="0.1074098544142255"/>
    <n v="0.13426231801778188"/>
    <n v="0.16111478162133824"/>
    <n v="0.18796724522489464"/>
    <n v="0.214819708828451"/>
    <n v="0.24167217243200734"/>
    <n v="9.0399999999999991"/>
    <n v="1.181524"/>
    <n v="1"/>
    <n v="1.0005999999999999"/>
    <n v="1.0066999999999999"/>
    <n v="1"/>
    <n v="0.96812414165430916"/>
    <n v="0.93740448894557082"/>
    <n v="0.90784104187378467"/>
    <n v="0.87943380043895081"/>
    <n v="0.85218276464106935"/>
    <n v="0.82608793448014017"/>
    <n v="0.80114930995616329"/>
    <n v="0.77736689106913881"/>
    <n v="0.75474067781906662"/>
    <n v="350900"/>
    <n v="701800"/>
    <n v="679429.52261299419"/>
    <n v="657870.47034200164"/>
    <n v="637122.84318702214"/>
    <n v="617186.64114805567"/>
    <n v="598061.86422510247"/>
    <n v="579748.51241816243"/>
    <n v="562246.58572723542"/>
    <n v="545556.08415232156"/>
    <n v="529677.00769342098"/>
    <n v="701800"/>
    <n v="679429.52261299419"/>
    <n v="657870.47034200164"/>
    <n v="637122.84318702214"/>
    <n v="617186.64114805567"/>
    <n v="598061.86422510247"/>
    <n v="579748.51241816243"/>
    <n v="562246.58572723542"/>
    <n v="545556.08415232156"/>
    <n v="529677.00769342098"/>
    <n v="2319276.2725"/>
    <n v="60.12"/>
    <n v="9.5873061007957556"/>
    <n v="1.2999999999999999E-2"/>
    <n v="0.78300000000000003"/>
    <n v="4.1710026516728012E-2"/>
    <n v="0.14965689001306701"/>
    <n v="7.3999999999999996E-2"/>
    <n v="0.22365689001306699"/>
    <n v="2.7713085604651169"/>
    <n v="2.6623514949477145"/>
    <n v="2.5280907841884255"/>
    <n v="2.3685264281872476"/>
    <n v="2.1836584269441821"/>
    <n v="1.9734867804592289"/>
    <n v="1.7380114887323879"/>
    <n v="1.4772325517636589"/>
    <n v="1.1911499695530423"/>
    <n v="0.87976374210053832"/>
    <n v="2.7713085604651169"/>
    <n v="2.7168300277064157"/>
    <n v="2.59522113956807"/>
    <n v="2.4483086061878367"/>
    <n v="2.2760924275657146"/>
    <n v="2.0785726037017054"/>
    <n v="1.8557491345958084"/>
    <n v="1.6076220202480234"/>
    <n v="1.3341912606583506"/>
    <n v="1.0354568558267903"/>
    <n v="0"/>
    <n v="4.4499859357363603"/>
    <n v="13.34995780720908"/>
    <n v="22.249929678681802"/>
    <n v="31.149901550154521"/>
    <n v="40.04987342162724"/>
    <n v="48.949845293099969"/>
    <n v="57.849817164572684"/>
    <n v="66.749789036045399"/>
    <n v="75.649760907518129"/>
    <n v="8.8999718714727205"/>
    <n v="0"/>
    <n v="14.577558865520079"/>
    <n v="45.781936328278775"/>
    <n v="80.881857696382866"/>
    <n v="121.80228018772561"/>
    <n v="171.48438609925901"/>
    <n v="234.75815674644966"/>
    <n v="320.26293435263096"/>
    <n v="445.26692863690363"/>
    <n v="650.22578234121374"/>
    <n v="2085.0418212543645"/>
    <n v="69.555528290513578"/>
    <n v="323.18960243173149"/>
    <n v="2477.7869519766095"/>
    <n v="2477.8000000000002"/>
    <n v="323.19130434782574"/>
    <n v="69.555528290513578"/>
    <n v="2085.0531673616611"/>
    <n v="8.4692673670340852"/>
    <n v="1.3048023390638264E-2"/>
    <n v="5.2659711803366949E-6"/>
  </r>
  <r>
    <x v="3"/>
    <x v="460"/>
    <n v="377"/>
    <n v="1.8956500000000001"/>
    <n v="80.111626579355246"/>
    <n v="0"/>
    <n v="8.9012918421505827"/>
    <n v="17.802583684301165"/>
    <n v="26.703875526451746"/>
    <n v="35.605167368602331"/>
    <n v="44.506459210752915"/>
    <n v="53.4077510529035"/>
    <n v="62.309042895054084"/>
    <n v="71.210334737204661"/>
    <n v="80.111626579355246"/>
    <n v="0"/>
    <n v="8.9012918421505827"/>
    <n v="17.802583684301165"/>
    <n v="26.703875526451746"/>
    <n v="35.605167368602331"/>
    <n v="44.506459210752915"/>
    <n v="53.4077510529035"/>
    <n v="62.309042895054084"/>
    <n v="71.210334737204661"/>
    <n v="80.111626579355246"/>
    <n v="0"/>
    <n v="48.53021033122112"/>
    <n v="194.12084132488448"/>
    <n v="436.77189298099"/>
    <n v="776.48336529953792"/>
    <n v="1213.2552582805281"/>
    <n v="1747.0875719239607"/>
    <n v="2377.9803062298352"/>
    <n v="3105.9334611981517"/>
    <n v="3930.9470368289108"/>
    <n v="0"/>
    <n v="2.6856446140253898E-2"/>
    <n v="5.3712892280507796E-2"/>
    <n v="8.056933842076168E-2"/>
    <n v="0.10742578456101559"/>
    <n v="0.13428223070126949"/>
    <n v="0.16113867684152339"/>
    <n v="0.18799512298177729"/>
    <n v="0.21485156912203118"/>
    <n v="0.24170801526228508"/>
    <n v="9.0399999999999991"/>
    <n v="1.181524"/>
    <n v="1"/>
    <n v="1.0005999999999999"/>
    <n v="1.0066999999999999"/>
    <n v="1"/>
    <n v="0.96811949984116619"/>
    <n v="0.93739554830255134"/>
    <n v="0.90782814538415502"/>
    <n v="0.87941729108597755"/>
    <n v="0.85216298540801894"/>
    <n v="0.82606522835027918"/>
    <n v="0.80112401991275806"/>
    <n v="0.77733936009545568"/>
    <n v="0.75471124889837227"/>
    <n v="350900"/>
    <n v="701800"/>
    <n v="679426.26498853043"/>
    <n v="657864.19579873048"/>
    <n v="637113.79243060004"/>
    <n v="617175.0548841391"/>
    <n v="598047.98315934767"/>
    <n v="579732.57725622598"/>
    <n v="562228.83717477357"/>
    <n v="545536.76291499077"/>
    <n v="529656.3544768776"/>
    <n v="701800"/>
    <n v="679426.26498853043"/>
    <n v="657864.19579873048"/>
    <n v="637113.79243060004"/>
    <n v="617175.0548841391"/>
    <n v="598047.98315934767"/>
    <n v="579732.57725622598"/>
    <n v="562228.83717477357"/>
    <n v="545536.76291499077"/>
    <n v="529656.3544768776"/>
    <n v="2321727.9387500002"/>
    <n v="60.12"/>
    <n v="9.5873061007957556"/>
    <n v="1.2999999999999999E-2"/>
    <n v="0.78300000000000003"/>
    <n v="4.1710026516728012E-2"/>
    <n v="0.14988451824504337"/>
    <n v="7.3999999999999996E-2"/>
    <n v="0.22388451824504335"/>
    <n v="2.7681750421330511"/>
    <n v="2.6592996490125453"/>
    <n v="2.5251091015184342"/>
    <n v="2.3656033996507175"/>
    <n v="2.1807825434093964"/>
    <n v="1.9706465327944696"/>
    <n v="1.7351953678059384"/>
    <n v="1.4744290484438014"/>
    <n v="1.1883475747080592"/>
    <n v="0.87695094659871242"/>
    <n v="2.7681750421330511"/>
    <n v="2.713737345572798"/>
    <n v="2.5922043752654895"/>
    <n v="2.4453562505845756"/>
    <n v="2.2731929715300572"/>
    <n v="2.0757145381019328"/>
    <n v="1.852920950300204"/>
    <n v="1.6048122081248699"/>
    <n v="1.3313883115759304"/>
    <n v="1.0326492606533857"/>
    <n v="0"/>
    <n v="4.4506459210752913"/>
    <n v="13.351937763225873"/>
    <n v="22.253229605376454"/>
    <n v="31.154521447527038"/>
    <n v="40.055813289677623"/>
    <n v="48.957105131828207"/>
    <n v="57.858396973978792"/>
    <n v="66.759688816129369"/>
    <n v="75.660980658279954"/>
    <n v="8.9012918421505827"/>
    <n v="0"/>
    <n v="14.598501322981301"/>
    <n v="45.848813397104301"/>
    <n v="81.003531121687715"/>
    <n v="121.99381710225872"/>
    <n v="171.77144425270927"/>
    <n v="235.18622338133045"/>
    <n v="320.91884295057298"/>
    <n v="446.33670603591844"/>
    <n v="652.18704507330074"/>
    <n v="2089.8449246378641"/>
    <n v="69.555528290513578"/>
    <n v="323.91006793925641"/>
    <n v="2483.3105208676338"/>
    <n v="2483.3000000000002"/>
    <n v="323.90869565217372"/>
    <n v="69.555528290513578"/>
    <n v="2089.8357760573131"/>
    <n v="8.4670883670714403"/>
    <n v="1.0520867633658781E-2"/>
    <n v="4.2366478611761694E-6"/>
  </r>
  <r>
    <x v="3"/>
    <x v="461"/>
    <n v="377"/>
    <n v="1.89943"/>
    <n v="80.074117307714829"/>
    <n v="0"/>
    <n v="8.8971241453016479"/>
    <n v="17.794248290603296"/>
    <n v="26.691372435904945"/>
    <n v="35.588496581206591"/>
    <n v="44.485620726508238"/>
    <n v="53.382744871809884"/>
    <n v="62.27986901711153"/>
    <n v="71.176993162413183"/>
    <n v="80.074117307714829"/>
    <n v="0"/>
    <n v="8.8971241453016479"/>
    <n v="17.794248290603296"/>
    <n v="26.691372435904945"/>
    <n v="35.588496581206591"/>
    <n v="44.485620726508238"/>
    <n v="53.382744871809884"/>
    <n v="62.27986901711153"/>
    <n v="71.176993162413183"/>
    <n v="80.074117307714829"/>
    <n v="0"/>
    <n v="48.484776059857118"/>
    <n v="193.93910423942847"/>
    <n v="436.36298453871416"/>
    <n v="775.7564169577139"/>
    <n v="1212.1194014964278"/>
    <n v="1745.4519381548562"/>
    <n v="2375.7540269329984"/>
    <n v="3103.0256678308556"/>
    <n v="3927.2668608484264"/>
    <n v="0"/>
    <n v="2.6843871614225853E-2"/>
    <n v="5.3687743228451705E-2"/>
    <n v="8.0531614842677568E-2"/>
    <n v="0.10737548645690341"/>
    <n v="0.13421935807112925"/>
    <n v="0.16106322968535511"/>
    <n v="0.18790710129958096"/>
    <n v="0.21475097291380682"/>
    <n v="0.24159484452803268"/>
    <n v="9.0399999999999991"/>
    <n v="1.181524"/>
    <n v="1"/>
    <n v="1.0005999999999999"/>
    <n v="1.0066999999999999"/>
    <n v="1"/>
    <n v="0.9681341560639678"/>
    <n v="0.93742377798046195"/>
    <n v="0.90786886574948222"/>
    <n v="0.87946941937102896"/>
    <n v="0.85222543884510182"/>
    <n v="0.82613692417170115"/>
    <n v="0.8012038753508266"/>
    <n v="0.77742629238247851"/>
    <n v="0.75480417526665655"/>
    <n v="350900"/>
    <n v="701800"/>
    <n v="679436.55072569265"/>
    <n v="657884.00738668814"/>
    <n v="637142.36998298659"/>
    <n v="617211.63851458812"/>
    <n v="598091.81298149249"/>
    <n v="579782.89338369982"/>
    <n v="562284.87972121011"/>
    <n v="545597.77199402347"/>
    <n v="529721.57020213956"/>
    <n v="701800"/>
    <n v="679436.55072569265"/>
    <n v="657884.00738668814"/>
    <n v="637142.36998298659"/>
    <n v="617211.63851458812"/>
    <n v="598091.81298149249"/>
    <n v="579782.89338369982"/>
    <n v="562284.87972121011"/>
    <n v="545597.77199402347"/>
    <n v="529721.57020213956"/>
    <n v="2324179.605"/>
    <n v="60.12"/>
    <n v="9.5873061007957556"/>
    <n v="1.2999999999999999E-2"/>
    <n v="0.78300000000000003"/>
    <n v="4.1710026516728012E-2"/>
    <n v="0.1504828653595405"/>
    <n v="7.3999999999999996E-2"/>
    <n v="0.22448286535954048"/>
    <n v="2.765048134599156"/>
    <n v="2.6563041122390549"/>
    <n v="2.5222146801119898"/>
    <n v="2.362779838217961"/>
    <n v="2.1779995865569695"/>
    <n v="1.9678739251290143"/>
    <n v="1.7324028539340954"/>
    <n v="1.4715863729722136"/>
    <n v="1.1854244822433682"/>
    <n v="0.87391718174755884"/>
    <n v="2.765048134599156"/>
    <n v="2.7106761234191055"/>
    <n v="2.5892593961755224"/>
    <n v="2.4424972591649752"/>
    <n v="2.2703897123874652"/>
    <n v="2.0729367558429921"/>
    <n v="1.8501383895315549"/>
    <n v="1.6019946134531544"/>
    <n v="1.3285054276077908"/>
    <n v="1.0296708319954635"/>
    <n v="0"/>
    <n v="4.4485620726508239"/>
    <n v="13.345686217952473"/>
    <n v="22.242810363254122"/>
    <n v="31.139934508555768"/>
    <n v="40.037058653857414"/>
    <n v="48.934182799159061"/>
    <n v="57.831306944460707"/>
    <n v="66.728431089762353"/>
    <n v="75.625555235064013"/>
    <n v="8.8971241453016479"/>
    <n v="0"/>
    <n v="14.60130507164072"/>
    <n v="45.857988296092394"/>
    <n v="81.022422604449403"/>
    <n v="122.03009099606999"/>
    <n v="171.84059294237022"/>
    <n v="235.31942355038473"/>
    <n v="321.18230176868082"/>
    <n v="446.88649597455372"/>
    <n v="653.46121554183821"/>
    <n v="2092.2018367460801"/>
    <n v="69.555528290513578"/>
    <n v="324.26360475548881"/>
    <n v="2486.0209697920823"/>
    <n v="2486"/>
    <n v="324.26086956521704"/>
    <n v="69.555528290513578"/>
    <n v="2092.1836021442696"/>
    <n v="8.4613584959270671"/>
    <n v="2.0969792082269123E-2"/>
    <n v="8.4351536935917633E-6"/>
  </r>
  <r>
    <x v="3"/>
    <x v="462"/>
    <n v="377"/>
    <n v="1.90093"/>
    <n v="80.084723723438415"/>
    <n v="0"/>
    <n v="8.8983026359376023"/>
    <n v="17.796605271875205"/>
    <n v="26.694907907812805"/>
    <n v="35.593210543750409"/>
    <n v="44.491513179688013"/>
    <n v="53.389815815625617"/>
    <n v="62.288118451563221"/>
    <n v="71.186421087500818"/>
    <n v="80.084723723438415"/>
    <n v="0"/>
    <n v="8.8983026359376023"/>
    <n v="17.796605271875205"/>
    <n v="26.694907907812805"/>
    <n v="35.593210543750409"/>
    <n v="44.491513179688013"/>
    <n v="53.389815815625617"/>
    <n v="62.288118451563221"/>
    <n v="71.186421087500818"/>
    <n v="80.084723723438415"/>
    <n v="0"/>
    <n v="48.497621252949628"/>
    <n v="193.99048501179851"/>
    <n v="436.47859127654658"/>
    <n v="775.96194004719405"/>
    <n v="1212.4405313237407"/>
    <n v="1745.914365106187"/>
    <n v="2376.3834413945319"/>
    <n v="3103.8477601887762"/>
    <n v="3928.3073214889196"/>
    <n v="0"/>
    <n v="2.684742728579045E-2"/>
    <n v="5.3694854571580901E-2"/>
    <n v="8.0542281857371348E-2"/>
    <n v="0.1073897091431618"/>
    <n v="0.13423713642895224"/>
    <n v="0.1610845637147427"/>
    <n v="0.18793199100053318"/>
    <n v="0.2147794182863236"/>
    <n v="0.24162684557211403"/>
    <n v="9.0399999999999991"/>
    <n v="1.181524"/>
    <n v="1"/>
    <n v="1.0005999999999999"/>
    <n v="1.0066999999999999"/>
    <n v="1"/>
    <n v="0.96813001172979252"/>
    <n v="0.93741579543257203"/>
    <n v="0.90785735110833854"/>
    <n v="0.87945467875709216"/>
    <n v="0.85220777837883277"/>
    <n v="0.82611664997356049"/>
    <n v="0.80118129354127532"/>
    <n v="0.77740170908197703"/>
    <n v="0.75477789659566596"/>
    <n v="350900"/>
    <n v="701800"/>
    <n v="679433.64223196835"/>
    <n v="657878.405234579"/>
    <n v="637134.28900783195"/>
    <n v="617201.29355172731"/>
    <n v="598079.41886626487"/>
    <n v="579768.66495144472"/>
    <n v="562269.03180726699"/>
    <n v="545580.51943373145"/>
    <n v="529703.12783083832"/>
    <n v="701800"/>
    <n v="679433.64223196835"/>
    <n v="657878.405234579"/>
    <n v="637134.28900783195"/>
    <n v="617201.29355172731"/>
    <n v="598079.41886626487"/>
    <n v="579768.66495144472"/>
    <n v="562269.03180726699"/>
    <n v="545580.51943373145"/>
    <n v="529703.12783083832"/>
    <n v="2326631.2712500002"/>
    <n v="60.12"/>
    <n v="9.5873061007957556"/>
    <n v="1.2999999999999999E-2"/>
    <n v="0.78300000000000003"/>
    <n v="4.1710026516728012E-2"/>
    <n v="0.15072063503410019"/>
    <n v="7.3999999999999996E-2"/>
    <n v="0.22472063503410017"/>
    <n v="2.7619278169652262"/>
    <n v="2.6532663050767726"/>
    <n v="2.5192473597452603"/>
    <n v="2.359870980970689"/>
    <n v="2.1751371687530594"/>
    <n v="1.9650459230923705"/>
    <n v="1.7295972439886227"/>
    <n v="1.4687911314418169"/>
    <n v="1.1826275854519517"/>
    <n v="0.87110660601902845"/>
    <n v="2.7619278169652262"/>
    <n v="2.7075970610209996"/>
    <n v="2.5862568324110162"/>
    <n v="2.4395591703579749"/>
    <n v="2.2675040748618742"/>
    <n v="2.0700915459227147"/>
    <n v="1.8473215835404966"/>
    <n v="1.5991941877152198"/>
    <n v="1.3257093584468844"/>
    <n v="1.02686709573549"/>
    <n v="0"/>
    <n v="4.4491513179688011"/>
    <n v="13.347453953906403"/>
    <n v="22.245756589844007"/>
    <n v="31.144059225781607"/>
    <n v="40.042361861719215"/>
    <n v="48.940664497656812"/>
    <n v="57.838967133594423"/>
    <n v="66.73726976953202"/>
    <n v="75.635572405469617"/>
    <n v="8.8983026359376023"/>
    <n v="0"/>
    <n v="14.621782343580403"/>
    <n v="45.923391371142003"/>
    <n v="81.14149347432658"/>
    <n v="122.21775800753552"/>
    <n v="172.12236570169827"/>
    <n v="235.7406787124732"/>
    <n v="321.82998016024709"/>
    <n v="447.94767399184695"/>
    <n v="655.41900806957449"/>
    <n v="2096.9641318324243"/>
    <n v="69.555528290513578"/>
    <n v="324.97794901844048"/>
    <n v="2491.4976091413782"/>
    <n v="2491.5"/>
    <n v="324.97826086956502"/>
    <n v="69.555528290513578"/>
    <n v="2096.9662108399216"/>
    <n v="8.4590807591458788"/>
    <n v="2.3908586217658012E-3"/>
    <n v="9.5960610947854748E-7"/>
  </r>
  <r>
    <x v="3"/>
    <x v="463"/>
    <n v="377"/>
    <n v="1.90011"/>
    <n v="80.144194560597882"/>
    <n v="0"/>
    <n v="8.9049105067330974"/>
    <n v="17.809821013466195"/>
    <n v="26.714731520199294"/>
    <n v="35.619642026932389"/>
    <n v="44.524552533665485"/>
    <n v="53.429463040398581"/>
    <n v="62.334373547131676"/>
    <n v="71.239284053864779"/>
    <n v="80.144194560597882"/>
    <n v="0"/>
    <n v="8.9049105067330974"/>
    <n v="17.809821013466195"/>
    <n v="26.714731520199294"/>
    <n v="35.619642026932389"/>
    <n v="44.524552533665485"/>
    <n v="53.429463040398581"/>
    <n v="62.334373547131676"/>
    <n v="71.239284053864779"/>
    <n v="80.144194560597882"/>
    <n v="0"/>
    <n v="48.569676568916876"/>
    <n v="194.2787062756675"/>
    <n v="437.12708912025192"/>
    <n v="777.11482510267001"/>
    <n v="1214.2419142229219"/>
    <n v="1748.5083564810075"/>
    <n v="2379.9141518769266"/>
    <n v="3108.45930041068"/>
    <n v="3934.1438020822675"/>
    <n v="0"/>
    <n v="2.6867364158917183E-2"/>
    <n v="5.3734728317834365E-2"/>
    <n v="8.0602092476751555E-2"/>
    <n v="0.10746945663566873"/>
    <n v="0.13433682079458589"/>
    <n v="0.16120418495350308"/>
    <n v="0.18807154911242024"/>
    <n v="0.21493891327133746"/>
    <n v="0.24180627743025465"/>
    <n v="9.0399999999999991"/>
    <n v="1.181524"/>
    <n v="1"/>
    <n v="1.0005999999999999"/>
    <n v="1.0066999999999999"/>
    <n v="1"/>
    <n v="0.96810677456405603"/>
    <n v="0.9373710382887166"/>
    <n v="0.90779279117398193"/>
    <n v="0.87937203321985191"/>
    <n v="0.85210876442632666"/>
    <n v="0.82600298479340606"/>
    <n v="0.80105469432109"/>
    <n v="0.7772638930093787"/>
    <n v="0.75463058085827206"/>
    <n v="350900"/>
    <n v="701800"/>
    <n v="679417.33438905457"/>
    <n v="657846.99467102136"/>
    <n v="637088.98084590049"/>
    <n v="617143.29291369207"/>
    <n v="598009.930874396"/>
    <n v="579688.89472801238"/>
    <n v="562180.18447454099"/>
    <n v="545483.80011398194"/>
    <n v="529599.74164633534"/>
    <n v="701800"/>
    <n v="679417.33438905468"/>
    <n v="657846.99467102136"/>
    <n v="637088.98084590049"/>
    <n v="617143.29291369207"/>
    <n v="598009.930874396"/>
    <n v="579688.89472801238"/>
    <n v="562180.18447454099"/>
    <n v="545483.80011398194"/>
    <n v="529599.74164633534"/>
    <n v="2329082.9375"/>
    <n v="60.12"/>
    <n v="9.5873061007957556"/>
    <n v="1.2999999999999999E-2"/>
    <n v="0.78300000000000003"/>
    <n v="4.1710026516728012E-2"/>
    <n v="0.15059063102116343"/>
    <n v="7.3999999999999996E-2"/>
    <n v="0.22459063102116344"/>
    <n v="2.7588140684210534"/>
    <n v="2.6501856764410001"/>
    <n v="2.5162064251947474"/>
    <n v="2.3568763146822964"/>
    <n v="2.1721953449036482"/>
    <n v="1.9621635158588004"/>
    <n v="1.7267808275477559"/>
    <n v="1.4660472799705115"/>
    <n v="1.179962873127069"/>
    <n v="0.86852760701742815"/>
    <n v="2.7588140684210534"/>
    <n v="2.7044998724310267"/>
    <n v="2.5831960508178735"/>
    <n v="2.4365413699385217"/>
    <n v="2.2645358297929725"/>
    <n v="2.0671794303812243"/>
    <n v="1.8444721717032782"/>
    <n v="1.5964140537591338"/>
    <n v="1.3230050765487902"/>
    <n v="1.0242452400722486"/>
    <n v="0"/>
    <n v="4.4524552533665487"/>
    <n v="13.357365760099647"/>
    <n v="22.262276266832743"/>
    <n v="31.167186773565842"/>
    <n v="40.072097280298934"/>
    <n v="48.977007787032036"/>
    <n v="57.881918293765125"/>
    <n v="66.786828800498228"/>
    <n v="75.69173930723133"/>
    <n v="8.9049105067330974"/>
    <n v="0"/>
    <n v="14.660276367779316"/>
    <n v="46.046116655268335"/>
    <n v="81.362697255296681"/>
    <n v="122.55977817344252"/>
    <n v="172.62093210377847"/>
    <n v="236.45565269132825"/>
    <n v="322.86943424878172"/>
    <n v="449.5301976076799"/>
    <n v="658.07302612636204"/>
    <n v="2104.1781112297172"/>
    <n v="69.555528290513578"/>
    <n v="326.06004592803441"/>
    <n v="2499.793685448265"/>
    <n v="2499.8000000000002"/>
    <n v="326.06086956521722"/>
    <n v="69.555528290513578"/>
    <n v="2104.1836021442696"/>
    <n v="8.4603262004324229"/>
    <n v="6.3145517351586022E-3"/>
    <n v="2.5260227758855117E-6"/>
  </r>
  <r>
    <x v="3"/>
    <x v="464"/>
    <n v="377"/>
    <n v="1.90161"/>
    <n v="80.154732668351471"/>
    <n v="0"/>
    <n v="8.9060814075946073"/>
    <n v="17.812162815189215"/>
    <n v="26.718244222783824"/>
    <n v="35.624325630378429"/>
    <n v="44.530407037973035"/>
    <n v="53.43648844556764"/>
    <n v="62.342569853162246"/>
    <n v="71.248651260756859"/>
    <n v="80.154732668351471"/>
    <n v="0"/>
    <n v="8.9060814075946073"/>
    <n v="17.812162815189215"/>
    <n v="26.718244222783824"/>
    <n v="35.624325630378429"/>
    <n v="44.530407037973035"/>
    <n v="53.43648844556764"/>
    <n v="62.342569853162246"/>
    <n v="71.248651260756859"/>
    <n v="80.154732668351471"/>
    <n v="0"/>
    <n v="48.582450198705189"/>
    <n v="194.32980079482076"/>
    <n v="437.24205178834677"/>
    <n v="777.31920317928302"/>
    <n v="1214.5612549676296"/>
    <n v="1748.9682071533864"/>
    <n v="2380.5400597365538"/>
    <n v="3109.2768127171321"/>
    <n v="3935.1784660951207"/>
    <n v="0"/>
    <n v="2.6870896931067603E-2"/>
    <n v="5.3741793862135206E-2"/>
    <n v="8.061269079320281E-2"/>
    <n v="0.10748358772427041"/>
    <n v="0.134354484655338"/>
    <n v="0.16122538158640559"/>
    <n v="0.18809627851747321"/>
    <n v="0.21496717544854083"/>
    <n v="0.24183807237960844"/>
    <n v="9.0399999999999991"/>
    <n v="1.181524"/>
    <n v="1"/>
    <n v="1.0005999999999999"/>
    <n v="1.0066999999999999"/>
    <n v="1"/>
    <n v="0.96810265705344434"/>
    <n v="0.93736310768249176"/>
    <n v="0.9077813518871426"/>
    <n v="0.87935738966739652"/>
    <n v="0.85209122102325363"/>
    <n v="0.82598284595471394"/>
    <n v="0.80103226446177755"/>
    <n v="0.77723947654444425"/>
    <n v="0.75460448220271414"/>
    <n v="350900"/>
    <n v="701800"/>
    <n v="679414.44472010725"/>
    <n v="657841.42897157266"/>
    <n v="637080.95275439671"/>
    <n v="617133.01606857893"/>
    <n v="597997.61891411943"/>
    <n v="579674.76129101822"/>
    <n v="562164.44319927553"/>
    <n v="545466.664638891"/>
    <n v="529581.42560986476"/>
    <n v="701800"/>
    <n v="679414.44472010736"/>
    <n v="657841.42897157266"/>
    <n v="637080.95275439671"/>
    <n v="617133.01606857893"/>
    <n v="597997.61891411943"/>
    <n v="579674.76129101822"/>
    <n v="562164.44319927553"/>
    <n v="545466.664638891"/>
    <n v="529581.42560986476"/>
    <n v="2331534.6037500002"/>
    <n v="60.12"/>
    <n v="9.5873061007957556"/>
    <n v="1.2999999999999999E-2"/>
    <n v="0.78300000000000003"/>
    <n v="4.1710026516728012E-2"/>
    <n v="0.15082848578417721"/>
    <n v="7.3999999999999996E-2"/>
    <n v="0.22482848578417719"/>
    <n v="2.7557068682439536"/>
    <n v="2.647160755555519"/>
    <n v="2.5132517554130054"/>
    <n v="2.3539798678164154"/>
    <n v="2.1693450927657469"/>
    <n v="1.959347430261001"/>
    <n v="1.7239868803021765"/>
    <n v="1.4632634428892757"/>
    <n v="1.1771771180222954"/>
    <n v="0.86572790570123781"/>
    <n v="2.7557068682439536"/>
    <n v="2.7014338118997365"/>
    <n v="2.5802062554842622"/>
    <n v="2.4336158116147102"/>
    <n v="2.261662480291081"/>
    <n v="2.0643462615133741"/>
    <n v="1.8416671552815886"/>
    <n v="1.593625161595726"/>
    <n v="1.3202202804557857"/>
    <n v="1.0214525118617666"/>
    <n v="0"/>
    <n v="4.4530407037973037"/>
    <n v="13.359122111391912"/>
    <n v="22.265203518986517"/>
    <n v="31.171284926581126"/>
    <n v="40.077366334175736"/>
    <n v="48.983447741770334"/>
    <n v="57.889529149364947"/>
    <n v="66.795610556959559"/>
    <n v="75.701691964554158"/>
    <n v="8.9060814075946073"/>
    <n v="0"/>
    <n v="14.68077538848215"/>
    <n v="46.111596235830149"/>
    <n v="81.481930775748111"/>
    <n v="122.74775902889304"/>
    <n v="172.90330301104291"/>
    <n v="236.87807645467873"/>
    <n v="323.51952747490299"/>
    <n v="450.5968845478514"/>
    <n v="660.04579116470006"/>
    <n v="2108.9656440821295"/>
    <n v="69.555528290513578"/>
    <n v="326.77817585589622"/>
    <n v="2505.2993482285392"/>
    <n v="2505.3000000000002"/>
    <n v="326.7782608695652"/>
    <n v="69.555528290513578"/>
    <n v="2108.9662108399216"/>
    <n v="8.4580474461116086"/>
    <n v="6.517714609799441E-4"/>
    <n v="2.6015705144291863E-7"/>
  </r>
  <r>
    <x v="3"/>
    <x v="465"/>
    <n v="377"/>
    <n v="1.90082"/>
    <n v="80.213527519106222"/>
    <n v="0"/>
    <n v="8.912614168789581"/>
    <n v="17.825228337579162"/>
    <n v="26.737842506368743"/>
    <n v="35.650456675158324"/>
    <n v="44.563070843947905"/>
    <n v="53.475685012737486"/>
    <n v="62.388299181527067"/>
    <n v="71.300913350316648"/>
    <n v="80.213527519106236"/>
    <n v="0"/>
    <n v="8.912614168789581"/>
    <n v="17.825228337579162"/>
    <n v="26.737842506368743"/>
    <n v="35.650456675158324"/>
    <n v="44.563070843947905"/>
    <n v="53.475685012737486"/>
    <n v="62.388299181527067"/>
    <n v="71.300913350316648"/>
    <n v="80.213527519106236"/>
    <n v="0"/>
    <n v="48.653748434546642"/>
    <n v="194.61499373818657"/>
    <n v="437.88373591091977"/>
    <n v="778.45997495274628"/>
    <n v="1216.343710863666"/>
    <n v="1751.5349436436791"/>
    <n v="2384.0336732927854"/>
    <n v="3113.8398998109851"/>
    <n v="3940.9536231982784"/>
    <n v="0"/>
    <n v="2.6890607187993361E-2"/>
    <n v="5.3781214375986722E-2"/>
    <n v="8.067182156398009E-2"/>
    <n v="0.10756242875197344"/>
    <n v="0.1344530359399668"/>
    <n v="0.16134364312796018"/>
    <n v="0.18823425031595353"/>
    <n v="0.21512485750394689"/>
    <n v="0.24201546469194027"/>
    <n v="9.0399999999999991"/>
    <n v="1.181524"/>
    <n v="1"/>
    <n v="1.0005999999999999"/>
    <n v="1.0066999999999999"/>
    <n v="1"/>
    <n v="0.96807968475548534"/>
    <n v="0.93731886223182215"/>
    <n v="0.90771753242901054"/>
    <n v="0.87927569534705052"/>
    <n v="0.85199335098594209"/>
    <n v="0.82587049934568524"/>
    <n v="0.80090714042627986"/>
    <n v="0.77710327422772618"/>
    <n v="0.75445890075002398"/>
    <n v="350900"/>
    <n v="701800"/>
    <n v="679398.32276139956"/>
    <n v="657810.37751429284"/>
    <n v="637036.16425867961"/>
    <n v="617075.68299456011"/>
    <n v="597928.93372193421"/>
    <n v="579595.91644080193"/>
    <n v="562076.63115116325"/>
    <n v="545371.07785301819"/>
    <n v="529479.25654636684"/>
    <n v="701800"/>
    <n v="679398.32276139956"/>
    <n v="657810.37751429284"/>
    <n v="637036.16425867961"/>
    <n v="617075.68299456011"/>
    <n v="597928.93372193421"/>
    <n v="579595.91644080193"/>
    <n v="562076.63115116325"/>
    <n v="545371.07785301819"/>
    <n v="529479.25654636684"/>
    <n v="2333986.27"/>
    <n v="60.12"/>
    <n v="9.5873061007957556"/>
    <n v="1.2999999999999999E-2"/>
    <n v="0.78300000000000003"/>
    <n v="4.1710026516728012E-2"/>
    <n v="0.15070319221383607"/>
    <n v="7.3999999999999996E-2"/>
    <n v="0.22470319221383606"/>
    <n v="2.7526061957983194"/>
    <n v="2.6440937048436619"/>
    <n v="2.5102246625204234"/>
    <n v="2.3509990688286027"/>
    <n v="2.1664169237682005"/>
    <n v="1.9564782273392172"/>
    <n v="1.721182979541652"/>
    <n v="1.4605311803755052"/>
    <n v="1.1745228298407766"/>
    <n v="0.86315792793746671"/>
    <n v="2.7526061957983194"/>
    <n v="2.6983499503209907"/>
    <n v="2.5771591836820429"/>
    <n v="2.4306118656745133"/>
    <n v="2.2587079962984014"/>
    <n v="2.0614475755537089"/>
    <n v="1.8388306034404347"/>
    <n v="1.5908570799585786"/>
    <n v="1.3175270051081409"/>
    <n v="1.0188403788891216"/>
    <n v="0"/>
    <n v="4.4563070843947905"/>
    <n v="13.368921253184372"/>
    <n v="22.281535421973953"/>
    <n v="31.194149590763534"/>
    <n v="40.106763759553118"/>
    <n v="49.019377928342692"/>
    <n v="57.93199209713228"/>
    <n v="66.844606265921854"/>
    <n v="75.757220434711442"/>
    <n v="8.912614168789581"/>
    <n v="0"/>
    <n v="14.719123313167625"/>
    <n v="46.233867794044492"/>
    <n v="81.70236108394981"/>
    <n v="123.08869498917335"/>
    <n v="173.40053425888172"/>
    <n v="237.59165278845143"/>
    <n v="324.55806376054272"/>
    <n v="452.18062521907603"/>
    <n v="662.70918411254388"/>
    <n v="2116.1841073198311"/>
    <n v="69.555528290513578"/>
    <n v="327.86094534155148"/>
    <n v="2513.6005809518961"/>
    <n v="2513.6"/>
    <n v="327.8608695652174"/>
    <n v="69.555528290513578"/>
    <n v="2116.1836021442691"/>
    <n v="8.4592478694788973"/>
    <n v="5.8095189615414711E-4"/>
    <n v="2.3112344691046592E-7"/>
  </r>
  <r>
    <x v="3"/>
    <x v="466"/>
    <n v="377"/>
    <n v="1.89564"/>
    <n v="80.365223349272554"/>
    <n v="0"/>
    <n v="8.9294692610302846"/>
    <n v="17.858938522060569"/>
    <n v="26.788407783090854"/>
    <n v="35.717877044121138"/>
    <n v="44.647346305151423"/>
    <n v="53.576815566181708"/>
    <n v="62.506284827211992"/>
    <n v="71.435754088242277"/>
    <n v="80.365223349272554"/>
    <n v="0"/>
    <n v="8.9294692610302846"/>
    <n v="17.858938522060569"/>
    <n v="26.788407783090854"/>
    <n v="35.717877044121138"/>
    <n v="44.647346305151423"/>
    <n v="53.576815566181708"/>
    <n v="62.506284827211992"/>
    <n v="71.435754088242277"/>
    <n v="80.365223349272554"/>
    <n v="0"/>
    <n v="48.83794553625691"/>
    <n v="195.35178214502764"/>
    <n v="439.54150982631216"/>
    <n v="781.40712858011057"/>
    <n v="1220.9486384064226"/>
    <n v="1758.1660393052487"/>
    <n v="2393.0593312765882"/>
    <n v="3125.6285143204423"/>
    <n v="3955.8735884368089"/>
    <n v="0"/>
    <n v="2.6941461365676642E-2"/>
    <n v="5.3882922731353283E-2"/>
    <n v="8.0824384097029925E-2"/>
    <n v="0.10776584546270657"/>
    <n v="0.13470730682838322"/>
    <n v="0.16164876819405985"/>
    <n v="0.18859022955973651"/>
    <n v="0.21553169092541313"/>
    <n v="0.24247315229108976"/>
    <n v="9.0399999999999991"/>
    <n v="1.181524"/>
    <n v="1"/>
    <n v="1.0005999999999999"/>
    <n v="1.0066999999999999"/>
    <n v="1"/>
    <n v="0.96802041710519759"/>
    <n v="0.93720471662794014"/>
    <n v="0.90755289856822807"/>
    <n v="0.87906496292606107"/>
    <n v="0.85174090970143934"/>
    <n v="0.82558073889436279"/>
    <n v="0.8005844505048314"/>
    <n v="0.77675204453284508"/>
    <n v="0.75408352097840414"/>
    <n v="350900"/>
    <n v="701800"/>
    <n v="679356.72872442764"/>
    <n v="657730.27012948843"/>
    <n v="636920.6242151825"/>
    <n v="616927.79098150961"/>
    <n v="597751.7704284701"/>
    <n v="579392.56255606376"/>
    <n v="561850.16736429068"/>
    <n v="545124.58485315065"/>
    <n v="529215.815022644"/>
    <n v="701800"/>
    <n v="679356.72872442764"/>
    <n v="657730.27012948843"/>
    <n v="636920.6242151825"/>
    <n v="616927.79098150961"/>
    <n v="597751.7704284701"/>
    <n v="579392.56255606376"/>
    <n v="561850.16736429068"/>
    <n v="545124.58485315065"/>
    <n v="529215.815022644"/>
    <n v="2336437.9362500003"/>
    <n v="60.12"/>
    <n v="9.5873061007957556"/>
    <n v="1.2999999999999999E-2"/>
    <n v="0.78300000000000003"/>
    <n v="4.1710026516728012E-2"/>
    <n v="0.14988293689697904"/>
    <n v="7.3999999999999996E-2"/>
    <n v="0.22388293689697902"/>
    <n v="2.7495120305351519"/>
    <n v="2.6409397918957569"/>
    <n v="2.507052478839177"/>
    <n v="2.3478500913654137"/>
    <n v="2.1633326294744659"/>
    <n v="1.9535000931663353"/>
    <n v="1.7183524824410206"/>
    <n v="1.4578897972985219"/>
    <n v="1.172112037738839"/>
    <n v="0.86101920376197327"/>
    <n v="2.7495120305351519"/>
    <n v="2.6952259112154544"/>
    <n v="2.5739961353674667"/>
    <n v="2.4274512851022951"/>
    <n v="2.25559136041994"/>
    <n v="2.0584163613204005"/>
    <n v="1.8359262878036779"/>
    <n v="1.5881211398697712"/>
    <n v="1.3150009175186805"/>
    <n v="1.0165656207504061"/>
    <n v="0"/>
    <n v="4.4647346305151423"/>
    <n v="13.394203891545427"/>
    <n v="22.323673152575711"/>
    <n v="31.253142413605996"/>
    <n v="40.182611674636277"/>
    <n v="49.112080935666569"/>
    <n v="58.041550196696846"/>
    <n v="66.971019457727138"/>
    <n v="75.900488718757416"/>
    <n v="8.9294692610302846"/>
    <n v="0"/>
    <n v="14.791973643449948"/>
    <n v="46.465932983404585"/>
    <n v="82.118456684419741"/>
    <n v="123.7254138271479"/>
    <n v="174.31332286263887"/>
    <n v="238.8684229718711"/>
    <n v="326.34805074532954"/>
    <n v="454.7644428690221"/>
    <n v="666.7066710469901"/>
    <n v="2128.1026876342739"/>
    <n v="69.555528290513578"/>
    <n v="329.64873238871792"/>
    <n v="2527.306948313505"/>
    <n v="2527.3000000000002"/>
    <n v="329.64782608695623"/>
    <n v="69.555528290513578"/>
    <n v="2128.0966456225306"/>
    <n v="8.4671035062948512"/>
    <n v="6.9483135048358236E-3"/>
    <n v="2.7493030130320194E-6"/>
  </r>
  <r>
    <x v="3"/>
    <x v="467"/>
    <n v="377"/>
    <n v="1.8927400000000001"/>
    <n v="80.468951949519408"/>
    <n v="0"/>
    <n v="8.9409946610577116"/>
    <n v="17.881989322115423"/>
    <n v="26.822983983173135"/>
    <n v="35.763978644230846"/>
    <n v="44.704973305288561"/>
    <n v="53.645967966346277"/>
    <n v="62.586962627403992"/>
    <n v="71.527957288461707"/>
    <n v="80.468951949519422"/>
    <n v="0"/>
    <n v="8.9409946610577116"/>
    <n v="17.881989322115423"/>
    <n v="26.822983983173135"/>
    <n v="35.763978644230846"/>
    <n v="44.704973305288561"/>
    <n v="53.645967966346277"/>
    <n v="62.586962627403992"/>
    <n v="71.527957288461707"/>
    <n v="80.468951949519422"/>
    <n v="0"/>
    <n v="48.964098636550787"/>
    <n v="195.85639454620315"/>
    <n v="440.67688772895707"/>
    <n v="783.42557818481259"/>
    <n v="1224.1024659137699"/>
    <n v="1762.7075509158287"/>
    <n v="2399.2408331909896"/>
    <n v="3133.7023127392513"/>
    <n v="3966.0919895606153"/>
    <n v="0"/>
    <n v="2.6976235114315659E-2"/>
    <n v="5.3952470228631318E-2"/>
    <n v="8.092870534294698E-2"/>
    <n v="0.10790494045726264"/>
    <n v="0.1348811755715783"/>
    <n v="0.16185741068589399"/>
    <n v="0.18883364580020964"/>
    <n v="0.21580988091452533"/>
    <n v="0.24278611602884098"/>
    <n v="9.0399999999999991"/>
    <n v="1.181524"/>
    <n v="1"/>
    <n v="1.0005999999999999"/>
    <n v="1.0066999999999999"/>
    <n v="1"/>
    <n v="0.96797989266720352"/>
    <n v="0.9371266741719344"/>
    <n v="0.90744034451419275"/>
    <n v="0.87892090369397846"/>
    <n v="0.85156835171129153"/>
    <n v="0.82538268856613217"/>
    <n v="0.80036391425850006"/>
    <n v="0.77651202878839531"/>
    <n v="0.75382703215581803"/>
    <n v="350900"/>
    <n v="701800"/>
    <n v="679328.28867384349"/>
    <n v="657675.49993386352"/>
    <n v="636841.63378006045"/>
    <n v="616826.69021243404"/>
    <n v="597630.66923098441"/>
    <n v="579253.57083571155"/>
    <n v="561695.39502661536"/>
    <n v="544956.14180369582"/>
    <n v="529035.81116695306"/>
    <n v="701800"/>
    <n v="679328.28867384349"/>
    <n v="657675.49993386352"/>
    <n v="636841.63378006045"/>
    <n v="616826.69021243404"/>
    <n v="597630.66923098441"/>
    <n v="579253.57083571155"/>
    <n v="561695.39502661536"/>
    <n v="544956.14180369582"/>
    <n v="529035.81116695306"/>
    <n v="2338889.6025"/>
    <n v="60.12"/>
    <n v="9.5873061007957556"/>
    <n v="1.2999999999999999E-2"/>
    <n v="0.78300000000000003"/>
    <n v="4.1710026516728012E-2"/>
    <n v="0.14942469794923827"/>
    <n v="7.3999999999999996E-2"/>
    <n v="0.22342469794923825"/>
    <n v="2.7464243519916138"/>
    <n v="2.637840568356745"/>
    <n v="2.5039648788294522"/>
    <n v="2.3447972834097381"/>
    <n v="2.1603377820976011"/>
    <n v="1.9505863748930414"/>
    <n v="1.7155430617960594"/>
    <n v="1.4552078428066544"/>
    <n v="1.1695807179248265"/>
    <n v="0.85866168715057634"/>
    <n v="2.7464243519916138"/>
    <n v="2.6921324601741796"/>
    <n v="2.5709027235930986"/>
    <n v="2.4243810811195949"/>
    <n v="2.2525675327536696"/>
    <n v="2.0554620784953213"/>
    <n v="1.8330647183445503"/>
    <n v="1.5853754523013568"/>
    <n v="1.3123942803657405"/>
    <n v="1.0141212025377015"/>
    <n v="0"/>
    <n v="4.4704973305288558"/>
    <n v="13.411491991586567"/>
    <n v="22.352486652644281"/>
    <n v="31.293481313701989"/>
    <n v="40.234475974759704"/>
    <n v="49.175470635817419"/>
    <n v="58.116465296875134"/>
    <n v="67.057459957932849"/>
    <n v="75.998454618990564"/>
    <n v="8.9409946610577116"/>
    <n v="0"/>
    <n v="14.847223662220976"/>
    <n v="46.642013014792099"/>
    <n v="82.434838886947034"/>
    <n v="124.21152541858812"/>
    <n v="175.01477582311921"/>
    <n v="239.8593001162113"/>
    <n v="327.75769625082745"/>
    <n v="456.84471537081242"/>
    <n v="670.04000635887496"/>
    <n v="2137.6520949023934"/>
    <n v="69.555528290513578"/>
    <n v="331.08114347893581"/>
    <n v="2538.2887666718425"/>
    <n v="2538.3000000000002"/>
    <n v="331.0826086956522"/>
    <n v="69.555528290513578"/>
    <n v="2137.6618630138346"/>
    <n v="8.4714895773520418"/>
    <n v="1.1233328157686628E-2"/>
    <n v="4.425532111132107E-6"/>
  </r>
  <r>
    <x v="3"/>
    <x v="468"/>
    <n v="377"/>
    <n v="1.88761"/>
    <n v="80.620444606536481"/>
    <n v="0"/>
    <n v="8.9578271785040542"/>
    <n v="17.915654357008108"/>
    <n v="26.873481535512163"/>
    <n v="35.831308714016217"/>
    <n v="44.789135892520271"/>
    <n v="53.746963071024325"/>
    <n v="62.704790249528379"/>
    <n v="71.662617428032434"/>
    <n v="80.620444606536495"/>
    <n v="0"/>
    <n v="8.9578271785040542"/>
    <n v="17.915654357008108"/>
    <n v="26.873481535512163"/>
    <n v="35.831308714016217"/>
    <n v="44.789135892520271"/>
    <n v="53.746963071024325"/>
    <n v="62.704790249528379"/>
    <n v="71.662617428032434"/>
    <n v="80.620444606536495"/>
    <n v="0"/>
    <n v="49.148634002966872"/>
    <n v="196.59453601186749"/>
    <n v="442.33770602670182"/>
    <n v="786.37814404746996"/>
    <n v="1228.7158500741718"/>
    <n v="1769.3508241068073"/>
    <n v="2408.2830661453768"/>
    <n v="3145.5125761898798"/>
    <n v="3981.0393542403172"/>
    <n v="0"/>
    <n v="2.7027021180677614E-2"/>
    <n v="5.4054042361355227E-2"/>
    <n v="8.1081063542032844E-2"/>
    <n v="0.10810808472271045"/>
    <n v="0.13513510590338806"/>
    <n v="0.16216212708406569"/>
    <n v="0.18918914826474331"/>
    <n v="0.21621616944542091"/>
    <n v="0.24324319062609856"/>
    <n v="9.0399999999999991"/>
    <n v="1.181524"/>
    <n v="1"/>
    <n v="1.0005999999999999"/>
    <n v="1.0066999999999999"/>
    <n v="1"/>
    <n v="0.96792071136712632"/>
    <n v="0.93701270932983538"/>
    <n v="0.90727599388812719"/>
    <n v="0.87871056504200173"/>
    <n v="0.85131642279145892"/>
    <n v="0.82509356713649884"/>
    <n v="0.8000419980771214"/>
    <n v="0.77616171561332692"/>
    <n v="0.75345271974511485"/>
    <n v="350900"/>
    <n v="701800"/>
    <n v="679286.75523744919"/>
    <n v="657595.51940767851"/>
    <n v="636726.29251068761"/>
    <n v="616679.07454647683"/>
    <n v="597453.86551504582"/>
    <n v="579050.66541639494"/>
    <n v="561469.47425052384"/>
    <n v="544710.29201743286"/>
    <n v="528773.11871712166"/>
    <n v="701800"/>
    <n v="679286.75523744931"/>
    <n v="657595.51940767851"/>
    <n v="636726.29251068761"/>
    <n v="616679.07454647683"/>
    <n v="597453.86551504582"/>
    <n v="579050.66541639494"/>
    <n v="561469.47425052384"/>
    <n v="544710.29201743286"/>
    <n v="528773.11871712166"/>
    <n v="2341341.2687500003"/>
    <n v="60.12"/>
    <n v="9.5873061007957556"/>
    <n v="1.2999999999999999E-2"/>
    <n v="0.78300000000000003"/>
    <n v="4.1710026516728012E-2"/>
    <n v="0.14861580725068918"/>
    <n v="7.3999999999999996E-2"/>
    <n v="0.22261580725068919"/>
    <n v="2.7433431397905754"/>
    <n v="2.634699835015458"/>
    <n v="2.5008055163252108"/>
    <n v="2.3416601837198336"/>
    <n v="2.1572638371993267"/>
    <n v="1.9476164767636901"/>
    <n v="1.7127181024129241"/>
    <n v="1.4525687141470278"/>
    <n v="1.1671683119660021"/>
    <n v="0.85651689586984614"/>
    <n v="2.7433431397905754"/>
    <n v="2.6890214874030169"/>
    <n v="2.5677526756703344"/>
    <n v="2.4212328500225224"/>
    <n v="2.2494620104595802"/>
    <n v="2.0524401569815085"/>
    <n v="1.830167289588307"/>
    <n v="1.5826434082799761"/>
    <n v="1.3098685130565149"/>
    <n v="1.0118426039179242"/>
    <n v="0"/>
    <n v="4.4789135892520271"/>
    <n v="13.436740767756081"/>
    <n v="22.394567946260135"/>
    <n v="31.35239512476419"/>
    <n v="40.310222303268247"/>
    <n v="49.268049481772294"/>
    <n v="58.225876660276356"/>
    <n v="67.183703838780403"/>
    <n v="76.141531017284464"/>
    <n v="8.9578271785040542"/>
    <n v="0"/>
    <n v="14.920421449930856"/>
    <n v="46.875231707624167"/>
    <n v="82.853109067142682"/>
    <n v="124.85178049414191"/>
    <n v="175.93302474202656"/>
    <n v="241.14444356558243"/>
    <n v="329.56087120503094"/>
    <n v="459.45070226573836"/>
    <n v="674.07981569321805"/>
    <n v="2149.6694001904361"/>
    <n v="69.555528290513578"/>
    <n v="332.88373927214224"/>
    <n v="2552.1086677530916"/>
    <n v="2552.1"/>
    <n v="332.88260869565192"/>
    <n v="69.555528290513578"/>
    <n v="2149.6618630138346"/>
    <n v="8.4792271641085648"/>
    <n v="8.6677530916858814E-3"/>
    <n v="3.3963218885176449E-6"/>
  </r>
  <r>
    <x v="3"/>
    <x v="469"/>
    <n v="377"/>
    <n v="1.88697"/>
    <n v="80.676321156936879"/>
    <n v="0"/>
    <n v="8.9640356841040969"/>
    <n v="17.928071368208194"/>
    <n v="26.892107052312291"/>
    <n v="35.856142736416388"/>
    <n v="44.820178420520485"/>
    <n v="53.784214104624581"/>
    <n v="62.748249788728678"/>
    <n v="71.712285472832775"/>
    <n v="80.676321156936865"/>
    <n v="0"/>
    <n v="8.9640356841040969"/>
    <n v="17.928071368208194"/>
    <n v="26.892107052312291"/>
    <n v="35.856142736416388"/>
    <n v="44.820178420520485"/>
    <n v="53.784214104624581"/>
    <n v="62.748249788728678"/>
    <n v="71.712285472832775"/>
    <n v="80.676321156936865"/>
    <n v="0"/>
    <n v="49.216785644358609"/>
    <n v="196.86714257743444"/>
    <n v="442.95107079922747"/>
    <n v="787.46857030973774"/>
    <n v="1230.4196411089654"/>
    <n v="1771.8042831969099"/>
    <n v="2411.6224965735719"/>
    <n v="3149.874281238951"/>
    <n v="3986.5596371930465"/>
    <n v="0"/>
    <n v="2.7045753112987646E-2"/>
    <n v="5.4091506225975292E-2"/>
    <n v="8.1137259338962944E-2"/>
    <n v="0.10818301245195058"/>
    <n v="0.13522876556493824"/>
    <n v="0.16227451867792589"/>
    <n v="0.18932027179091354"/>
    <n v="0.21636602490390117"/>
    <n v="0.24341177801688879"/>
    <n v="9.0399999999999991"/>
    <n v="1.181524"/>
    <n v="1"/>
    <n v="1.0005999999999999"/>
    <n v="1.0066999999999999"/>
    <n v="1"/>
    <n v="0.96789888398091894"/>
    <n v="0.93697067871454409"/>
    <n v="0.90721538420087555"/>
    <n v="0.87863300043991333"/>
    <n v="0.8512235274316573"/>
    <n v="0.82498696517610759"/>
    <n v="0.79992331367326408"/>
    <n v="0.776032572923127"/>
    <n v="0.75331474292569611"/>
    <n v="350900"/>
    <n v="701800"/>
    <n v="679271.43677780894"/>
    <n v="657566.02232186706"/>
    <n v="636683.75663217448"/>
    <n v="616624.63970873121"/>
    <n v="597388.67155153712"/>
    <n v="578975.85216059233"/>
    <n v="561386.18153589673"/>
    <n v="544619.65967745055"/>
    <n v="528676.28658525355"/>
    <n v="701800"/>
    <n v="679271.43677780894"/>
    <n v="657566.02232186706"/>
    <n v="636683.75663217448"/>
    <n v="616624.63970873121"/>
    <n v="597388.67155153712"/>
    <n v="578975.85216059233"/>
    <n v="561386.18153589673"/>
    <n v="544619.65967745055"/>
    <n v="528676.28658525355"/>
    <n v="2343792.9350000001"/>
    <n v="60.12"/>
    <n v="9.5873061007957556"/>
    <n v="1.2999999999999999E-2"/>
    <n v="0.78300000000000003"/>
    <n v="4.1710026516728012E-2"/>
    <n v="0.14851504703827989"/>
    <n v="7.3999999999999996E-2"/>
    <n v="0.2225150470382799"/>
    <n v="2.7402683736401676"/>
    <n v="2.6316615739383518"/>
    <n v="2.4978088535384746"/>
    <n v="2.3387102124405361"/>
    <n v="2.1543656506445377"/>
    <n v="1.9447751681504775"/>
    <n v="1.7099387649583566"/>
    <n v="1.4498564410681747"/>
    <n v="1.1645281964799319"/>
    <n v="0.85395403119362845"/>
    <n v="2.7402683736401676"/>
    <n v="2.6859649737892597"/>
    <n v="2.5647352137384134"/>
    <n v="2.4182595329895054"/>
    <n v="2.2465379315425369"/>
    <n v="2.0495704093975076"/>
    <n v="1.8273569665544169"/>
    <n v="1.5798976030132657"/>
    <n v="1.3071923187740533"/>
    <n v="1.0092411138367803"/>
    <n v="0"/>
    <n v="4.4820178420520485"/>
    <n v="13.446053526156145"/>
    <n v="22.410089210260242"/>
    <n v="31.374124894364339"/>
    <n v="40.338160578468433"/>
    <n v="49.302196262572537"/>
    <n v="58.266231946676626"/>
    <n v="67.23026763078073"/>
    <n v="76.19430331488482"/>
    <n v="8.9640356841040969"/>
    <n v="0"/>
    <n v="14.958113104604498"/>
    <n v="46.995457064415227"/>
    <n v="83.070008253576802"/>
    <n v="125.18763701332836"/>
    <n v="176.42365892802195"/>
    <n v="241.85019932680083"/>
    <n v="330.59141386893407"/>
    <n v="461.02972717846518"/>
    <n v="676.7544885716361"/>
    <n v="2156.8607033097833"/>
    <n v="69.555528290513578"/>
    <n v="333.96243474004433"/>
    <n v="2560.3786663403412"/>
    <n v="2560.4"/>
    <n v="333.96521739130412"/>
    <n v="69.555528290513578"/>
    <n v="2156.8792543181826"/>
    <n v="8.4801905539241087"/>
    <n v="2.1333659658921533E-2"/>
    <n v="8.3321589044374049E-6"/>
  </r>
  <r>
    <x v="3"/>
    <x v="470"/>
    <n v="377"/>
    <n v="1.8820300000000001"/>
    <n v="80.824371420109827"/>
    <n v="0"/>
    <n v="8.9804857133455371"/>
    <n v="17.960971426691074"/>
    <n v="26.941457140036611"/>
    <n v="35.921942853382149"/>
    <n v="44.902428566727686"/>
    <n v="53.882914280073223"/>
    <n v="62.86339999341876"/>
    <n v="71.843885706764297"/>
    <n v="80.824371420109827"/>
    <n v="0"/>
    <n v="8.9804857133455371"/>
    <n v="17.960971426691074"/>
    <n v="26.941457140036611"/>
    <n v="35.921942853382149"/>
    <n v="44.902428566727686"/>
    <n v="53.882914280073223"/>
    <n v="62.86339999341876"/>
    <n v="71.843885706764297"/>
    <n v="80.824371420109827"/>
    <n v="0"/>
    <n v="49.397588234157027"/>
    <n v="197.59035293662811"/>
    <n v="444.57829410741323"/>
    <n v="790.36141174651243"/>
    <n v="1234.9397058539257"/>
    <n v="1778.3131764296529"/>
    <n v="2420.4818234736945"/>
    <n v="3161.4456469860497"/>
    <n v="4001.2046469667184"/>
    <n v="0"/>
    <n v="2.7095385158780856E-2"/>
    <n v="5.4190770317561712E-2"/>
    <n v="8.1286155476342575E-2"/>
    <n v="0.10838154063512342"/>
    <n v="0.13547692579390427"/>
    <n v="0.16257231095268515"/>
    <n v="0.189667696111466"/>
    <n v="0.21676308127024685"/>
    <n v="0.2438584664290277"/>
    <n v="9.0399999999999991"/>
    <n v="1.181524"/>
    <n v="1"/>
    <n v="1.0005999999999999"/>
    <n v="1.0066999999999999"/>
    <n v="1"/>
    <n v="0.96784105295439848"/>
    <n v="0.93685932546182216"/>
    <n v="0.90705481752227146"/>
    <n v="0.87842752913574607"/>
    <n v="0.85097746030224608"/>
    <n v="0.82470461102177162"/>
    <n v="0.79960898129432245"/>
    <n v="0.77569057111989881"/>
    <n v="0.75294938049850058"/>
    <n v="350900"/>
    <n v="701800"/>
    <n v="679230.85096339684"/>
    <n v="657487.8746091068"/>
    <n v="636571.07093713013"/>
    <n v="616480.4399474666"/>
    <n v="597215.98164011631"/>
    <n v="578777.69601507927"/>
    <n v="561165.58307235548"/>
    <n v="544379.64281194494"/>
    <n v="528419.87523384765"/>
    <n v="701800"/>
    <n v="679230.85096339684"/>
    <n v="657487.8746091068"/>
    <n v="636571.07093713013"/>
    <n v="616480.4399474666"/>
    <n v="597215.98164011631"/>
    <n v="578777.69601507927"/>
    <n v="561165.58307235548"/>
    <n v="544379.64281194494"/>
    <n v="528419.87523384765"/>
    <n v="2346244.6012500003"/>
    <n v="60.12"/>
    <n v="9.5873061007957556"/>
    <n v="1.2999999999999999E-2"/>
    <n v="0.78300000000000003"/>
    <n v="4.1710026516728012E-2"/>
    <n v="0.14773845389396864"/>
    <n v="7.3999999999999996E-2"/>
    <n v="0.22173845389396862"/>
    <n v="2.7372000333333331"/>
    <n v="2.6285371983924408"/>
    <n v="2.4946676935928349"/>
    <n v="2.3355915189345162"/>
    <n v="2.1513086744174825"/>
    <n v="1.9418191600417358"/>
    <n v="1.7071229758072752"/>
    <n v="1.4472201217141007"/>
    <n v="1.1621105977622128"/>
    <n v="0.85179440395161188"/>
    <n v="2.7372000333333331"/>
    <n v="2.6828686158628869"/>
    <n v="2.5616024459926381"/>
    <n v="2.4151296062636756"/>
    <n v="2.2434500966759994"/>
    <n v="2.0465639172296091"/>
    <n v="1.8244710679245055"/>
    <n v="1.5771715487606879"/>
    <n v="1.3046653597381568"/>
    <n v="1.0069525008569125"/>
    <n v="0"/>
    <n v="4.4902428566727686"/>
    <n v="13.470728570018306"/>
    <n v="22.451214283363843"/>
    <n v="31.43169999670938"/>
    <n v="40.412185710054914"/>
    <n v="49.392671423400458"/>
    <n v="58.373157136745988"/>
    <n v="67.353642850091532"/>
    <n v="76.334128563437062"/>
    <n v="8.9804857133455371"/>
    <n v="0"/>
    <n v="15.030390077760899"/>
    <n v="47.225784649236168"/>
    <n v="83.48322532923136"/>
    <n v="125.82046428616302"/>
    <n v="177.33189438104307"/>
    <n v="243.12261666413698"/>
    <n v="332.37938138139964"/>
    <n v="463.61959627595263"/>
    <n v="680.78439690179562"/>
    <n v="2168.7977499467197"/>
    <n v="69.555528290513578"/>
    <n v="335.75299173558477"/>
    <n v="2574.1062699728177"/>
    <n v="2574.1"/>
    <n v="335.75217391304341"/>
    <n v="69.555528290513578"/>
    <n v="2168.7922977964431"/>
    <n v="8.4876121707782506"/>
    <n v="6.2699728177904035E-3"/>
    <n v="2.4357922449750995E-6"/>
  </r>
  <r>
    <x v="3"/>
    <x v="471"/>
    <n v="377"/>
    <n v="1.8836200000000001"/>
    <n v="80.832450654093364"/>
    <n v="0"/>
    <n v="8.981383406010373"/>
    <n v="17.962766812020746"/>
    <n v="26.944150218031119"/>
    <n v="35.925533624041492"/>
    <n v="44.906917030051865"/>
    <n v="53.888300436062238"/>
    <n v="62.869683842072611"/>
    <n v="71.851067248082984"/>
    <n v="80.83245065409335"/>
    <n v="0"/>
    <n v="8.981383406010373"/>
    <n v="17.962766812020746"/>
    <n v="26.944150218031119"/>
    <n v="35.925533624041492"/>
    <n v="44.906917030051865"/>
    <n v="53.888300436062238"/>
    <n v="62.869683842072611"/>
    <n v="71.851067248082984"/>
    <n v="80.83245065409335"/>
    <n v="0"/>
    <n v="49.407464330027075"/>
    <n v="197.6298573201083"/>
    <n v="444.6671789702437"/>
    <n v="790.5194292804332"/>
    <n v="1235.186608250677"/>
    <n v="1778.6687158809748"/>
    <n v="2420.9657521713266"/>
    <n v="3162.0777171217328"/>
    <n v="4002.0046107321923"/>
    <n v="0"/>
    <n v="2.7098093623476902E-2"/>
    <n v="5.4196187246953804E-2"/>
    <n v="8.129428087043071E-2"/>
    <n v="0.10839237449390761"/>
    <n v="0.13549046811738452"/>
    <n v="0.16258856174086142"/>
    <n v="0.18968665536433832"/>
    <n v="0.21678474898781522"/>
    <n v="0.24388284261129209"/>
    <n v="9.0399999999999991"/>
    <n v="1.181524"/>
    <n v="1"/>
    <n v="1.0005999999999999"/>
    <n v="1.0066999999999999"/>
    <n v="1"/>
    <n v="0.96783789717771995"/>
    <n v="0.93685324927082991"/>
    <n v="0.90704605627932966"/>
    <n v="0.8784163182032193"/>
    <n v="0.85096403504249885"/>
    <n v="0.82468920679716828"/>
    <n v="0.79959183346722762"/>
    <n v="0.77567191505267685"/>
    <n v="0.75292945155351598"/>
    <n v="350900"/>
    <n v="701800"/>
    <n v="679228.63623932388"/>
    <n v="657483.61033826845"/>
    <n v="636564.9222968336"/>
    <n v="616472.57211501931"/>
    <n v="597206.55979282572"/>
    <n v="578766.8853302527"/>
    <n v="561153.54872730037"/>
    <n v="544366.54998396861"/>
    <n v="528405.88910025754"/>
    <n v="701800"/>
    <n v="679228.63623932388"/>
    <n v="657483.61033826845"/>
    <n v="636564.9222968336"/>
    <n v="616472.57211501931"/>
    <n v="597206.55979282572"/>
    <n v="578766.8853302527"/>
    <n v="561153.54872730037"/>
    <n v="544366.54998396861"/>
    <n v="528405.88910025754"/>
    <n v="2348696.2675000001"/>
    <n v="60.12"/>
    <n v="9.5873061007957556"/>
    <n v="1.2999999999999999E-2"/>
    <n v="0.78300000000000003"/>
    <n v="4.1710026516728012E-2"/>
    <n v="0.14798818781851947"/>
    <n v="7.3999999999999996E-2"/>
    <n v="0.22198818781851948"/>
    <n v="2.7341380987473904"/>
    <n v="2.6255596319242613"/>
    <n v="2.4917618739641547"/>
    <n v="2.332744824867071"/>
    <n v="2.1485084846330103"/>
    <n v="1.9390528532619722"/>
    <n v="1.7043779307539566"/>
    <n v="1.4444837171089639"/>
    <n v="1.1593702123269942"/>
    <n v="0.84903741640804731"/>
    <n v="2.7341380987473904"/>
    <n v="2.6798488653358259"/>
    <n v="2.558660752944208"/>
    <n v="2.4122533494156126"/>
    <n v="2.2406266547500406"/>
    <n v="2.0437806689474911"/>
    <n v="1.8217153920079645"/>
    <n v="1.5744308239314604"/>
    <n v="1.3019269647179792"/>
    <n v="1.0042038143675207"/>
    <n v="0"/>
    <n v="4.4906917030051865"/>
    <n v="13.472075109015559"/>
    <n v="22.453458515025932"/>
    <n v="31.434841921036305"/>
    <n v="40.416225327046675"/>
    <n v="49.397608733057055"/>
    <n v="58.378992139067421"/>
    <n v="67.360375545077801"/>
    <n v="76.341758951088167"/>
    <n v="8.981383406010373"/>
    <n v="0"/>
    <n v="15.050335287406199"/>
    <n v="47.289532889191157"/>
    <n v="83.599477543787316"/>
    <n v="126.00419931702126"/>
    <n v="177.60888974101516"/>
    <n v="243.53906505815593"/>
    <n v="333.02454657751002"/>
    <n v="464.68763266934894"/>
    <n v="682.78430854277724"/>
    <n v="2173.5879876262134"/>
    <n v="69.555528290513578"/>
    <n v="336.47152738750879"/>
    <n v="2579.6150433042358"/>
    <n v="2579.6"/>
    <n v="336.46956521739094"/>
    <n v="69.555528290513578"/>
    <n v="2173.5749064920956"/>
    <n v="8.4852262569029282"/>
    <n v="1.5043304235859978E-2"/>
    <n v="5.8316422064893701E-6"/>
  </r>
  <r>
    <x v="3"/>
    <x v="472"/>
    <n v="377"/>
    <n v="1.88514"/>
    <n v="80.842016346628299"/>
    <n v="0"/>
    <n v="8.9824462607364772"/>
    <n v="17.964892521472954"/>
    <n v="26.947338782209432"/>
    <n v="35.929785042945909"/>
    <n v="44.91223130368239"/>
    <n v="53.89467756441887"/>
    <n v="62.877123825155351"/>
    <n v="71.859570085891832"/>
    <n v="80.842016346628313"/>
    <n v="0"/>
    <n v="8.9824462607364772"/>
    <n v="17.964892521472954"/>
    <n v="26.947338782209432"/>
    <n v="35.929785042945909"/>
    <n v="44.91223130368239"/>
    <n v="53.89467756441887"/>
    <n v="62.877123825155351"/>
    <n v="71.859570085891832"/>
    <n v="80.842016346628313"/>
    <n v="0"/>
    <n v="49.419158756548967"/>
    <n v="197.67663502619587"/>
    <n v="444.77242880894073"/>
    <n v="790.70654010478347"/>
    <n v="1235.4789689137244"/>
    <n v="1779.0897152357636"/>
    <n v="2421.5387790709005"/>
    <n v="3162.8261604191357"/>
    <n v="4002.9518592804679"/>
    <n v="0"/>
    <n v="2.7101300405280346E-2"/>
    <n v="5.4202600810560692E-2"/>
    <n v="8.1303901215841037E-2"/>
    <n v="0.10840520162112138"/>
    <n v="0.13550650202640174"/>
    <n v="0.16260780243168207"/>
    <n v="0.18970910283696243"/>
    <n v="0.21681040324224279"/>
    <n v="0.24391170364752315"/>
    <n v="9.0399999999999991"/>
    <n v="1.181524"/>
    <n v="1"/>
    <n v="1.0005999999999999"/>
    <n v="1.0066999999999999"/>
    <n v="1"/>
    <n v="0.96783416080040929"/>
    <n v="0.93684605521215425"/>
    <n v="0.90703568323523454"/>
    <n v="0.87840304486965037"/>
    <n v="0.85094814011540165"/>
    <n v="0.82467096897248837"/>
    <n v="0.79957153144091064"/>
    <n v="0.77564982752066847"/>
    <n v="0.75290585721176162"/>
    <n v="350900"/>
    <n v="701800"/>
    <n v="679226.01404972724"/>
    <n v="657478.56154788984"/>
    <n v="636557.64249448758"/>
    <n v="616463.25688952068"/>
    <n v="597195.40473298891"/>
    <n v="578754.08602489228"/>
    <n v="561139.30076523114"/>
    <n v="544351.04895400512"/>
    <n v="528389.33059121436"/>
    <n v="701800"/>
    <n v="679226.01404972712"/>
    <n v="657478.56154788984"/>
    <n v="636557.64249448758"/>
    <n v="616463.25688952068"/>
    <n v="597195.40473298891"/>
    <n v="578754.08602489228"/>
    <n v="561139.30076523114"/>
    <n v="544351.04895400512"/>
    <n v="528389.33059121436"/>
    <n v="2351147.9337500003"/>
    <n v="60.12"/>
    <n v="9.5873061007957556"/>
    <n v="1.2999999999999999E-2"/>
    <n v="0.78300000000000003"/>
    <n v="4.1710026516728012E-2"/>
    <n v="0.14822712433941293"/>
    <n v="7.3999999999999996E-2"/>
    <n v="0.22222712433941294"/>
    <n v="2.7310825498435864"/>
    <n v="2.6225867715176374"/>
    <n v="2.488859625690913"/>
    <n v="2.3299011123634092"/>
    <n v="2.1457112315351288"/>
    <n v="1.9362899832060698"/>
    <n v="1.7016373673762331"/>
    <n v="1.4417533840456196"/>
    <n v="1.1566380332142276"/>
    <n v="0.84629131488205867"/>
    <n v="2.7310825498435864"/>
    <n v="2.6768346606806119"/>
    <n v="2.5557231986042752"/>
    <n v="2.4093803690271614"/>
    <n v="2.237806171949269"/>
    <n v="2.0410006073705995"/>
    <n v="1.8189636752911515"/>
    <n v="1.5716953757109264"/>
    <n v="1.2991957086299237"/>
    <n v="1.0014646740481432"/>
    <n v="0"/>
    <n v="4.4912231303682386"/>
    <n v="13.473669391104716"/>
    <n v="22.456115651841195"/>
    <n v="31.438561912577669"/>
    <n v="40.421008173314149"/>
    <n v="49.40345443405063"/>
    <n v="58.385900694787111"/>
    <n v="67.368346955523592"/>
    <n v="76.350793216260072"/>
    <n v="8.9824462607364772"/>
    <n v="0"/>
    <n v="15.07084879245099"/>
    <n v="47.355093582365555"/>
    <n v="83.718973832675445"/>
    <n v="126.19287426872259"/>
    <n v="177.89290821884467"/>
    <n v="243.96522073348837"/>
    <n v="333.68311918484687"/>
    <n v="465.77474985719243"/>
    <n v="684.81386792949434"/>
    <n v="2178.4676564000811"/>
    <n v="69.555528290513578"/>
    <n v="337.20347770358899"/>
    <n v="2585.2266623941832"/>
    <n v="2585.1999999999998"/>
    <n v="337.19999999999982"/>
    <n v="69.555528290513578"/>
    <n v="2178.4444717094866"/>
    <n v="8.4829428702896745"/>
    <n v="2.6662394183404103E-2"/>
    <n v="1.0313474463640764E-5"/>
  </r>
  <r>
    <x v="3"/>
    <x v="473"/>
    <n v="377"/>
    <n v="1.88466"/>
    <n v="80.894453936642307"/>
    <n v="0"/>
    <n v="8.9882726596269222"/>
    <n v="17.976545319253844"/>
    <n v="26.964817978880767"/>
    <n v="35.953090638507689"/>
    <n v="44.941363298134611"/>
    <n v="53.929635957761533"/>
    <n v="62.917908617388456"/>
    <n v="71.906181277015378"/>
    <n v="80.894453936642293"/>
    <n v="0"/>
    <n v="8.9882726596269222"/>
    <n v="17.976545319253844"/>
    <n v="26.964817978880767"/>
    <n v="35.953090638507689"/>
    <n v="44.941363298134611"/>
    <n v="53.929635957761533"/>
    <n v="62.917908617388456"/>
    <n v="71.906181277015378"/>
    <n v="80.894453936642293"/>
    <n v="0"/>
    <n v="49.483290309825556"/>
    <n v="197.93316123930222"/>
    <n v="445.34961278843002"/>
    <n v="791.73264495720889"/>
    <n v="1237.082257745639"/>
    <n v="1781.3984511537201"/>
    <n v="2424.6812251814522"/>
    <n v="3166.9305798288356"/>
    <n v="4008.1465150958697"/>
    <n v="0"/>
    <n v="2.7118879468046482E-2"/>
    <n v="5.4237758936092964E-2"/>
    <n v="8.1356638404139439E-2"/>
    <n v="0.10847551787218593"/>
    <n v="0.1355943973402324"/>
    <n v="0.16271327680827888"/>
    <n v="0.18983215627632538"/>
    <n v="0.21695103574437186"/>
    <n v="0.2440699152124183"/>
    <n v="9.0399999999999991"/>
    <n v="1.181524"/>
    <n v="1"/>
    <n v="1.0005999999999999"/>
    <n v="1.0066999999999999"/>
    <n v="1"/>
    <n v="0.96781367887309211"/>
    <n v="0.9368066197098377"/>
    <n v="0.90697882251023687"/>
    <n v="0.87833028727428941"/>
    <n v="0.85086101400199554"/>
    <n v="0.82457100269335526"/>
    <n v="0.79946025334836845"/>
    <n v="0.77552876596703513"/>
    <n v="0.75277654054935539"/>
    <n v="350900"/>
    <n v="701800"/>
    <n v="679211.639833136"/>
    <n v="657450.88571236411"/>
    <n v="636517.73763768421"/>
    <n v="616412.19560909632"/>
    <n v="597134.25962660043"/>
    <n v="578683.92969019676"/>
    <n v="561061.20579988498"/>
    <n v="544266.08795566531"/>
    <n v="528298.57615753764"/>
    <n v="701800"/>
    <n v="679211.639833136"/>
    <n v="657450.88571236411"/>
    <n v="636517.73763768421"/>
    <n v="616412.19560909632"/>
    <n v="597134.25962660043"/>
    <n v="578683.92969019676"/>
    <n v="561061.20579988498"/>
    <n v="544266.08795566531"/>
    <n v="528298.57615753764"/>
    <n v="2353599.6"/>
    <n v="60.12"/>
    <n v="9.5873061007957556"/>
    <n v="1.2999999999999999E-2"/>
    <n v="0.78300000000000003"/>
    <n v="4.1710026516728012E-2"/>
    <n v="0.14815164987959081"/>
    <n v="7.3999999999999996E-2"/>
    <n v="0.2221516498795908"/>
    <n v="2.7280333666666667"/>
    <n v="2.6195772436521896"/>
    <n v="2.4858935678580076"/>
    <n v="2.3269823392841218"/>
    <n v="2.1428435579305312"/>
    <n v="1.9334772237972355"/>
    <n v="1.6988833368842362"/>
    <n v="1.4390618971915314"/>
    <n v="1.1540129047191232"/>
    <n v="0.84373635946701009"/>
    <n v="2.7280333666666667"/>
    <n v="2.6738053051594282"/>
    <n v="2.5527354057550986"/>
    <n v="2.4064379535710647"/>
    <n v="2.2349129486073265"/>
    <n v="2.0381603908638835"/>
    <n v="1.8161802803407359"/>
    <n v="1.5689726170378839"/>
    <n v="1.2965374009553274"/>
    <n v="0.99887463209306659"/>
    <n v="0"/>
    <n v="4.4941363298134611"/>
    <n v="13.482408989440383"/>
    <n v="22.470681649067306"/>
    <n v="31.458954308694228"/>
    <n v="40.447226968321147"/>
    <n v="49.435499627948076"/>
    <n v="58.423772287574991"/>
    <n v="67.41204494720192"/>
    <n v="76.400317606828835"/>
    <n v="8.9882726596269222"/>
    <n v="0"/>
    <n v="15.107503386260897"/>
    <n v="47.472044236346996"/>
    <n v="83.930114719879725"/>
    <n v="126.52021148720367"/>
    <n v="178.37197992204779"/>
    <n v="244.65619108997234"/>
    <n v="334.69595926797473"/>
    <n v="467.33541206140126"/>
    <n v="687.48055448493108"/>
    <n v="2185.5699706560185"/>
    <n v="69.555528290513578"/>
    <n v="338.26882484197961"/>
    <n v="2593.3943237885114"/>
    <n v="2593.4"/>
    <n v="338.26956521739112"/>
    <n v="69.555528290513578"/>
    <n v="2185.5749064920956"/>
    <n v="8.4836642042564669"/>
    <n v="5.6762114886623749E-3"/>
    <n v="2.1887142317661658E-6"/>
  </r>
  <r>
    <x v="3"/>
    <x v="474"/>
    <n v="377"/>
    <n v="1.88628"/>
    <n v="80.901812521470816"/>
    <n v="0"/>
    <n v="8.989090280163424"/>
    <n v="17.978180560326848"/>
    <n v="26.967270840490272"/>
    <n v="35.956361120653696"/>
    <n v="44.94545140081712"/>
    <n v="53.934541680980544"/>
    <n v="62.923631961143968"/>
    <n v="71.912722241307392"/>
    <n v="80.901812521470816"/>
    <n v="0"/>
    <n v="8.989090280163424"/>
    <n v="17.978180560326848"/>
    <n v="26.967270840490272"/>
    <n v="35.956361120653696"/>
    <n v="44.94545140081712"/>
    <n v="53.934541680980544"/>
    <n v="62.923631961143968"/>
    <n v="71.912722241307392"/>
    <n v="80.901812521470816"/>
    <n v="0"/>
    <n v="49.492293239768742"/>
    <n v="197.96917295907497"/>
    <n v="445.43063915791868"/>
    <n v="791.87669183629987"/>
    <n v="1237.3073309942183"/>
    <n v="1781.7225566316747"/>
    <n v="2425.1223687486681"/>
    <n v="3167.5067673451995"/>
    <n v="4008.8757524212679"/>
    <n v="0"/>
    <n v="2.7121346343899011E-2"/>
    <n v="5.4242692687798022E-2"/>
    <n v="8.1364039031697033E-2"/>
    <n v="0.10848538537559604"/>
    <n v="0.13560673171949505"/>
    <n v="0.16272807806339407"/>
    <n v="0.18984942440729308"/>
    <n v="0.21697077075119209"/>
    <n v="0.2440921170950911"/>
    <n v="9.0399999999999991"/>
    <n v="1.181524"/>
    <n v="1"/>
    <n v="1.0005999999999999"/>
    <n v="1.0066999999999999"/>
    <n v="1"/>
    <n v="0.96781080467691749"/>
    <n v="0.93680108587098287"/>
    <n v="0.90697084358219593"/>
    <n v="0.87832007781055677"/>
    <n v="0.85084878855606538"/>
    <n v="0.82455697581872178"/>
    <n v="0.79944463959852596"/>
    <n v="0.77551177989547793"/>
    <n v="0.75275839670957767"/>
    <n v="350900"/>
    <n v="701800"/>
    <n v="679209.62272226065"/>
    <n v="657447.00206425576"/>
    <n v="636512.1380259851"/>
    <n v="616405.03060744877"/>
    <n v="597125.67980864667"/>
    <n v="578674.08562957891"/>
    <n v="561050.24807024549"/>
    <n v="544254.16713064641"/>
    <n v="528285.84281078156"/>
    <n v="701800"/>
    <n v="679209.62272226065"/>
    <n v="657447.00206425576"/>
    <n v="636512.1380259851"/>
    <n v="616405.03060744877"/>
    <n v="597125.67980864667"/>
    <n v="578674.08562957891"/>
    <n v="561050.24807024549"/>
    <n v="544254.16713064641"/>
    <n v="528285.84281078156"/>
    <n v="2356051.2662500003"/>
    <n v="60.12"/>
    <n v="9.5873061007957556"/>
    <n v="1.2999999999999999E-2"/>
    <n v="0.78300000000000003"/>
    <n v="4.1710026516728012E-2"/>
    <n v="0.14840645321156745"/>
    <n v="7.3999999999999996E-2"/>
    <n v="0.22240645321156743"/>
    <n v="2.7249905293444323"/>
    <n v="2.6166189895349867"/>
    <n v="2.4830070180784012"/>
    <n v="2.3241546149746748"/>
    <n v="2.1400617802238076"/>
    <n v="1.9307285138257995"/>
    <n v="1.6961548157806507"/>
    <n v="1.4363406860883619"/>
    <n v="1.1512861247489321"/>
    <n v="0.84099113176236162"/>
    <n v="2.7249905293444323"/>
    <n v="2.6708047594397097"/>
    <n v="2.549813003806694"/>
    <n v="2.4035808165265378"/>
    <n v="2.2321081975992412"/>
    <n v="2.0353951470248033"/>
    <n v="1.813441664803225"/>
    <n v="1.5662477509345063"/>
    <n v="1.293813405418647"/>
    <n v="0.99613862825564681"/>
    <n v="0"/>
    <n v="4.494545140081712"/>
    <n v="13.483635420245136"/>
    <n v="22.47272570040856"/>
    <n v="31.461815980571984"/>
    <n v="40.450906260735408"/>
    <n v="49.439996540898832"/>
    <n v="58.429086821062256"/>
    <n v="67.41817710122568"/>
    <n v="76.407267381389104"/>
    <n v="8.989090280163424"/>
    <n v="0"/>
    <n v="15.127227810145103"/>
    <n v="47.535099992211684"/>
    <n v="84.045170760785609"/>
    <n v="126.70223805971028"/>
    <n v="178.64680910912452"/>
    <n v="245.07024459776636"/>
    <n v="335.33924381290183"/>
    <n v="468.40454577827467"/>
    <n v="689.49421804334008"/>
    <n v="2190.3647979642601"/>
    <n v="69.555528290513578"/>
    <n v="338.9880489382158"/>
    <n v="2598.9083751929893"/>
    <n v="2598.9"/>
    <n v="338.9869565217391"/>
    <n v="69.555528290513578"/>
    <n v="2190.3575151877476"/>
    <n v="8.4812287267836073"/>
    <n v="8.3751929892059707E-3"/>
    <n v="3.2225914768578901E-6"/>
  </r>
  <r>
    <x v="3"/>
    <x v="475"/>
    <n v="377"/>
    <n v="1.88794"/>
    <n v="80.908300689703523"/>
    <n v="0"/>
    <n v="8.9898111877448361"/>
    <n v="17.979622375489672"/>
    <n v="26.96943356323451"/>
    <n v="35.959244750979344"/>
    <n v="44.949055938724179"/>
    <n v="53.938867126469013"/>
    <n v="62.928678314213848"/>
    <n v="71.918489501958689"/>
    <n v="80.908300689703523"/>
    <n v="0"/>
    <n v="8.9898111877448361"/>
    <n v="17.979622375489672"/>
    <n v="26.96943356323451"/>
    <n v="35.959244750979344"/>
    <n v="44.949055938724179"/>
    <n v="53.938867126469013"/>
    <n v="62.928678314213848"/>
    <n v="71.918489501958689"/>
    <n v="80.908300689703523"/>
    <n v="0"/>
    <n v="49.500231929672616"/>
    <n v="198.00092771869046"/>
    <n v="445.50208736705355"/>
    <n v="792.00371087476185"/>
    <n v="1237.5057982418152"/>
    <n v="1782.008349468214"/>
    <n v="2425.5113645539577"/>
    <n v="3168.0148434990474"/>
    <n v="4009.5187863034816"/>
    <n v="0"/>
    <n v="2.7123521423199369E-2"/>
    <n v="5.4247042846398738E-2"/>
    <n v="8.1370564269598114E-2"/>
    <n v="0.10849408569279748"/>
    <n v="0.13561760711599682"/>
    <n v="0.1627411285391962"/>
    <n v="0.18986464996239555"/>
    <n v="0.21698817138559495"/>
    <n v="0.2441116928087943"/>
    <n v="9.0399999999999991"/>
    <n v="1.181524"/>
    <n v="1"/>
    <n v="1.0005999999999999"/>
    <n v="1.0066999999999999"/>
    <n v="1"/>
    <n v="0.96780827046562801"/>
    <n v="0.93679620663944152"/>
    <n v="0.90696380852144065"/>
    <n v="0.87831107611162518"/>
    <n v="0.85083800940999532"/>
    <n v="0.82454460841655097"/>
    <n v="0.79943087313129224"/>
    <n v="0.77549680355421879"/>
    <n v="0.75274239968533108"/>
    <n v="350900"/>
    <n v="701800"/>
    <n v="679207.84421277768"/>
    <n v="657443.57781956007"/>
    <n v="636507.20082034706"/>
    <n v="616398.71321513853"/>
    <n v="597118.11500393471"/>
    <n v="578665.40618673549"/>
    <n v="561040.58676354086"/>
    <n v="544243.65673435072"/>
    <n v="528274.6160991654"/>
    <n v="701800"/>
    <n v="679207.84421277756"/>
    <n v="657443.57781956007"/>
    <n v="636507.20082034706"/>
    <n v="616398.71321513853"/>
    <n v="597118.11500393471"/>
    <n v="578665.40618673549"/>
    <n v="561040.58676354086"/>
    <n v="544243.65673435072"/>
    <n v="528274.6160991654"/>
    <n v="2358502.9325000001"/>
    <n v="60.12"/>
    <n v="9.5873061007957556"/>
    <n v="1.2999999999999999E-2"/>
    <n v="0.78300000000000003"/>
    <n v="4.1710026516728012E-2"/>
    <n v="0.14866777508659218"/>
    <n v="7.3999999999999996E-2"/>
    <n v="0.22266777508659219"/>
    <n v="2.7219540180873181"/>
    <n v="2.6136677362005116"/>
    <n v="2.4801278134858302"/>
    <n v="2.3213342499432716"/>
    <n v="2.1372870455728359"/>
    <n v="1.9279862003745241"/>
    <n v="1.6934317143483355"/>
    <n v="1.4336235874942702"/>
    <n v="1.148561819812328"/>
    <n v="0.83824641130250954"/>
    <n v="2.7219540180873181"/>
    <n v="2.6678108771439151"/>
    <n v="2.5468977748431709"/>
    <n v="2.4007310317145509"/>
    <n v="2.2293106477580538"/>
    <n v="2.0326366229736799"/>
    <n v="1.8107089573614297"/>
    <n v="1.5635276509213027"/>
    <n v="1.2910927036532991"/>
    <n v="0.9934041155574187"/>
    <n v="0"/>
    <n v="4.4949055938724181"/>
    <n v="13.484716781617255"/>
    <n v="22.474527969362093"/>
    <n v="31.464339157106927"/>
    <n v="40.454150344851762"/>
    <n v="49.443961532596596"/>
    <n v="58.43377272034143"/>
    <n v="67.423583908086272"/>
    <n v="76.413395095831106"/>
    <n v="8.9898111877448361"/>
    <n v="0"/>
    <n v="15.146633122251597"/>
    <n v="47.597143075134987"/>
    <n v="84.158433539288097"/>
    <n v="126.88158487648165"/>
    <n v="178.91794787639677"/>
    <n v="245.47947186381461"/>
    <n v="335.97652298245464"/>
    <n v="469.4668997970972"/>
    <n v="691.50306845730358"/>
    <n v="2195.1277055902228"/>
    <n v="69.555528290513578"/>
    <n v="339.70248508211023"/>
    <n v="2604.3857189628466"/>
    <n v="2604.4"/>
    <n v="339.70434782608663"/>
    <n v="69.555528290513578"/>
    <n v="2195.1401238834001"/>
    <n v="8.4787302485319582"/>
    <n v="1.4281037153523357E-2"/>
    <n v="5.4834269518980785E-6"/>
  </r>
  <r>
    <x v="3"/>
    <x v="476"/>
    <n v="377"/>
    <n v="1.88957"/>
    <n v="80.91541926379098"/>
    <n v="0"/>
    <n v="8.9906021404212204"/>
    <n v="17.981204280842441"/>
    <n v="26.971806421263661"/>
    <n v="35.962408561684882"/>
    <n v="44.953010702106099"/>
    <n v="53.943612842527315"/>
    <n v="62.934214982948532"/>
    <n v="71.924817123369749"/>
    <n v="80.915419263790966"/>
    <n v="0"/>
    <n v="8.9906021404212204"/>
    <n v="17.981204280842441"/>
    <n v="26.971806421263661"/>
    <n v="35.962408561684882"/>
    <n v="44.953010702106099"/>
    <n v="53.943612842527315"/>
    <n v="62.934214982948532"/>
    <n v="71.924817123369749"/>
    <n v="80.915419263790966"/>
    <n v="0"/>
    <n v="49.508942693999813"/>
    <n v="198.03577077599925"/>
    <n v="445.58048424599832"/>
    <n v="792.14308310399701"/>
    <n v="1237.7235673499952"/>
    <n v="1782.3219369839928"/>
    <n v="2425.93819200599"/>
    <n v="3168.5723324159871"/>
    <n v="4010.2243582139836"/>
    <n v="0"/>
    <n v="2.7125907838377018E-2"/>
    <n v="5.4251815676754037E-2"/>
    <n v="8.1377723515131062E-2"/>
    <n v="0.10850363135350807"/>
    <n v="0.13562953919188508"/>
    <n v="0.1627554470302621"/>
    <n v="0.18988135486863911"/>
    <n v="0.21700726270701612"/>
    <n v="0.2441331705453931"/>
    <n v="9.0399999999999991"/>
    <n v="1.181524"/>
    <n v="1"/>
    <n v="1.0005999999999999"/>
    <n v="1.0066999999999999"/>
    <n v="1"/>
    <n v="0.96780549003307059"/>
    <n v="0.93679085336507073"/>
    <n v="0.90695608999600008"/>
    <n v="0.87830119992585887"/>
    <n v="0.8508261831546472"/>
    <n v="0.82453103968236485"/>
    <n v="0.79941576950901205"/>
    <n v="0.77548037263458847"/>
    <n v="0.75272484905909431"/>
    <n v="350900"/>
    <n v="701800"/>
    <n v="679205.89290520898"/>
    <n v="657439.82089160662"/>
    <n v="636501.78395919281"/>
    <n v="616391.78210796777"/>
    <n v="597109.81533793139"/>
    <n v="578655.88364908367"/>
    <n v="561029.98704142461"/>
    <n v="544232.12551495421"/>
    <n v="528262.29906967236"/>
    <n v="701800"/>
    <n v="679205.89290520886"/>
    <n v="657439.82089160662"/>
    <n v="636501.78395919281"/>
    <n v="616391.78210796777"/>
    <n v="597109.81533793139"/>
    <n v="578655.88364908367"/>
    <n v="561029.98704142461"/>
    <n v="544232.12551495421"/>
    <n v="528262.29906967236"/>
    <n v="2360954.5987500004"/>
    <n v="60.12"/>
    <n v="9.5873061007957556"/>
    <n v="1.2999999999999999E-2"/>
    <n v="0.78300000000000003"/>
    <n v="4.1710026516728012E-2"/>
    <n v="0.14892459795548774"/>
    <n v="7.3999999999999996E-2"/>
    <n v="0.22292459795548775"/>
    <n v="2.7189238131879541"/>
    <n v="2.6107219671829967"/>
    <n v="2.4772534977902265"/>
    <n v="2.3185184050096428"/>
    <n v="2.1345166888412459"/>
    <n v="1.9252483492850361"/>
    <n v="1.6907133863410126"/>
    <n v="1.4309118000091761"/>
    <n v="1.1458435902895259"/>
    <n v="0.83550875718206219"/>
    <n v="2.7189238131879541"/>
    <n v="2.6648228901854756"/>
    <n v="2.5439877324866114"/>
    <n v="2.3978859513999344"/>
    <n v="2.2265175469254443"/>
    <n v="2.0298825190631411"/>
    <n v="1.8079808678130243"/>
    <n v="1.5608125931750942"/>
    <n v="1.2883776951493511"/>
    <n v="0.99067617373579409"/>
    <n v="0"/>
    <n v="4.4953010702106102"/>
    <n v="13.485903210631831"/>
    <n v="22.476505351053049"/>
    <n v="31.467107491474273"/>
    <n v="40.45770963189549"/>
    <n v="49.448311772316707"/>
    <n v="58.438913912737924"/>
    <n v="67.429516053159148"/>
    <n v="76.42011819358035"/>
    <n v="8.9906021404212204"/>
    <n v="0"/>
    <n v="15.166284998722876"/>
    <n v="47.65997442625563"/>
    <n v="84.273114407459502"/>
    <n v="127.06310999272196"/>
    <n v="179.19222782456282"/>
    <n v="245.89314277322455"/>
    <n v="336.62018541185154"/>
    <n v="470.53899926824187"/>
    <n v="693.52922419801803"/>
    <n v="2199.9362633010587"/>
    <n v="69.555528290513578"/>
    <n v="340.42376873873559"/>
    <n v="2609.9155603303079"/>
    <n v="2609.9"/>
    <n v="340.42173913043462"/>
    <n v="69.555528290513578"/>
    <n v="2199.9227325790521"/>
    <n v="8.476274118378349"/>
    <n v="1.5560330307835102E-2"/>
    <n v="5.9620408091632249E-6"/>
  </r>
  <r>
    <x v="3"/>
    <x v="477"/>
    <n v="377"/>
    <n v="1.89123"/>
    <n v="80.921883115372495"/>
    <n v="0"/>
    <n v="8.9913203461524986"/>
    <n v="17.982640692304997"/>
    <n v="26.973961038457496"/>
    <n v="35.965281384609995"/>
    <n v="44.956601730762493"/>
    <n v="53.947922076914992"/>
    <n v="62.939242423067491"/>
    <n v="71.930562769219989"/>
    <n v="80.921883115372481"/>
    <n v="0"/>
    <n v="8.9913203461524986"/>
    <n v="17.982640692304997"/>
    <n v="26.973961038457496"/>
    <n v="35.965281384609995"/>
    <n v="44.956601730762493"/>
    <n v="53.947922076914992"/>
    <n v="62.939242423067491"/>
    <n v="71.930562769219989"/>
    <n v="80.921883115372481"/>
    <n v="0"/>
    <n v="49.516852959870732"/>
    <n v="198.06741183948293"/>
    <n v="445.65167663883659"/>
    <n v="792.26964735793172"/>
    <n v="1237.9213239967683"/>
    <n v="1782.6067065553464"/>
    <n v="2426.3257950336661"/>
    <n v="3169.0785894317269"/>
    <n v="4010.865089749529"/>
    <n v="0"/>
    <n v="2.7128074765816513E-2"/>
    <n v="5.4256149531633026E-2"/>
    <n v="8.1384224297449542E-2"/>
    <n v="0.10851229906326605"/>
    <n v="0.13564037382908256"/>
    <n v="0.16276844859489908"/>
    <n v="0.18989652336071558"/>
    <n v="0.2170245981265321"/>
    <n v="0.2441526728923486"/>
    <n v="9.0399999999999991"/>
    <n v="1.181524"/>
    <n v="1"/>
    <n v="1.0005999999999999"/>
    <n v="1.0066999999999999"/>
    <n v="1"/>
    <n v="0.96780296533544852"/>
    <n v="0.93678599248347649"/>
    <n v="0.90694908144408359"/>
    <n v="0.87829223221726993"/>
    <n v="0.85081544480303573"/>
    <n v="0.82451871920138076"/>
    <n v="0.79940205541230491"/>
    <n v="0.77546545343580853"/>
    <n v="0.75270891327189138"/>
    <n v="350900"/>
    <n v="701800"/>
    <n v="679204.12107241782"/>
    <n v="657436.40952490375"/>
    <n v="636496.86535745789"/>
    <n v="616385.48857008002"/>
    <n v="597102.27916277049"/>
    <n v="578647.23713552905"/>
    <n v="561020.3624883556"/>
    <n v="544221.65522125037"/>
    <n v="528251.11533421336"/>
    <n v="701800"/>
    <n v="679204.12107241782"/>
    <n v="657436.40952490375"/>
    <n v="636496.86535745789"/>
    <n v="616385.48857008002"/>
    <n v="597102.27916277049"/>
    <n v="578647.23713552905"/>
    <n v="561020.3624883556"/>
    <n v="544221.65522125037"/>
    <n v="528251.11533421336"/>
    <n v="2363406.2650000001"/>
    <n v="60.12"/>
    <n v="9.5873061007957556"/>
    <n v="1.2999999999999999E-2"/>
    <n v="0.78300000000000003"/>
    <n v="4.1710026516728012E-2"/>
    <n v="0.14918637542079011"/>
    <n v="7.3999999999999996E-2"/>
    <n v="0.22318637542079012"/>
    <n v="2.7158998950207471"/>
    <n v="2.6077829431209656"/>
    <n v="2.474386134040842"/>
    <n v="2.3157094677803776"/>
    <n v="2.1317529443395706"/>
    <n v="1.9225165637184227"/>
    <n v="1.6880003259169336"/>
    <n v="1.4282042309351017"/>
    <n v="1.1431282787729293"/>
    <n v="0.83277246943041539"/>
    <n v="2.7158998950207471"/>
    <n v="2.6618414190708561"/>
    <n v="2.541084538580904"/>
    <n v="2.3950478009106098"/>
    <n v="2.2237312060599743"/>
    <n v="2.0271347540289968"/>
    <n v="1.8052584448176781"/>
    <n v="1.5581022784260177"/>
    <n v="1.2856662548540156"/>
    <n v="0.98795037410167241"/>
    <n v="0"/>
    <n v="4.4956601730762493"/>
    <n v="13.486980519228748"/>
    <n v="22.478300865381247"/>
    <n v="31.469621211533745"/>
    <n v="40.46094155768624"/>
    <n v="49.452261903838746"/>
    <n v="58.443582249991238"/>
    <n v="67.434902596143743"/>
    <n v="76.426222942296235"/>
    <n v="8.9913203461524986"/>
    <n v="0"/>
    <n v="15.185698326716112"/>
    <n v="47.722049585342013"/>
    <n v="84.386459360433875"/>
    <n v="127.24264727404481"/>
    <n v="179.46379061828645"/>
    <n v="246.30330903349071"/>
    <n v="337.25961219774609"/>
    <n v="471.60669377790146"/>
    <n v="695.55381660287367"/>
    <n v="2204.7240767768353"/>
    <n v="69.555528290513578"/>
    <n v="341.1419407601021"/>
    <n v="2615.4215458274507"/>
    <n v="2615.4"/>
    <n v="341.1391304347826"/>
    <n v="69.555528290513578"/>
    <n v="2204.7053412747041"/>
    <n v="8.4737699442195851"/>
    <n v="2.1545827450609067E-2"/>
    <n v="8.2380620366326632E-6"/>
  </r>
  <r>
    <x v="3"/>
    <x v="478"/>
    <n v="377"/>
    <n v="1.8928400000000001"/>
    <n v="80.929403982305487"/>
    <n v="0"/>
    <n v="8.9921559980339438"/>
    <n v="17.984311996067888"/>
    <n v="26.976467994101831"/>
    <n v="35.968623992135775"/>
    <n v="44.960779990169719"/>
    <n v="53.952935988203663"/>
    <n v="62.945091986237607"/>
    <n v="71.937247984271551"/>
    <n v="80.929403982305502"/>
    <n v="0"/>
    <n v="8.9921559980339438"/>
    <n v="17.984311996067888"/>
    <n v="26.976467994101831"/>
    <n v="35.968623992135775"/>
    <n v="44.960779990169719"/>
    <n v="53.952935988203663"/>
    <n v="62.945091986237607"/>
    <n v="71.937247984271551"/>
    <n v="80.929403982305502"/>
    <n v="0"/>
    <n v="49.526057564448926"/>
    <n v="198.10423025779571"/>
    <n v="445.73451808004035"/>
    <n v="792.41692103118282"/>
    <n v="1238.151439111223"/>
    <n v="1782.9380723201614"/>
    <n v="2426.7768206579972"/>
    <n v="3169.6676841247313"/>
    <n v="4011.610662720364"/>
    <n v="0"/>
    <n v="2.7130596044766132E-2"/>
    <n v="5.4261192089532263E-2"/>
    <n v="8.1391788134298398E-2"/>
    <n v="0.10852238417906453"/>
    <n v="0.13565298022383065"/>
    <n v="0.1627835762685968"/>
    <n v="0.18991417231336291"/>
    <n v="0.21704476835812905"/>
    <n v="0.2441753644028952"/>
    <n v="9.0399999999999991"/>
    <n v="1.181524"/>
    <n v="1"/>
    <n v="1.0005999999999999"/>
    <n v="1.0066999999999999"/>
    <n v="1"/>
    <n v="0.967800027790648"/>
    <n v="0.93678033675358252"/>
    <n v="0.90694092688880346"/>
    <n v="0.87828179819631069"/>
    <n v="0.85080295067610434"/>
    <n v="0.8245043843281844"/>
    <n v="0.79938609915255099"/>
    <n v="0.77544809514920376"/>
    <n v="0.75269037231814306"/>
    <n v="350900"/>
    <n v="701800"/>
    <n v="679202.05950347672"/>
    <n v="657432.44033366418"/>
    <n v="636491.14249056228"/>
    <n v="616378.1659741709"/>
    <n v="597093.51078449003"/>
    <n v="578637.1769215198"/>
    <n v="561009.16438526032"/>
    <n v="544209.47317571123"/>
    <n v="528238.10329287278"/>
    <n v="701800"/>
    <n v="679202.05950347672"/>
    <n v="657432.44033366418"/>
    <n v="636491.14249056228"/>
    <n v="616378.1659741709"/>
    <n v="597093.51078449003"/>
    <n v="578637.1769215198"/>
    <n v="561009.16438526032"/>
    <n v="544209.47317571123"/>
    <n v="528238.10329287278"/>
    <n v="2365857.9312500004"/>
    <n v="60.12"/>
    <n v="9.5873061007957556"/>
    <n v="1.2999999999999999E-2"/>
    <n v="0.78300000000000003"/>
    <n v="4.1710026516728012E-2"/>
    <n v="0.14944048761345638"/>
    <n v="7.3999999999999996E-2"/>
    <n v="0.22344048761345636"/>
    <n v="2.7128822440414506"/>
    <n v="2.6048489441379177"/>
    <n v="2.4715229400532555"/>
    <n v="2.3129042317874635"/>
    <n v="2.1289928193405423"/>
    <n v="1.9197887027124907"/>
    <n v="1.6852918819033096"/>
    <n v="1.4255023569129996"/>
    <n v="1.1404201277415591"/>
    <n v="0.83004519438898872"/>
    <n v="2.7128822440414506"/>
    <n v="2.6588655940896841"/>
    <n v="2.5381859420955868"/>
    <n v="2.3922135859203593"/>
    <n v="2.2209485255640029"/>
    <n v="2.0243907610265164"/>
    <n v="1.8025402923079001"/>
    <n v="1.5553971194081546"/>
    <n v="1.2829612423272794"/>
    <n v="0.98523266106527396"/>
    <n v="0"/>
    <n v="4.4960779990169719"/>
    <n v="13.488233997050916"/>
    <n v="22.48038999508486"/>
    <n v="31.472545993118803"/>
    <n v="40.464701991152751"/>
    <n v="49.456857989186688"/>
    <n v="58.449013987220638"/>
    <n v="67.441169985254575"/>
    <n v="76.433325983288526"/>
    <n v="8.9921559980339438"/>
    <n v="0"/>
    <n v="15.205520292698639"/>
    <n v="47.785429045173984"/>
    <n v="84.502142669118001"/>
    <n v="127.42575524282081"/>
    <n v="179.740453139538"/>
    <n v="246.72057768094135"/>
    <n v="337.90897845069037"/>
    <n v="472.68888660833949"/>
    <n v="697.60211760253083"/>
    <n v="2209.5798607318516"/>
    <n v="69.555528290513578"/>
    <n v="341.87030835335452"/>
    <n v="2621.0056973757196"/>
    <n v="2621"/>
    <n v="341.86956521739103"/>
    <n v="69.555528290513578"/>
    <n v="2209.5749064920956"/>
    <n v="8.4713384768231528"/>
    <n v="5.6973757195919461E-3"/>
    <n v="2.1737412131216885E-6"/>
  </r>
  <r>
    <x v="3"/>
    <x v="479"/>
    <n v="377"/>
    <n v="1.8945399999999999"/>
    <n v="80.934988894731703"/>
    <n v="0"/>
    <n v="8.9927765438590779"/>
    <n v="17.985553087718156"/>
    <n v="26.978329631577232"/>
    <n v="35.971106175436312"/>
    <n v="44.963882719295391"/>
    <n v="53.956659263154471"/>
    <n v="62.94943580701355"/>
    <n v="71.942212350872623"/>
    <n v="80.934988894731703"/>
    <n v="0"/>
    <n v="8.9927765438590779"/>
    <n v="17.985553087718156"/>
    <n v="26.978329631577232"/>
    <n v="35.971106175436312"/>
    <n v="44.963882719295391"/>
    <n v="53.956659263154471"/>
    <n v="62.94943580701355"/>
    <n v="71.942212350872623"/>
    <n v="80.934988894731703"/>
    <n v="0"/>
    <n v="49.532893355266488"/>
    <n v="198.13157342106595"/>
    <n v="445.79604019739838"/>
    <n v="792.52629368426381"/>
    <n v="1238.3223338816624"/>
    <n v="1783.1841607895938"/>
    <n v="2427.1117744080584"/>
    <n v="3170.1051747370552"/>
    <n v="4012.1643617765858"/>
    <n v="0"/>
    <n v="2.7132468318569285E-2"/>
    <n v="5.4264936637138571E-2"/>
    <n v="8.1397404955707853E-2"/>
    <n v="0.10852987327427714"/>
    <n v="0.13566234159284643"/>
    <n v="0.16279480991141571"/>
    <n v="0.18992727822998501"/>
    <n v="0.21705974654855428"/>
    <n v="0.24419221486712356"/>
    <n v="9.0399999999999991"/>
    <n v="1.181524"/>
    <n v="1"/>
    <n v="1.0005999999999999"/>
    <n v="1.0066999999999999"/>
    <n v="1"/>
    <n v="0.96779784640903288"/>
    <n v="0.93677613689762951"/>
    <n v="0.9069348714657901"/>
    <n v="0.87827405011351456"/>
    <n v="0.85079367284080276"/>
    <n v="0.82449373964765471"/>
    <n v="0.79937425053407063"/>
    <n v="0.77543520550005041"/>
    <n v="0.75267660454559382"/>
    <n v="350900"/>
    <n v="701800"/>
    <n v="679200.52860985929"/>
    <n v="657429.49287475634"/>
    <n v="636486.89279469149"/>
    <n v="616372.72836966452"/>
    <n v="597086.99959967542"/>
    <n v="578629.70648472407"/>
    <n v="561000.84902481071"/>
    <n v="544200.42721993534"/>
    <n v="528228.44107009773"/>
    <n v="701800"/>
    <n v="679200.52860985929"/>
    <n v="657429.49287475634"/>
    <n v="636486.89279469149"/>
    <n v="616372.72836966452"/>
    <n v="597086.99959967542"/>
    <n v="578629.70648472407"/>
    <n v="561000.84902481071"/>
    <n v="544200.42721993534"/>
    <n v="528228.44107009773"/>
    <n v="2368309.5975000001"/>
    <n v="60.12"/>
    <n v="9.5873061007957556"/>
    <n v="1.2999999999999999E-2"/>
    <n v="0.78300000000000003"/>
    <n v="4.1710026516728012E-2"/>
    <n v="0.14970903953784553"/>
    <n v="7.3999999999999996E-2"/>
    <n v="0.22370903953784554"/>
    <n v="2.7098708407867496"/>
    <n v="2.6019229204506833"/>
    <n v="2.4686687181808664"/>
    <n v="2.3101082339773003"/>
    <n v="2.1262414678399835"/>
    <n v="1.9170684197689165"/>
    <n v="1.6825890897640989"/>
    <n v="1.4228034778255314"/>
    <n v="1.1377115839532144"/>
    <n v="0.82731340814714627"/>
    <n v="2.7098708407867496"/>
    <n v="2.6558968806187164"/>
    <n v="2.5352958193157749"/>
    <n v="2.3893884760790831"/>
    <n v="2.2181748509086416"/>
    <n v="2.02165494380445"/>
    <n v="1.7998287547665077"/>
    <n v="1.5526962837948153"/>
    <n v="1.2802575308893729"/>
    <n v="0.98251249605018032"/>
    <n v="0"/>
    <n v="4.4963882719295389"/>
    <n v="13.489164815788616"/>
    <n v="22.481941359647692"/>
    <n v="31.474717903506772"/>
    <n v="40.467494447365851"/>
    <n v="49.460270991224931"/>
    <n v="58.453047535084011"/>
    <n v="67.44582407894309"/>
    <n v="76.43860062280217"/>
    <n v="8.9927765438590779"/>
    <n v="0"/>
    <n v="15.224617822688691"/>
    <n v="47.846505337752184"/>
    <n v="84.613731481294508"/>
    <n v="127.60270218161203"/>
    <n v="180.0085301254158"/>
    <n v="247.12638002080553"/>
    <n v="338.54347452025405"/>
    <n v="473.75251472805053"/>
    <n v="699.6300377751528"/>
    <n v="2214.3484939930263"/>
    <n v="69.555528290513578"/>
    <n v="342.58560334253076"/>
    <n v="2626.4896256260704"/>
    <n v="2626.5"/>
    <n v="342.58695652173901"/>
    <n v="69.555528290513578"/>
    <n v="2214.3575151877476"/>
    <n v="8.4687681995947894"/>
    <n v="1.0374373929607827E-2"/>
    <n v="3.949885372018971E-6"/>
  </r>
  <r>
    <x v="3"/>
    <x v="480"/>
    <n v="377"/>
    <n v="1.89621"/>
    <n v="80.941203688072008"/>
    <n v="0"/>
    <n v="8.9934670764524451"/>
    <n v="17.98693415290489"/>
    <n v="26.980401229357334"/>
    <n v="35.973868305809781"/>
    <n v="44.967335382262227"/>
    <n v="53.960802458714674"/>
    <n v="62.954269535167121"/>
    <n v="71.947736611619561"/>
    <n v="80.941203688072008"/>
    <n v="0"/>
    <n v="8.9934670764524451"/>
    <n v="17.98693415290489"/>
    <n v="26.980401229357334"/>
    <n v="35.973868305809781"/>
    <n v="44.967335382262227"/>
    <n v="53.960802458714674"/>
    <n v="62.954269535167121"/>
    <n v="71.947736611619561"/>
    <n v="80.941203688072008"/>
    <n v="0"/>
    <n v="49.540500658830879"/>
    <n v="198.16200263532352"/>
    <n v="445.8645059294779"/>
    <n v="792.64801054129407"/>
    <n v="1238.5125164707722"/>
    <n v="1783.4580237179121"/>
    <n v="2427.4845322827136"/>
    <n v="3170.5920421651763"/>
    <n v="4012.7805533653018"/>
    <n v="0"/>
    <n v="2.7134551752269778E-2"/>
    <n v="5.4269103504539555E-2"/>
    <n v="8.1403655256809329E-2"/>
    <n v="0.10853820700907911"/>
    <n v="0.13567275876134888"/>
    <n v="0.16280731051361866"/>
    <n v="0.18994186226588847"/>
    <n v="0.21707641401815822"/>
    <n v="0.244210965770428"/>
    <n v="9.0399999999999991"/>
    <n v="1.181524"/>
    <n v="1"/>
    <n v="1.0005999999999999"/>
    <n v="1.0066999999999999"/>
    <n v="1"/>
    <n v="0.96779541901214694"/>
    <n v="0.93677146339745543"/>
    <n v="0.90692813315592602"/>
    <n v="0.87826542828755827"/>
    <n v="0.85078334879235218"/>
    <n v="0.82448189467030808"/>
    <n v="0.79936106592142564"/>
    <n v="0.77542086254570519"/>
    <n v="0.7526612845431464"/>
    <n v="350900"/>
    <n v="701800"/>
    <n v="679198.82506272476"/>
    <n v="657426.21301233419"/>
    <n v="636482.16384882887"/>
    <n v="616366.67757220834"/>
    <n v="597079.75418247271"/>
    <n v="578621.39367962221"/>
    <n v="560991.5960636565"/>
    <n v="544190.36133457592"/>
    <n v="528217.68949238013"/>
    <n v="701800"/>
    <n v="679198.82506272476"/>
    <n v="657426.21301233419"/>
    <n v="636482.16384882887"/>
    <n v="616366.67757220834"/>
    <n v="597079.75418247271"/>
    <n v="578621.39367962221"/>
    <n v="560991.5960636565"/>
    <n v="544190.36133457592"/>
    <n v="528217.68949238013"/>
    <n v="2370761.2637499999"/>
    <n v="60.12"/>
    <n v="9.5873061007957556"/>
    <n v="1.2999999999999999E-2"/>
    <n v="0.78300000000000003"/>
    <n v="4.1710026516728012E-2"/>
    <n v="0.14997308705048609"/>
    <n v="7.3999999999999996E-2"/>
    <n v="0.22397308705048607"/>
    <n v="2.706865665873837"/>
    <n v="2.5990023071288091"/>
    <n v="2.4658193157393722"/>
    <n v="2.307316691705529"/>
    <n v="2.1234944350272773"/>
    <n v="1.9143525457046175"/>
    <n v="1.6798910237375511"/>
    <n v="1.4201098691260761"/>
    <n v="1.1350090818701943"/>
    <n v="0.82458866196990377"/>
    <n v="2.706865665873837"/>
    <n v="2.6529339865013233"/>
    <n v="2.5324108114340906"/>
    <n v="2.3865680037224504"/>
    <n v="2.2154055633664029"/>
    <n v="2.0189234903659474"/>
    <n v="1.7971217847210843"/>
    <n v="1.5500004464318136"/>
    <n v="1.2775594754981352"/>
    <n v="0.979798871920049"/>
    <n v="0"/>
    <n v="4.4967335382262226"/>
    <n v="13.490200614678667"/>
    <n v="22.48366769113111"/>
    <n v="31.477134767583557"/>
    <n v="40.470601844036004"/>
    <n v="49.464068920488451"/>
    <n v="58.457535996940898"/>
    <n v="67.451003073393338"/>
    <n v="76.444470149845785"/>
    <n v="8.9934670764524451"/>
    <n v="0"/>
    <n v="15.243962056119889"/>
    <n v="47.908370369871456"/>
    <n v="84.726739327223925"/>
    <n v="127.78182914876956"/>
    <n v="180.27975155342835"/>
    <n v="247.5366327902087"/>
    <n v="339.18437028150197"/>
    <n v="474.82593730341057"/>
    <n v="701.67546133446604"/>
    <n v="2219.1630541650006"/>
    <n v="69.555528290513578"/>
    <n v="343.3077873683269"/>
    <n v="2632.0263698238409"/>
    <n v="2632"/>
    <n v="343.304347826087"/>
    <n v="69.555528290513578"/>
    <n v="2219.1401238833996"/>
    <n v="8.4662404084852074"/>
    <n v="2.6369823840923345E-2"/>
    <n v="1.0018930030745951E-5"/>
  </r>
  <r>
    <x v="3"/>
    <x v="481"/>
    <n v="377"/>
    <n v="1.8958299999999999"/>
    <n v="80.991160292433449"/>
    <n v="0"/>
    <n v="8.9990178102703826"/>
    <n v="17.998035620540765"/>
    <n v="26.99705343081115"/>
    <n v="35.99607124108153"/>
    <n v="44.995089051351911"/>
    <n v="53.994106861622292"/>
    <n v="62.993124671892673"/>
    <n v="71.992142482163061"/>
    <n v="80.991160292433449"/>
    <n v="0"/>
    <n v="8.9990178102703826"/>
    <n v="17.998035620540765"/>
    <n v="26.99705343081115"/>
    <n v="35.99607124108153"/>
    <n v="44.995089051351911"/>
    <n v="53.994106861622292"/>
    <n v="62.993124671892673"/>
    <n v="71.992142482163061"/>
    <n v="80.991160292433449"/>
    <n v="0"/>
    <n v="49.601671949107676"/>
    <n v="198.4066877964307"/>
    <n v="446.41504754196916"/>
    <n v="793.62675118572281"/>
    <n v="1240.0417987276919"/>
    <n v="1785.6601901678762"/>
    <n v="2430.4819255062757"/>
    <n v="3174.5070047428912"/>
    <n v="4017.7354278777225"/>
    <n v="0"/>
    <n v="2.7151299094842506E-2"/>
    <n v="5.4302598189685011E-2"/>
    <n v="8.1453897284527524E-2"/>
    <n v="0.10860519637937002"/>
    <n v="0.13575649547421251"/>
    <n v="0.16290779456905502"/>
    <n v="0.1900590936638975"/>
    <n v="0.21721039275874005"/>
    <n v="0.24436169185358256"/>
    <n v="9.0399999999999991"/>
    <n v="1.181524"/>
    <n v="1"/>
    <n v="1.0005999999999999"/>
    <n v="1.0066999999999999"/>
    <n v="1"/>
    <n v="0.96777590703035499"/>
    <n v="0.93673389723862632"/>
    <n v="0.90687397062481434"/>
    <n v="0.87819612718891871"/>
    <n v="0.85070036693093964"/>
    <n v="0.82438668985087693"/>
    <n v="0.7992550959487309"/>
    <n v="0.77530558522450121"/>
    <n v="0.75253815767818788"/>
    <n v="350900"/>
    <n v="701800"/>
    <n v="679185.13155390311"/>
    <n v="657399.84908206796"/>
    <n v="636444.15258449467"/>
    <n v="616318.04206118314"/>
    <n v="597021.51751213346"/>
    <n v="578554.57893734542"/>
    <n v="560917.22633681935"/>
    <n v="544109.45971055492"/>
    <n v="528131.27905855223"/>
    <n v="701800"/>
    <n v="679185.13155390311"/>
    <n v="657399.84908206796"/>
    <n v="636444.15258449467"/>
    <n v="616318.04206118314"/>
    <n v="597021.51751213346"/>
    <n v="578554.57893734542"/>
    <n v="560917.22633681935"/>
    <n v="544109.45971055492"/>
    <n v="528131.27905855223"/>
    <n v="2373212.9300000002"/>
    <n v="60.12"/>
    <n v="9.5873061007957556"/>
    <n v="1.2999999999999999E-2"/>
    <n v="0.78300000000000003"/>
    <n v="4.1710026516728012E-2"/>
    <n v="0.14991298393668412"/>
    <n v="7.3999999999999996E-2"/>
    <n v="0.22391298393668413"/>
    <n v="2.7038666999999998"/>
    <n v="2.5960445129473482"/>
    <n v="2.4629057322292915"/>
    <n v="2.30445035784583"/>
    <n v="2.120678389796963"/>
    <n v="1.9115898280826926"/>
    <n v="1.6771846727030155"/>
    <n v="1.4174629236579355"/>
    <n v="1.1324245809474494"/>
    <n v="0.82206964457155807"/>
    <n v="2.7038666999999998"/>
    <n v="2.6499556064736742"/>
    <n v="2.5294751225883196"/>
    <n v="2.383678045037561"/>
    <n v="2.2125643738213965"/>
    <n v="2.0161341089398279"/>
    <n v="1.794387250392854"/>
    <n v="1.5473237981804755"/>
    <n v="1.2749437523026925"/>
    <n v="0.97724711275950371"/>
    <n v="0"/>
    <n v="4.4995089051351913"/>
    <n v="13.498526715405575"/>
    <n v="22.497544525675956"/>
    <n v="31.49656233594634"/>
    <n v="40.495580146216724"/>
    <n v="49.494597956487098"/>
    <n v="58.493615766757486"/>
    <n v="67.492633577027874"/>
    <n v="76.491651387298248"/>
    <n v="8.9990178102703826"/>
    <n v="0"/>
    <n v="15.279939284969313"/>
    <n v="48.023197081316205"/>
    <n v="84.934206737940002"/>
    <n v="128.10390006141907"/>
    <n v="180.75208655869838"/>
    <n v="248.21998062295935"/>
    <n v="340.19065091039658"/>
    <n v="476.38761359060152"/>
    <n v="704.37632834499868"/>
    <n v="2226.2679031932994"/>
    <n v="69.555528290513578"/>
    <n v="344.37351472257171"/>
    <n v="2640.1969462063844"/>
    <n v="2640.2"/>
    <n v="344.37391304347784"/>
    <n v="69.555528290513578"/>
    <n v="2226.2705586660086"/>
    <n v="8.4668158436765051"/>
    <n v="3.0537936154360068E-3"/>
    <n v="1.1566523806666189E-6"/>
  </r>
  <r>
    <x v="3"/>
    <x v="482"/>
    <n v="377"/>
    <n v="1.8996599999999999"/>
    <n v="80.951255220083169"/>
    <n v="0"/>
    <n v="8.9945839133425736"/>
    <n v="17.989167826685147"/>
    <n v="26.983751740027721"/>
    <n v="35.978335653370294"/>
    <n v="44.972919566712868"/>
    <n v="53.967503480055441"/>
    <n v="62.962087393398015"/>
    <n v="71.956671306740589"/>
    <n v="80.951255220083169"/>
    <n v="0"/>
    <n v="8.9945839133425736"/>
    <n v="17.989167826685147"/>
    <n v="26.983751740027721"/>
    <n v="35.978335653370294"/>
    <n v="44.972919566712868"/>
    <n v="53.967503480055441"/>
    <n v="62.962087393398015"/>
    <n v="71.956671306740589"/>
    <n v="80.951255220083169"/>
    <n v="0"/>
    <n v="49.552805611673612"/>
    <n v="198.21122244669445"/>
    <n v="445.97525050506255"/>
    <n v="792.8448897867778"/>
    <n v="1238.8201402918405"/>
    <n v="1783.9010020202502"/>
    <n v="2428.0874749720074"/>
    <n v="3171.3795591471112"/>
    <n v="4013.7772545455641"/>
    <n v="0"/>
    <n v="2.7137921405834573E-2"/>
    <n v="5.4275842811669146E-2"/>
    <n v="8.1413764217503709E-2"/>
    <n v="0.10855168562333829"/>
    <n v="0.13568960702917285"/>
    <n v="0.16282752843500742"/>
    <n v="0.18996544984084202"/>
    <n v="0.21710337124667659"/>
    <n v="0.24424129265251115"/>
    <n v="9.0399999999999991"/>
    <n v="1.181524"/>
    <n v="1"/>
    <n v="1.0005999999999999"/>
    <n v="1.0066999999999999"/>
    <n v="1"/>
    <n v="0.96779149306246348"/>
    <n v="0.93676390474380378"/>
    <n v="0.906917235044021"/>
    <n v="0.87825148396311514"/>
    <n v="0.85076665150108621"/>
    <n v="0.8244627376579341"/>
    <n v="0.79933974243365891"/>
    <n v="0.77539766582826053"/>
    <n v="0.75263650784173908"/>
    <n v="350900"/>
    <n v="701800"/>
    <n v="679196.06983123685"/>
    <n v="657420.90834920155"/>
    <n v="636474.51555389399"/>
    <n v="616356.89144531416"/>
    <n v="597068.03602346231"/>
    <n v="578607.94928833819"/>
    <n v="560976.63123994181"/>
    <n v="544174.08187827328"/>
    <n v="528200.30120333249"/>
    <n v="701800"/>
    <n v="679196.06983123685"/>
    <n v="657420.90834920155"/>
    <n v="636474.51555389399"/>
    <n v="616356.89144531416"/>
    <n v="597068.03602346231"/>
    <n v="578607.94928833819"/>
    <n v="560976.63123994181"/>
    <n v="544174.08187827328"/>
    <n v="528200.30120333249"/>
    <n v="2375664.5962499999"/>
    <n v="60.12"/>
    <n v="9.5873061007957556"/>
    <n v="1.2999999999999999E-2"/>
    <n v="0.78300000000000003"/>
    <n v="4.1710026516728012E-2"/>
    <n v="0.15051931119280756"/>
    <n v="7.3999999999999996E-2"/>
    <n v="0.22451931119280755"/>
    <n v="2.7008739239422086"/>
    <n v="2.5931814554115107"/>
    <n v="2.4601417341300649"/>
    <n v="2.3017547600978689"/>
    <n v="2.1180205333149247"/>
    <n v="1.9089390537812316"/>
    <n v="1.6745103214967898"/>
    <n v="1.414734336461599"/>
    <n v="1.1296110986756596"/>
    <n v="0.81914060813897027"/>
    <n v="2.7008739239422086"/>
    <n v="2.6470276896768596"/>
    <n v="2.526661594770788"/>
    <n v="2.3809482471139667"/>
    <n v="2.209887646706397"/>
    <n v="2.0134797935480782"/>
    <n v="1.7917246876390107"/>
    <n v="1.5446223289791945"/>
    <n v="1.2721727175686293"/>
    <n v="0.97437585340731492"/>
    <n v="0"/>
    <n v="4.4972919566712868"/>
    <n v="13.49187587001386"/>
    <n v="22.486459783356434"/>
    <n v="31.481043696699007"/>
    <n v="40.475627610041585"/>
    <n v="49.470211523384151"/>
    <n v="58.464795436726732"/>
    <n v="67.459379350069298"/>
    <n v="76.453963263411879"/>
    <n v="8.9945839133425736"/>
    <n v="0"/>
    <n v="15.281770585489665"/>
    <n v="48.029308678454193"/>
    <n v="84.947814250294911"/>
    <n v="128.13270829925756"/>
    <n v="180.81205987281811"/>
    <n v="248.34394024241686"/>
    <n v="340.44989423374426"/>
    <n v="476.95492909631156"/>
    <n v="705.75598284341277"/>
    <n v="2228.7084081021999"/>
    <n v="69.555528290513578"/>
    <n v="344.73959045890678"/>
    <n v="2643.0035268516199"/>
    <n v="2643"/>
    <n v="344.73913043478251"/>
    <n v="69.555528290513578"/>
    <n v="2228.7053412747041"/>
    <n v="8.4610093889369438"/>
    <n v="3.5268516198811994E-3"/>
    <n v="1.3344122663190313E-6"/>
  </r>
  <r>
    <x v="3"/>
    <x v="483"/>
    <n v="377"/>
    <n v="1.8992899999999999"/>
    <n v="81.000903688301293"/>
    <n v="0"/>
    <n v="9.0001004098112549"/>
    <n v="18.00020081962251"/>
    <n v="27.000301229433767"/>
    <n v="36.00040163924502"/>
    <n v="45.000502049056273"/>
    <n v="54.000602458867526"/>
    <n v="63.000702868678779"/>
    <n v="72.000803278490039"/>
    <n v="81.000903688301293"/>
    <n v="0"/>
    <n v="9.0001004098112549"/>
    <n v="18.00020081962251"/>
    <n v="27.000301229433767"/>
    <n v="36.00040163924502"/>
    <n v="45.000502049056273"/>
    <n v="54.000602458867526"/>
    <n v="63.000702868678779"/>
    <n v="72.000803278490039"/>
    <n v="81.000903688301293"/>
    <n v="0"/>
    <n v="49.61360702434439"/>
    <n v="198.45442809737756"/>
    <n v="446.52246321909962"/>
    <n v="793.81771238951023"/>
    <n v="1240.3401756086098"/>
    <n v="1786.0898528763978"/>
    <n v="2431.0667441928749"/>
    <n v="3175.2708495580409"/>
    <n v="4018.7021689718954"/>
    <n v="0"/>
    <n v="2.7154565449521859E-2"/>
    <n v="5.4309130899043719E-2"/>
    <n v="8.1463696348565581E-2"/>
    <n v="0.10861826179808744"/>
    <n v="0.13577282724760928"/>
    <n v="0.16292739269713113"/>
    <n v="0.19008195814665299"/>
    <n v="0.21723652359617487"/>
    <n v="0.24439108904569673"/>
    <n v="9.0399999999999991"/>
    <n v="1.181524"/>
    <n v="1"/>
    <n v="1.0005999999999999"/>
    <n v="1.0066999999999999"/>
    <n v="1"/>
    <n v="0.96777210152061532"/>
    <n v="0.936726570650117"/>
    <n v="0.90686340738850513"/>
    <n v="0.87818261173577983"/>
    <n v="0.85068418369194088"/>
    <n v="0.82436812325698838"/>
    <n v="0.79923443043092235"/>
    <n v="0.77528310521374277"/>
    <n v="0.75251414760544955"/>
    <n v="350900"/>
    <n v="701800"/>
    <n v="679182.46084716788"/>
    <n v="657394.70728225214"/>
    <n v="636436.73930525291"/>
    <n v="616308.55691617029"/>
    <n v="597010.16011500405"/>
    <n v="578541.54890175443"/>
    <n v="560902.72327642131"/>
    <n v="544093.68323900469"/>
    <n v="528114.42878950445"/>
    <n v="701800"/>
    <n v="679182.46084716776"/>
    <n v="657394.70728225214"/>
    <n v="636436.73930525291"/>
    <n v="616308.55691617029"/>
    <n v="597010.16011500405"/>
    <n v="578541.54890175443"/>
    <n v="560902.72327642131"/>
    <n v="544093.68323900469"/>
    <n v="528114.42878950445"/>
    <n v="2378116.2625000002"/>
    <n v="60.12"/>
    <n v="9.5873061007957556"/>
    <n v="1.2999999999999999E-2"/>
    <n v="0.78300000000000003"/>
    <n v="4.1710026516728012E-2"/>
    <n v="0.15046068309987035"/>
    <n v="7.3999999999999996E-2"/>
    <n v="0.22446068309987033"/>
    <n v="2.6978873185567012"/>
    <n v="2.5902360737124428"/>
    <n v="2.4572405408026832"/>
    <n v="2.2989007198274209"/>
    <n v="2.115216610786657"/>
    <n v="1.9061882136803903"/>
    <n v="1.6718155285086225"/>
    <n v="1.4120985552713521"/>
    <n v="1.1270372939685798"/>
    <n v="0.81663174460030485"/>
    <n v="2.6978873185567012"/>
    <n v="2.644061696134572"/>
    <n v="2.5237383072575632"/>
    <n v="2.3780706303150518"/>
    <n v="2.2070586653070388"/>
    <n v="2.0107024122335235"/>
    <n v="1.7890018710945064"/>
    <n v="1.5419570418899873"/>
    <n v="1.2695679246199658"/>
    <n v="0.97183451928444231"/>
    <n v="0"/>
    <n v="4.5000502049056275"/>
    <n v="13.500150614716883"/>
    <n v="22.50025102452814"/>
    <n v="31.500351434339393"/>
    <n v="40.500451844150646"/>
    <n v="49.500552253961899"/>
    <n v="58.500652663773153"/>
    <n v="67.500753073584406"/>
    <n v="76.500853483395673"/>
    <n v="9.0001004098112549"/>
    <n v="0"/>
    <n v="15.317684815203732"/>
    <n v="48.143942155420547"/>
    <n v="85.154963811938416"/>
    <n v="128.45436793768056"/>
    <n v="181.28397868443358"/>
    <n v="249.02709596061192"/>
    <n v="341.45681994363576"/>
    <n v="478.51993077250222"/>
    <n v="708.46975398010272"/>
    <n v="2235.8285380615298"/>
    <n v="69.555528290513578"/>
    <n v="345.80760995280627"/>
    <n v="2651.1916763048494"/>
    <n v="2651.2"/>
    <n v="345.80869565217381"/>
    <n v="69.555528290513578"/>
    <n v="2235.8357760573126"/>
    <n v="8.4615709698920423"/>
    <n v="8.3236951504659373E-3"/>
    <n v="3.139595334364038E-6"/>
  </r>
  <r>
    <x v="3"/>
    <x v="484"/>
    <n v="377"/>
    <n v="1.9010400000000001"/>
    <n v="81.005335534075684"/>
    <n v="0"/>
    <n v="9.0005928371195196"/>
    <n v="18.001185674239039"/>
    <n v="27.001778511358559"/>
    <n v="36.002371348478079"/>
    <n v="45.002964185597598"/>
    <n v="54.003557022717118"/>
    <n v="63.004149859836637"/>
    <n v="72.004742696956157"/>
    <n v="81.00533553407567"/>
    <n v="0"/>
    <n v="9.0005928371195196"/>
    <n v="18.001185674239039"/>
    <n v="27.001778511358559"/>
    <n v="36.002371348478079"/>
    <n v="45.002964185597598"/>
    <n v="54.003557022717118"/>
    <n v="63.004149859836637"/>
    <n v="72.004742696956157"/>
    <n v="81.00533553407567"/>
    <n v="0"/>
    <n v="49.619036244509417"/>
    <n v="198.47614497803767"/>
    <n v="446.57132620058474"/>
    <n v="793.90457991215067"/>
    <n v="1240.4759061127354"/>
    <n v="1786.2853048023389"/>
    <n v="2431.3327759809613"/>
    <n v="3175.6183196486027"/>
    <n v="4019.1419358052622"/>
    <n v="0"/>
    <n v="2.7156051171787449E-2"/>
    <n v="5.4312102343574899E-2"/>
    <n v="8.1468153515362352E-2"/>
    <n v="0.1086242046871498"/>
    <n v="0.13578025585893724"/>
    <n v="0.1629363070307247"/>
    <n v="0.19009235820251214"/>
    <n v="0.21724840937429959"/>
    <n v="0.24440446054608703"/>
    <n v="9.0399999999999991"/>
    <n v="1.181524"/>
    <n v="1"/>
    <n v="1.0005999999999999"/>
    <n v="1.0066999999999999"/>
    <n v="1"/>
    <n v="0.9677703705658911"/>
    <n v="0.93672323812723124"/>
    <n v="0.90685860268402019"/>
    <n v="0.87817646423625828"/>
    <n v="0.85067682278394507"/>
    <n v="0.82435967832708079"/>
    <n v="0.79922503086566554"/>
    <n v="0.7752728803996991"/>
    <n v="0.75250322692918159"/>
    <n v="350900"/>
    <n v="701800"/>
    <n v="679181.24606314243"/>
    <n v="657392.36851769092"/>
    <n v="636433.36736364535"/>
    <n v="616304.24260100606"/>
    <n v="597004.99422977271"/>
    <n v="578535.6222499453"/>
    <n v="560896.12666152406"/>
    <n v="544086.50746450888"/>
    <n v="528106.76465889963"/>
    <n v="701800"/>
    <n v="679181.24606314243"/>
    <n v="657392.36851769092"/>
    <n v="636433.36736364535"/>
    <n v="616304.24260100606"/>
    <n v="597004.99422977271"/>
    <n v="578535.6222499453"/>
    <n v="560896.12666152406"/>
    <n v="544086.50746450888"/>
    <n v="528106.76465889963"/>
    <n v="2380567.92875"/>
    <n v="60.12"/>
    <n v="9.5873061007957556"/>
    <n v="1.2999999999999999E-2"/>
    <n v="0.78300000000000003"/>
    <n v="4.1710026516728012E-2"/>
    <n v="0.1507380788637469"/>
    <n v="7.3999999999999996E-2"/>
    <n v="0.22473807886374692"/>
    <n v="2.694906864778579"/>
    <n v="2.5873412306488421"/>
    <n v="2.454417280948082"/>
    <n v="2.2961350156762985"/>
    <n v="2.1124944348334922"/>
    <n v="1.9034955384196617"/>
    <n v="1.6691383264348076"/>
    <n v="1.4094227988789303"/>
    <n v="1.1243489557520299"/>
    <n v="0.81391679705410547"/>
    <n v="2.694906864778579"/>
    <n v="2.6411240477137108"/>
    <n v="2.5208792557984623"/>
    <n v="2.3752761483121905"/>
    <n v="2.2043147252548954"/>
    <n v="2.0079949866265769"/>
    <n v="1.7863169324272348"/>
    <n v="1.5392805626568689"/>
    <n v="1.2668858773154801"/>
    <n v="0.96913287640306767"/>
    <n v="0"/>
    <n v="4.5002964185597598"/>
    <n v="13.500889255679279"/>
    <n v="22.501482092798799"/>
    <n v="31.502074929918319"/>
    <n v="40.502667767037835"/>
    <n v="49.503260604157362"/>
    <n v="58.503853441276874"/>
    <n v="67.504446278396401"/>
    <n v="76.505039115515913"/>
    <n v="9.0005928371195196"/>
    <n v="0"/>
    <n v="15.336400327302707"/>
    <n v="48.203818905607157"/>
    <n v="85.264477013726676"/>
    <n v="128.62834273170245"/>
    <n v="181.54827268800682"/>
    <n v="249.42869023942893"/>
    <n v="342.08797083656015"/>
    <n v="479.58545163871486"/>
    <n v="710.52249266618901"/>
    <n v="2240.605917047239"/>
    <n v="69.555528290513578"/>
    <n v="346.52421680066266"/>
    <n v="2656.685662138415"/>
    <n v="2656.7"/>
    <n v="346.52608695652134"/>
    <n v="69.555528290513578"/>
    <n v="2240.6183847529651"/>
    <n v="8.4589136367609203"/>
    <n v="1.4337861584863276E-2"/>
    <n v="5.3968688918068572E-6"/>
  </r>
  <r>
    <x v="3"/>
    <x v="485"/>
    <n v="377"/>
    <n v="1.9027000000000001"/>
    <n v="81.011674893001128"/>
    <n v="0"/>
    <n v="9.0012972103334583"/>
    <n v="18.002594420666917"/>
    <n v="27.003891631000375"/>
    <n v="36.005188841333833"/>
    <n v="45.006486051667295"/>
    <n v="54.007783262000757"/>
    <n v="63.009080472334219"/>
    <n v="72.010377682667681"/>
    <n v="81.011674893001143"/>
    <n v="0"/>
    <n v="9.0012972103334583"/>
    <n v="18.002594420666917"/>
    <n v="27.003891631000375"/>
    <n v="36.005188841333833"/>
    <n v="45.006486051667295"/>
    <n v="54.007783262000757"/>
    <n v="63.009080472334219"/>
    <n v="72.010377682667681"/>
    <n v="81.011674893001143"/>
    <n v="0"/>
    <n v="49.626802774613601"/>
    <n v="198.50721109845441"/>
    <n v="446.64122497152243"/>
    <n v="794.02884439381762"/>
    <n v="1240.6700693653402"/>
    <n v="1786.5648998860902"/>
    <n v="2431.7133359560676"/>
    <n v="3176.1153775752719"/>
    <n v="4019.7710247437039"/>
    <n v="0"/>
    <n v="2.7158176364581735E-2"/>
    <n v="5.4316352729163471E-2"/>
    <n v="8.147452909374521E-2"/>
    <n v="0.10863270545832694"/>
    <n v="0.13579088182290869"/>
    <n v="0.16294905818749045"/>
    <n v="0.19010723455207218"/>
    <n v="0.21726541091665394"/>
    <n v="0.24442358728123567"/>
    <n v="9.0399999999999991"/>
    <n v="1.181524"/>
    <n v="1"/>
    <n v="1.0005999999999999"/>
    <n v="1.0066999999999999"/>
    <n v="1"/>
    <n v="0.96776789459615498"/>
    <n v="0.93671847127596719"/>
    <n v="0.90685173003943642"/>
    <n v="0.87816767088656289"/>
    <n v="0.8506662938173466"/>
    <n v="0.82434759883178732"/>
    <n v="0.79921158592988528"/>
    <n v="0.77525825511164037"/>
    <n v="0.75248760637705259"/>
    <n v="350900"/>
    <n v="701800"/>
    <n v="679179.50842758152"/>
    <n v="657389.02314147376"/>
    <n v="636428.54414167651"/>
    <n v="616298.07142818987"/>
    <n v="596997.60500101384"/>
    <n v="578527.14486014831"/>
    <n v="560886.69100559352"/>
    <n v="544076.24343734921"/>
    <n v="528095.80215541553"/>
    <n v="701800"/>
    <n v="679179.50842758152"/>
    <n v="657389.02314147376"/>
    <n v="636428.54414167651"/>
    <n v="616298.07142818987"/>
    <n v="596997.60500101384"/>
    <n v="578527.14486014831"/>
    <n v="560886.69100559352"/>
    <n v="544076.24343734921"/>
    <n v="528095.80215541553"/>
    <n v="2383019.5950000002"/>
    <n v="60.12"/>
    <n v="9.5873061007957556"/>
    <n v="1.2999999999999999E-2"/>
    <n v="0.78300000000000003"/>
    <n v="4.1710026516728012E-2"/>
    <n v="0.15100144466354307"/>
    <n v="7.3999999999999996E-2"/>
    <n v="0.22500144466354305"/>
    <n v="2.691932543621399"/>
    <n v="2.5844504519859037"/>
    <n v="2.4515967261787903"/>
    <n v="2.2933713662000579"/>
    <n v="2.1097743720497073"/>
    <n v="1.9008057437277384"/>
    <n v="1.6664654812341504"/>
    <n v="1.4067535845689449"/>
    <n v="1.1216700537321203"/>
    <n v="0.81121488872367709"/>
    <n v="2.691932543621399"/>
    <n v="2.6381914978036516"/>
    <n v="2.5180235890823468"/>
    <n v="2.3724840461894239"/>
    <n v="2.2015728691248828"/>
    <n v="2.0052900578887227"/>
    <n v="1.7836356124809445"/>
    <n v="1.5366095329015477"/>
    <n v="1.2642118191505327"/>
    <n v="0.96644247122789873"/>
    <n v="0"/>
    <n v="4.5006486051667292"/>
    <n v="13.501945815500187"/>
    <n v="22.503243025833648"/>
    <n v="31.504540236167102"/>
    <n v="40.505837446500564"/>
    <n v="49.507134656834026"/>
    <n v="58.508431867167488"/>
    <n v="67.50972907750095"/>
    <n v="76.511026287834412"/>
    <n v="9.0012972103334583"/>
    <n v="0"/>
    <n v="15.355851069986864"/>
    <n v="48.266039972813289"/>
    <n v="85.37818367935175"/>
    <n v="128.80869587267935"/>
    <n v="181.82161736406448"/>
    <n v="249.84275373281932"/>
    <n v="342.73624708838969"/>
    <n v="480.67509479858728"/>
    <n v="712.61198466311032"/>
    <n v="2245.4964682418022"/>
    <n v="69.555528290513578"/>
    <n v="347.25779947984711"/>
    <n v="2662.3097960121627"/>
    <n v="2662.3"/>
    <n v="347.25652173913022"/>
    <n v="69.555528290513578"/>
    <n v="2245.4879499703566"/>
    <n v="8.4563901482730977"/>
    <n v="9.7960121624964813E-3"/>
    <n v="3.6795297909688917E-6"/>
  </r>
  <r>
    <x v="3"/>
    <x v="486"/>
    <n v="377"/>
    <n v="1.90449"/>
    <n v="81.015237524103384"/>
    <n v="0"/>
    <n v="9.0016930582337089"/>
    <n v="18.003386116467418"/>
    <n v="27.005079174701127"/>
    <n v="36.006772232934836"/>
    <n v="45.008465291168548"/>
    <n v="54.010158349402261"/>
    <n v="63.011851407635973"/>
    <n v="72.013544465869685"/>
    <n v="81.015237524103398"/>
    <n v="0"/>
    <n v="9.0016930582337089"/>
    <n v="18.003386116467418"/>
    <n v="27.005079174701127"/>
    <n v="36.006772232934836"/>
    <n v="45.008465291168548"/>
    <n v="54.010158349402261"/>
    <n v="63.011851407635973"/>
    <n v="72.013544465869685"/>
    <n v="81.015237524103398"/>
    <n v="0"/>
    <n v="49.631167722724932"/>
    <n v="198.52467089089973"/>
    <n v="446.68050950452437"/>
    <n v="794.09868356359891"/>
    <n v="1240.7791930681235"/>
    <n v="1786.7220380180981"/>
    <n v="2431.9272184135225"/>
    <n v="3176.394734254397"/>
    <n v="4020.124585540721"/>
    <n v="0"/>
    <n v="2.7159370693225413E-2"/>
    <n v="5.4318741386450826E-2"/>
    <n v="8.1478112079676243E-2"/>
    <n v="0.10863748277290165"/>
    <n v="0.13579685346612708"/>
    <n v="0.16295622415935249"/>
    <n v="0.19011559485257792"/>
    <n v="0.21727496554580333"/>
    <n v="0.24443433623902877"/>
    <n v="9.0399999999999991"/>
    <n v="1.181524"/>
    <n v="1"/>
    <n v="1.0005999999999999"/>
    <n v="1.0066999999999999"/>
    <n v="1"/>
    <n v="0.96776650313895185"/>
    <n v="0.93671579238490388"/>
    <n v="0.90684786773785608"/>
    <n v="0.87816272919780836"/>
    <n v="0.85066037676476092"/>
    <n v="0.82434081043871354"/>
    <n v="0.79920403021966646"/>
    <n v="0.77525003610761944"/>
    <n v="0.75247882810257261"/>
    <n v="350900"/>
    <n v="701800"/>
    <n v="679178.53190291638"/>
    <n v="657387.14309572557"/>
    <n v="636425.83357842744"/>
    <n v="616294.60335102188"/>
    <n v="596993.45241350925"/>
    <n v="578522.38076588919"/>
    <n v="560881.38840816193"/>
    <n v="544070.47534032736"/>
    <n v="528089.64156238548"/>
    <n v="701800"/>
    <n v="679178.53190291638"/>
    <n v="657387.14309572557"/>
    <n v="636425.83357842744"/>
    <n v="616294.60335102188"/>
    <n v="596993.45241350925"/>
    <n v="578522.38076588919"/>
    <n v="560881.38840816193"/>
    <n v="544070.47534032736"/>
    <n v="528089.64156238548"/>
    <n v="2385471.26125"/>
    <n v="60.12"/>
    <n v="9.5873061007957556"/>
    <n v="1.2999999999999999E-2"/>
    <n v="0.78300000000000003"/>
    <n v="4.1710026516728012E-2"/>
    <n v="0.15128569307612211"/>
    <n v="7.3999999999999996E-2"/>
    <n v="0.22528569307612212"/>
    <n v="2.688964336176773"/>
    <n v="2.5815683191738299"/>
    <n v="2.4487862927654516"/>
    <n v="2.290618256951638"/>
    <n v="2.1070642117323888"/>
    <n v="1.8981241571077059"/>
    <n v="1.6637980930775866"/>
    <n v="1.4040860196420333"/>
    <n v="1.1189879368010442"/>
    <n v="0.80850384455462043"/>
    <n v="2.688964336176773"/>
    <n v="2.6352663276753017"/>
    <n v="2.5151773059696407"/>
    <n v="2.369702274858545"/>
    <n v="2.1988412343420132"/>
    <n v="2.0025941844200474"/>
    <n v="1.7809611250926463"/>
    <n v="1.5339420563598098"/>
    <n v="1.2615369782215389"/>
    <n v="0.96374589067783234"/>
    <n v="0"/>
    <n v="4.5008465291168545"/>
    <n v="13.502539587350563"/>
    <n v="22.504232645584274"/>
    <n v="31.505925703817979"/>
    <n v="40.507618762051692"/>
    <n v="49.509311820285404"/>
    <n v="58.511004878519117"/>
    <n v="67.512697936752829"/>
    <n v="76.514390994986542"/>
    <n v="9.0016930582337089"/>
    <n v="0"/>
    <n v="15.374248337573897"/>
    <n v="48.324909970957933"/>
    <n v="85.485926622881266"/>
    <n v="128.98005925659859"/>
    <n v="182.08239764839695"/>
    <n v="250.23995316428224"/>
    <n v="343.36245248738328"/>
    <n v="481.73663939415167"/>
    <n v="714.6687409376392"/>
    <n v="2250.2553278198648"/>
    <n v="69.555528290513578"/>
    <n v="347.97162841655654"/>
    <n v="2667.7824845269347"/>
    <n v="2667.8"/>
    <n v="347.97391304347821"/>
    <n v="69.555528290513578"/>
    <n v="2250.2705586660086"/>
    <n v="8.4536659829370038"/>
    <n v="1.7515473065486731E-2"/>
    <n v="6.5655120569333267E-6"/>
  </r>
  <r>
    <x v="3"/>
    <x v="487"/>
    <n v="377"/>
    <n v="1.9062699999999999"/>
    <n v="81.019005814156813"/>
    <n v="0"/>
    <n v="9.0021117571285352"/>
    <n v="18.00422351425707"/>
    <n v="27.006335271385606"/>
    <n v="36.008447028514141"/>
    <n v="45.010558785642672"/>
    <n v="54.012670542771204"/>
    <n v="63.014782299899736"/>
    <n v="72.016894057028267"/>
    <n v="81.019005814156799"/>
    <n v="0"/>
    <n v="9.0021117571285352"/>
    <n v="18.00422351425707"/>
    <n v="27.006335271385606"/>
    <n v="36.008447028514141"/>
    <n v="45.010558785642672"/>
    <n v="54.012670542771204"/>
    <n v="63.014782299899736"/>
    <n v="72.016894057028267"/>
    <n v="81.019005814156799"/>
    <n v="0"/>
    <n v="49.635784853796984"/>
    <n v="198.54313941518794"/>
    <n v="446.72206368417284"/>
    <n v="794.17255766075175"/>
    <n v="1240.8946213449244"/>
    <n v="1786.8882547366909"/>
    <n v="2432.1534578360515"/>
    <n v="3176.6902306430061"/>
    <n v="4020.4985731575539"/>
    <n v="0"/>
    <n v="2.7160633966525211E-2"/>
    <n v="5.4321267933050421E-2"/>
    <n v="8.1481901899575632E-2"/>
    <n v="0.10864253586610084"/>
    <n v="0.13580316983262603"/>
    <n v="0.16296380379915124"/>
    <n v="0.19012443776567645"/>
    <n v="0.21728507173220163"/>
    <n v="0.24444570569872684"/>
    <n v="9.0399999999999991"/>
    <n v="1.181524"/>
    <n v="1"/>
    <n v="1.0005999999999999"/>
    <n v="1.0066999999999999"/>
    <n v="1"/>
    <n v="0.96776503135999981"/>
    <n v="0.93671295886024553"/>
    <n v="0.90684378250073761"/>
    <n v="0.87815750228147571"/>
    <n v="0.85065411820245995"/>
    <n v="0.82433363026369044"/>
    <n v="0.79919603846516696"/>
    <n v="0.77524134280688972"/>
    <n v="0.75246954328885851"/>
    <n v="350900"/>
    <n v="701800"/>
    <n v="679177.49900844786"/>
    <n v="657385.1545281203"/>
    <n v="636422.96655901766"/>
    <n v="616290.93510113971"/>
    <n v="596989.06015448645"/>
    <n v="578517.34171905799"/>
    <n v="560875.77979485423"/>
    <n v="544064.37438187515"/>
    <n v="528083.12548012089"/>
    <n v="701800"/>
    <n v="679177.49900844786"/>
    <n v="657385.1545281203"/>
    <n v="636422.96655901766"/>
    <n v="616290.93510113971"/>
    <n v="596989.06015448645"/>
    <n v="578517.34171905799"/>
    <n v="560875.77979485423"/>
    <n v="544064.37438187515"/>
    <n v="528083.12548012089"/>
    <n v="2387922.9275000002"/>
    <n v="60.12"/>
    <n v="9.5873061007957556"/>
    <n v="1.2999999999999999E-2"/>
    <n v="0.78300000000000003"/>
    <n v="4.1710026516728012E-2"/>
    <n v="0.15156861855927711"/>
    <n v="7.3999999999999996E-2"/>
    <n v="0.22556861855927712"/>
    <n v="2.6860022236139627"/>
    <n v="2.5786918827521292"/>
    <n v="2.4459812235930323"/>
    <n v="2.2878702461366713"/>
    <n v="2.104358950383046"/>
    <n v="1.8954473363321573"/>
    <n v="1.6611354039840047"/>
    <n v="1.4014231533385884"/>
    <n v="1.1163105843959076"/>
    <n v="0.80579769715596361"/>
    <n v="2.6860022236139627"/>
    <n v="2.6323470531830457"/>
    <n v="2.512336553172581"/>
    <n v="2.3669257348648518"/>
    <n v="2.1961145982598587"/>
    <n v="1.9999031433576016"/>
    <n v="1.7782913701580809"/>
    <n v="1.5312792786612965"/>
    <n v="1.258866868867248"/>
    <n v="0.96105414077593565"/>
    <n v="0"/>
    <n v="4.5010558785642676"/>
    <n v="13.503167635692803"/>
    <n v="22.505279392821336"/>
    <n v="31.507391149949875"/>
    <n v="40.509502907078407"/>
    <n v="49.511614664206938"/>
    <n v="58.51372642133547"/>
    <n v="67.515838178464008"/>
    <n v="76.517949935592526"/>
    <n v="9.0021117571285352"/>
    <n v="0"/>
    <n v="15.392730223364786"/>
    <n v="48.384052677275818"/>
    <n v="85.594168517985793"/>
    <n v="129.15221115152843"/>
    <n v="182.34436682918721"/>
    <n v="250.63895375224908"/>
    <n v="343.99153172856182"/>
    <n v="482.80333344989447"/>
    <n v="716.7370780905519"/>
    <n v="2255.0384264205995"/>
    <n v="69.555528290513578"/>
    <n v="348.68909320666671"/>
    <n v="2673.2830479177796"/>
    <n v="2673.3"/>
    <n v="348.69130434782574"/>
    <n v="69.555528290513578"/>
    <n v="2255.0531673616611"/>
    <n v="8.450953914491663"/>
    <n v="1.6952082220541342E-2"/>
    <n v="6.3412569560248908E-6"/>
  </r>
  <r>
    <x v="3"/>
    <x v="488"/>
    <n v="377"/>
    <n v="1.90594"/>
    <n v="81.067603238953893"/>
    <n v="0"/>
    <n v="9.0075114709948778"/>
    <n v="18.015022941989756"/>
    <n v="27.022534412984633"/>
    <n v="36.030045883979511"/>
    <n v="45.037557354974389"/>
    <n v="54.045068825969267"/>
    <n v="63.052580296964145"/>
    <n v="72.060091767959022"/>
    <n v="81.067603238953893"/>
    <n v="0"/>
    <n v="9.0075114709948778"/>
    <n v="18.015022941989756"/>
    <n v="27.022534412984633"/>
    <n v="36.030045883979511"/>
    <n v="45.037557354974389"/>
    <n v="54.045068825969267"/>
    <n v="63.052580296964145"/>
    <n v="72.060091767959022"/>
    <n v="81.067603238953893"/>
    <n v="0"/>
    <n v="49.695348526313893"/>
    <n v="198.78139410525557"/>
    <n v="447.25813673682501"/>
    <n v="795.12557642102229"/>
    <n v="1242.3837131578473"/>
    <n v="1789.0325469473"/>
    <n v="2435.0720777893807"/>
    <n v="3180.5023056840892"/>
    <n v="4025.3232306314244"/>
    <n v="0"/>
    <n v="2.7176925660719248E-2"/>
    <n v="5.4353851321438496E-2"/>
    <n v="8.1530776982157743E-2"/>
    <n v="0.10870770264287699"/>
    <n v="0.13588462830359624"/>
    <n v="0.16306155396431549"/>
    <n v="0.19023847962503473"/>
    <n v="0.21741540528575398"/>
    <n v="0.24459233094647323"/>
    <n v="9.0399999999999991"/>
    <n v="1.181524"/>
    <n v="1"/>
    <n v="1.0005999999999999"/>
    <n v="1.0066999999999999"/>
    <n v="1"/>
    <n v="0.96774605092010169"/>
    <n v="0.93667641747323127"/>
    <n v="0.90679109965938887"/>
    <n v="0.87809009747857436"/>
    <n v="0.85057341093078764"/>
    <n v="0.82424104001602905"/>
    <n v="0.79909298473429846"/>
    <n v="0.77512924508559566"/>
    <n v="0.75234982106992088"/>
    <n v="350900"/>
    <n v="701800"/>
    <n v="679164.17853572732"/>
    <n v="657359.50978271372"/>
    <n v="636385.99374095909"/>
    <n v="616243.63041046343"/>
    <n v="596932.41979122674"/>
    <n v="578452.36188324913"/>
    <n v="560803.45668653061"/>
    <n v="543985.70420107106"/>
    <n v="527999.10442687047"/>
    <n v="701800"/>
    <n v="679164.17853572732"/>
    <n v="657359.50978271372"/>
    <n v="636385.99374095909"/>
    <n v="616243.63041046343"/>
    <n v="596932.41979122674"/>
    <n v="578452.36188324913"/>
    <n v="560803.45668653061"/>
    <n v="543985.70420107106"/>
    <n v="527999.10442687047"/>
    <n v="2390374.59375"/>
    <n v="60.12"/>
    <n v="9.5873061007957556"/>
    <n v="1.2999999999999999E-2"/>
    <n v="0.78300000000000003"/>
    <n v="4.1710026516728012E-2"/>
    <n v="0.15151614612381531"/>
    <n v="7.3999999999999996E-2"/>
    <n v="0.22551614612381532"/>
    <n v="2.6830461871794875"/>
    <n v="2.575777517731987"/>
    <n v="2.4431111838091963"/>
    <n v="2.285047185411115"/>
    <n v="2.1015855225377429"/>
    <n v="1.8927261951890804"/>
    <n v="1.6584692033651276"/>
    <n v="1.3988145470658842"/>
    <n v="1.11376222629135"/>
    <n v="0.80331224104152565"/>
    <n v="2.6830461871794875"/>
    <n v="2.6294118524557373"/>
    <n v="2.5094443507705915"/>
    <n v="2.3640791846101559"/>
    <n v="2.1933163539744287"/>
    <n v="1.9971558588634117"/>
    <n v="1.7755976992771041"/>
    <n v="1.5286418752155058"/>
    <n v="1.2562883866786172"/>
    <n v="0.95853723366643784"/>
    <n v="0"/>
    <n v="4.5037557354974389"/>
    <n v="13.511267206492317"/>
    <n v="22.518778677487195"/>
    <n v="31.526290148482072"/>
    <n v="40.533801619476947"/>
    <n v="49.541313090471832"/>
    <n v="58.548824561466702"/>
    <n v="67.556336032461587"/>
    <n v="76.563847503456458"/>
    <n v="9.0075114709948778"/>
    <n v="0"/>
    <n v="15.428405182004502"/>
    <n v="48.497945097999228"/>
    <n v="85.800069037750703"/>
    <n v="129.47216649152648"/>
    <n v="182.81431638402719"/>
    <n v="251.32041235030448"/>
    <n v="344.9985358907748"/>
    <n v="484.37482842580164"/>
    <n v="719.48142485081428"/>
    <n v="2262.1881037110034"/>
    <n v="69.555528290513578"/>
    <n v="349.76154480022728"/>
    <n v="2681.5051768017438"/>
    <n v="2681.5"/>
    <n v="349.76086956521704"/>
    <n v="69.555528290513578"/>
    <n v="2262.1836021442696"/>
    <n v="8.4514569478035515"/>
    <n v="5.1768017438007519E-3"/>
    <n v="1.9305619033379646E-6"/>
  </r>
  <r>
    <x v="3"/>
    <x v="489"/>
    <n v="377"/>
    <n v="1.9098599999999999"/>
    <n v="81.02588441514601"/>
    <n v="0"/>
    <n v="9.0028760461273336"/>
    <n v="18.005752092254667"/>
    <n v="27.008628138382001"/>
    <n v="36.011504184509334"/>
    <n v="45.014380230636668"/>
    <n v="54.017256276764002"/>
    <n v="63.020132322891335"/>
    <n v="72.023008369018669"/>
    <n v="81.02588441514601"/>
    <n v="0"/>
    <n v="9.0028760461273336"/>
    <n v="18.005752092254667"/>
    <n v="27.008628138382001"/>
    <n v="36.011504184509334"/>
    <n v="45.014380230636668"/>
    <n v="54.017256276764002"/>
    <n v="63.020132322891335"/>
    <n v="72.023008369018669"/>
    <n v="81.02588441514601"/>
    <n v="0"/>
    <n v="49.644213474934162"/>
    <n v="198.57685389973665"/>
    <n v="446.79792127440749"/>
    <n v="794.30741559894659"/>
    <n v="1241.1053368733542"/>
    <n v="1787.1916850976299"/>
    <n v="2432.5664602717743"/>
    <n v="3177.2296623957864"/>
    <n v="4021.1812914696684"/>
    <n v="0"/>
    <n v="2.7162939933647264E-2"/>
    <n v="5.4325879867294528E-2"/>
    <n v="8.1488819800941789E-2"/>
    <n v="0.10865175973458906"/>
    <n v="0.13581469966823631"/>
    <n v="0.16297763960188358"/>
    <n v="0.19014057953553085"/>
    <n v="0.21730351946917811"/>
    <n v="0.24446645940282541"/>
    <n v="9.0399999999999991"/>
    <n v="1.181524"/>
    <n v="1"/>
    <n v="1.0005999999999999"/>
    <n v="1.0066999999999999"/>
    <n v="1"/>
    <n v="0.96776234479523249"/>
    <n v="0.93670778659755449"/>
    <n v="0.90683632540696557"/>
    <n v="0.87814796122346617"/>
    <n v="0.85064269404705584"/>
    <n v="0.82432052387773502"/>
    <n v="0.79918145071550328"/>
    <n v="0.77522547456036106"/>
    <n v="0.7524525954123078"/>
    <n v="350900"/>
    <n v="701800"/>
    <n v="679175.61357729416"/>
    <n v="657381.52463416371"/>
    <n v="636417.73317060841"/>
    <n v="616284.23918662861"/>
    <n v="596981.04268222384"/>
    <n v="578508.14365739445"/>
    <n v="560865.54211214022"/>
    <n v="544053.23804646137"/>
    <n v="528071.23146035767"/>
    <n v="701800"/>
    <n v="679175.61357729416"/>
    <n v="657381.52463416371"/>
    <n v="636417.73317060841"/>
    <n v="616284.23918662861"/>
    <n v="596981.04268222384"/>
    <n v="578508.14365739445"/>
    <n v="560865.54211214022"/>
    <n v="544053.23804646137"/>
    <n v="528071.23146035767"/>
    <n v="2392826.2600000002"/>
    <n v="60.12"/>
    <n v="9.5873061007957556"/>
    <n v="1.2999999999999999E-2"/>
    <n v="0.78300000000000003"/>
    <n v="4.1710026516728012E-2"/>
    <n v="0.15214004203101081"/>
    <n v="7.3999999999999996E-2"/>
    <n v="0.22614004203101079"/>
    <n v="2.680096208196721"/>
    <n v="2.5729572740330937"/>
    <n v="2.4403891204151091"/>
    <n v="2.2823917473427668"/>
    <n v="2.0989651548160682"/>
    <n v="1.8901093428350109"/>
    <n v="1.6558243113995965"/>
    <n v="1.3961100605098242"/>
    <n v="1.1109665901656951"/>
    <n v="0.80039390036720748"/>
    <n v="2.680096208196721"/>
    <n v="2.6265267411149074"/>
    <n v="2.5066731972241012"/>
    <n v="2.3613904338789382"/>
    <n v="2.1906784510794175"/>
    <n v="1.9945372488255395"/>
    <n v="1.7729668271173038"/>
    <n v="1.5259671859547104"/>
    <n v="1.2535383253377597"/>
    <n v="0.95568024526645123"/>
    <n v="0"/>
    <n v="4.5014380230636668"/>
    <n v="13.504314069191"/>
    <n v="22.507190115318334"/>
    <n v="31.510066161445668"/>
    <n v="40.512942207573005"/>
    <n v="49.515818253700331"/>
    <n v="58.518694299827672"/>
    <n v="67.521570345954999"/>
    <n v="76.524446392082339"/>
    <n v="9.0028760461273336"/>
    <n v="0"/>
    <n v="15.429459718260567"/>
    <n v="48.501601958937265"/>
    <n v="85.809377326046018"/>
    <n v="129.49468677933444"/>
    <n v="182.86597413684245"/>
    <n v="251.43435694476145"/>
    <n v="345.24762787278104"/>
    <n v="484.93796797214594"/>
    <n v="720.88976284568002"/>
    <n v="2264.610815554789"/>
    <n v="69.555528290513578"/>
    <n v="350.12495157679518"/>
    <n v="2684.2912954220974"/>
    <n v="2684.3"/>
    <n v="350.1260869565217"/>
    <n v="69.555528290513578"/>
    <n v="2264.6183847529651"/>
    <n v="8.4454746839487154"/>
    <n v="8.7045779027903336E-3"/>
    <n v="3.2427738713222565E-6"/>
  </r>
  <r>
    <x v="3"/>
    <x v="490"/>
    <n v="377"/>
    <n v="1.90954"/>
    <n v="81.074175286543564"/>
    <n v="0"/>
    <n v="9.0082416985048397"/>
    <n v="18.016483397009679"/>
    <n v="27.024725095514519"/>
    <n v="36.032966794019359"/>
    <n v="45.041208492524198"/>
    <n v="54.049450191029038"/>
    <n v="63.057691889533878"/>
    <n v="72.065933588038718"/>
    <n v="81.07417528654355"/>
    <n v="0"/>
    <n v="9.0082416985048397"/>
    <n v="18.016483397009679"/>
    <n v="27.024725095514519"/>
    <n v="36.032966794019359"/>
    <n v="45.041208492524198"/>
    <n v="54.049450191029038"/>
    <n v="63.057691889533878"/>
    <n v="72.065933588038718"/>
    <n v="81.07417528654355"/>
    <n v="0"/>
    <n v="49.703406330442341"/>
    <n v="198.81362532176936"/>
    <n v="447.33065697398104"/>
    <n v="795.25450128707746"/>
    <n v="1242.5851582610585"/>
    <n v="1789.3226278959241"/>
    <n v="2435.4669101916747"/>
    <n v="3181.0180051483098"/>
    <n v="4025.9759127658285"/>
    <n v="0"/>
    <n v="2.7179128859551416E-2"/>
    <n v="5.4358257719102833E-2"/>
    <n v="8.1537386578654253E-2"/>
    <n v="0.10871651543820567"/>
    <n v="0.13589564429775708"/>
    <n v="0.16307477315730851"/>
    <n v="0.19025390201685993"/>
    <n v="0.21743303087641133"/>
    <n v="0.24461215973596273"/>
    <n v="9.0399999999999991"/>
    <n v="1.181524"/>
    <n v="1"/>
    <n v="1.0005999999999999"/>
    <n v="1.0066999999999999"/>
    <n v="1"/>
    <n v="0.96774348414280531"/>
    <n v="0.93667147594834921"/>
    <n v="0.90678397541663169"/>
    <n v="0.87808098254765266"/>
    <n v="0.85056249734141232"/>
    <n v="0.82422851979791056"/>
    <n v="0.79907904991714729"/>
    <n v="0.77511408769912271"/>
    <n v="0.75233363314383661"/>
    <n v="350900"/>
    <n v="701800"/>
    <n v="679162.37717142073"/>
    <n v="657356.0418205515"/>
    <n v="636380.9939473921"/>
    <n v="616237.23355194263"/>
    <n v="596924.76063420321"/>
    <n v="578443.57519417361"/>
    <n v="560793.67723185394"/>
    <n v="543975.06674724433"/>
    <n v="527987.74374034454"/>
    <n v="701800"/>
    <n v="679162.37717142073"/>
    <n v="657356.0418205515"/>
    <n v="636380.9939473921"/>
    <n v="616237.23355194263"/>
    <n v="596924.76063420321"/>
    <n v="578443.57519417361"/>
    <n v="560793.67723185394"/>
    <n v="543975.06674724433"/>
    <n v="527987.74374034454"/>
    <n v="2395277.92625"/>
    <n v="60.12"/>
    <n v="9.5873061007957556"/>
    <n v="1.2999999999999999E-2"/>
    <n v="0.78300000000000003"/>
    <n v="4.1710026516728012E-2"/>
    <n v="0.15208906370292188"/>
    <n v="7.3999999999999996E-2"/>
    <n v="0.22608906370292187"/>
    <n v="2.6771522680655067"/>
    <n v="2.5700550516799074"/>
    <n v="2.4375311942728284"/>
    <n v="2.2795806958442668"/>
    <n v="2.096203556394225"/>
    <n v="1.887399775922703"/>
    <n v="1.6531693544296993"/>
    <n v="1.393512291915215"/>
    <n v="1.10842858837925"/>
    <n v="0.7979182438218041"/>
    <n v="2.6771522680655067"/>
    <n v="2.6236036598727068"/>
    <n v="2.5037931229763677"/>
    <n v="2.3585559450585478"/>
    <n v="2.1878921261192459"/>
    <n v="1.9918016661584641"/>
    <n v="1.7702845651762011"/>
    <n v="1.523340823172457"/>
    <n v="1.2509704401472326"/>
    <n v="0.95317341610052697"/>
    <n v="0"/>
    <n v="4.5041208492524198"/>
    <n v="13.51236254775726"/>
    <n v="22.520604246262099"/>
    <n v="31.528845944766939"/>
    <n v="40.537087643271775"/>
    <n v="49.545329341776622"/>
    <n v="58.553571040281454"/>
    <n v="67.561812738786301"/>
    <n v="76.570054437291134"/>
    <n v="9.0082416985048397"/>
    <n v="0"/>
    <n v="15.465068093139221"/>
    <n v="48.615289590429526"/>
    <n v="86.014939213861823"/>
    <n v="129.81419940898172"/>
    <n v="183.33546429266516"/>
    <n v="252.11556973515411"/>
    <n v="346.25522550032434"/>
    <n v="486.512805745018"/>
    <n v="723.64749749383009"/>
    <n v="2271.7760590734038"/>
    <n v="69.555528290513578"/>
    <n v="351.19973810458737"/>
    <n v="2692.5313254685043"/>
    <n v="2692.5"/>
    <n v="351.195652173913"/>
    <n v="69.555528290513578"/>
    <n v="2271.7488195355736"/>
    <n v="8.4459635894158556"/>
    <n v="3.1325468504292076E-2"/>
    <n v="1.1634342991380529E-5"/>
  </r>
  <r>
    <x v="3"/>
    <x v="491"/>
    <n v="377"/>
    <n v="1.909"/>
    <n v="81.127127871009407"/>
    <n v="0"/>
    <n v="9.014125319001046"/>
    <n v="18.028250638002092"/>
    <n v="27.042375957003138"/>
    <n v="36.056501276004184"/>
    <n v="45.07062659500523"/>
    <n v="54.084751914006276"/>
    <n v="63.098877233007322"/>
    <n v="72.113002552008368"/>
    <n v="81.127127871009407"/>
    <n v="0"/>
    <n v="9.014125319001046"/>
    <n v="18.028250638002092"/>
    <n v="27.042375957003138"/>
    <n v="36.056501276004184"/>
    <n v="45.07062659500523"/>
    <n v="54.084751914006276"/>
    <n v="63.098877233007322"/>
    <n v="72.113002552008368"/>
    <n v="81.127127871009407"/>
    <n v="0"/>
    <n v="49.768353850826628"/>
    <n v="199.07341540330651"/>
    <n v="447.91518465743962"/>
    <n v="796.29366161322605"/>
    <n v="1244.2088462706656"/>
    <n v="1791.6607386297585"/>
    <n v="2438.6493386905045"/>
    <n v="3185.1746464529042"/>
    <n v="4031.2366619169561"/>
    <n v="0"/>
    <n v="2.7196880567929051E-2"/>
    <n v="5.4393761135858101E-2"/>
    <n v="8.1590641703787145E-2"/>
    <n v="0.1087875222717162"/>
    <n v="0.13598440283964525"/>
    <n v="0.16318128340757429"/>
    <n v="0.19037816397550336"/>
    <n v="0.21757504454343241"/>
    <n v="0.24477192511136142"/>
    <n v="9.0399999999999991"/>
    <n v="1.181524"/>
    <n v="1"/>
    <n v="1.0005999999999999"/>
    <n v="1.0066999999999999"/>
    <n v="1"/>
    <n v="0.96772280327839622"/>
    <n v="0.93663166201758441"/>
    <n v="0.90672657621756469"/>
    <n v="0.87800754587833718"/>
    <n v="0.85047457099990176"/>
    <n v="0.82412765158225831"/>
    <n v="0.79896678762540696"/>
    <n v="0.77499197912934781"/>
    <n v="0.75220322609408075"/>
    <n v="350900"/>
    <n v="701800"/>
    <n v="679147.86334077851"/>
    <n v="657328.10040394077"/>
    <n v="636340.7111894869"/>
    <n v="616185.69569741702"/>
    <n v="596863.053927731"/>
    <n v="578372.78588042886"/>
    <n v="560714.89155551058"/>
    <n v="543889.37095297629"/>
    <n v="527896.22407282586"/>
    <n v="701800"/>
    <n v="679147.86334077851"/>
    <n v="657328.10040394077"/>
    <n v="636340.7111894869"/>
    <n v="616185.69569741702"/>
    <n v="596863.053927731"/>
    <n v="578372.78588042886"/>
    <n v="560714.89155551058"/>
    <n v="543889.37095297629"/>
    <n v="527896.22407282586"/>
    <n v="2397729.5925000003"/>
    <n v="60.12"/>
    <n v="9.5873061007957556"/>
    <n v="1.2999999999999999E-2"/>
    <n v="0.78300000000000003"/>
    <n v="4.1710026516728012E-2"/>
    <n v="0.15200305714440809"/>
    <n v="7.3999999999999996E-2"/>
    <n v="0.2260030571444081"/>
    <n v="2.6742143482617586"/>
    <n v="2.5671542313437619"/>
    <n v="2.4346718234970388"/>
    <n v="2.2767671247215886"/>
    <n v="2.0934401350174134"/>
    <n v="1.8846908543845118"/>
    <n v="1.6505192828228841"/>
    <n v="1.3909254203325299"/>
    <n v="1.10590926691345"/>
    <n v="0.79547082256564439"/>
    <n v="2.6742143482617586"/>
    <n v="2.6206842898027602"/>
    <n v="2.5009130274204003"/>
    <n v="2.3557194741093137"/>
    <n v="2.1851036298695012"/>
    <n v="1.9890654947009625"/>
    <n v="1.7676050686036979"/>
    <n v="1.5207223515777071"/>
    <n v="1.24841734362299"/>
    <n v="0.95069004473954721"/>
    <n v="0"/>
    <n v="4.507062659500523"/>
    <n v="13.521187978501569"/>
    <n v="22.535313297502615"/>
    <n v="31.549438616503661"/>
    <n v="40.563563935504703"/>
    <n v="49.577689254505756"/>
    <n v="58.591814573506795"/>
    <n v="67.605939892507848"/>
    <n v="76.620065211508887"/>
    <n v="9.014125319001046"/>
    <n v="0"/>
    <n v="15.502526493332613"/>
    <n v="48.734874649239615"/>
    <n v="86.231039136544084"/>
    <n v="130.14970527978087"/>
    <n v="183.82755604280493"/>
    <n v="252.82768866443126"/>
    <n v="347.30465997643626"/>
    <n v="488.14478396413028"/>
    <n v="726.48585476225196"/>
    <n v="2279.2086889689517"/>
    <n v="69.555528290513578"/>
    <n v="352.31463258891955"/>
    <n v="2701.0788498483848"/>
    <n v="2701.1"/>
    <n v="352.31739130434744"/>
    <n v="69.555528290513578"/>
    <n v="2279.2270804051391"/>
    <n v="8.4467883935756465"/>
    <n v="2.1150151615074719E-2"/>
    <n v="7.8301994058253001E-6"/>
  </r>
  <r>
    <x v="3"/>
    <x v="492"/>
    <n v="377"/>
    <n v="1.9064000000000001"/>
    <n v="81.223924415789753"/>
    <n v="0"/>
    <n v="9.0248804906433051"/>
    <n v="18.04976098128661"/>
    <n v="27.074641471929915"/>
    <n v="36.09952196257322"/>
    <n v="45.124402453216526"/>
    <n v="54.149282943859831"/>
    <n v="63.174163434503136"/>
    <n v="72.199043925146441"/>
    <n v="81.223924415789753"/>
    <n v="0"/>
    <n v="9.0248804906433051"/>
    <n v="18.04976098128661"/>
    <n v="27.074641471929915"/>
    <n v="36.09952196257322"/>
    <n v="45.124402453216526"/>
    <n v="54.149282943859831"/>
    <n v="63.174163434503136"/>
    <n v="72.199043925146441"/>
    <n v="81.223924415789753"/>
    <n v="0"/>
    <n v="49.887186570616414"/>
    <n v="199.54874628246566"/>
    <n v="448.98467913554776"/>
    <n v="798.19498512986263"/>
    <n v="1247.1796642654103"/>
    <n v="1795.9387165421911"/>
    <n v="2444.4721419602042"/>
    <n v="3192.7799405194505"/>
    <n v="4040.8621122199306"/>
    <n v="0"/>
    <n v="2.7229330429484173E-2"/>
    <n v="5.4458660858968347E-2"/>
    <n v="8.1687991288452513E-2"/>
    <n v="0.10891732171793669"/>
    <n v="0.13614665214742086"/>
    <n v="0.16337598257690503"/>
    <n v="0.19060531300638919"/>
    <n v="0.21783464343587339"/>
    <n v="0.24506397386535758"/>
    <n v="9.0399999999999991"/>
    <n v="1.181524"/>
    <n v="1"/>
    <n v="1.0005999999999999"/>
    <n v="1.0066999999999999"/>
    <n v="1"/>
    <n v="0.96768500026881299"/>
    <n v="0.93655888796261466"/>
    <n v="0.90662166308140513"/>
    <n v="0.87787332562518416"/>
    <n v="0.85031387559395177"/>
    <n v="0.82394331298770818"/>
    <n v="0.79876163780645315"/>
    <n v="0.77476885005018681"/>
    <n v="0.75196494971890904"/>
    <n v="350900"/>
    <n v="701800"/>
    <n v="679121.33318865299"/>
    <n v="657277.02757216292"/>
    <n v="636267.08315053012"/>
    <n v="616091.49992375425"/>
    <n v="596750.27789183531"/>
    <n v="578243.41705477354"/>
    <n v="560570.91741256882"/>
    <n v="543732.77896522114"/>
    <n v="527729.00171273039"/>
    <n v="701800"/>
    <n v="679121.33318865299"/>
    <n v="657277.02757216292"/>
    <n v="636267.08315053012"/>
    <n v="616091.49992375425"/>
    <n v="596750.27789183531"/>
    <n v="578243.41705477354"/>
    <n v="560570.91741256882"/>
    <n v="543732.77896522114"/>
    <n v="527729.00171273039"/>
    <n v="2400181.25875"/>
    <n v="60.12"/>
    <n v="9.5873061007957556"/>
    <n v="1.2999999999999999E-2"/>
    <n v="0.78300000000000003"/>
    <n v="4.1710026516728012E-2"/>
    <n v="0.15158929201296109"/>
    <n v="7.3999999999999996E-2"/>
    <n v="0.22558929201296107"/>
    <n v="2.6712824303370786"/>
    <n v="2.5642166925933481"/>
    <n v="2.4317495909762554"/>
    <n v="2.2738811254858025"/>
    <n v="2.0906112961219874"/>
    <n v="1.8819401028848111"/>
    <n v="1.6478675457742737"/>
    <n v="1.3883936247903754"/>
    <n v="1.1035183399331157"/>
    <n v="0.79324169120249355"/>
    <n v="2.6712824303370786"/>
    <n v="2.6177495614652133"/>
    <n v="2.4979831417848017"/>
    <n v="2.3528153582310289"/>
    <n v="2.1822462108038949"/>
    <n v="1.9862756995033992"/>
    <n v="1.7649038243295423"/>
    <n v="1.5181305852823246"/>
    <n v="1.2459559823617457"/>
    <n v="0.9483800155678046"/>
    <n v="0"/>
    <n v="4.5124402453216526"/>
    <n v="13.537320735964958"/>
    <n v="22.562201226608263"/>
    <n v="31.587081717251568"/>
    <n v="40.611962207894877"/>
    <n v="49.636842698538175"/>
    <n v="58.661723189181487"/>
    <n v="67.686603679824785"/>
    <n v="76.711484170468097"/>
    <n v="9.0248804906433051"/>
    <n v="0"/>
    <n v="15.556963330137204"/>
    <n v="48.908537356380705"/>
    <n v="86.54362483806571"/>
    <n v="130.63128996858961"/>
    <n v="184.52529299352003"/>
    <n v="253.81925468791073"/>
    <n v="348.72826243673063"/>
    <n v="490.27695815549328"/>
    <n v="729.99426973780771"/>
    <n v="2288.9844535046354"/>
    <n v="69.555528290513578"/>
    <n v="353.78099726927212"/>
    <n v="2712.320979064421"/>
    <n v="2712.3"/>
    <n v="353.7782608695652"/>
    <n v="69.555528290513578"/>
    <n v="2288.9662108399216"/>
    <n v="8.4507557206681128"/>
    <n v="2.0979064420771465E-2"/>
    <n v="7.7347876049004396E-6"/>
  </r>
  <r>
    <x v="3"/>
    <x v="493"/>
    <n v="377"/>
    <n v="1.90395"/>
    <n v="81.317666221174946"/>
    <n v="0"/>
    <n v="9.0352962467972162"/>
    <n v="18.070592493594432"/>
    <n v="27.105888740391649"/>
    <n v="36.141184987188865"/>
    <n v="45.176481233986081"/>
    <n v="54.211777480783297"/>
    <n v="63.247073727580513"/>
    <n v="72.28236997437773"/>
    <n v="81.317666221174946"/>
    <n v="0"/>
    <n v="9.0352962467972162"/>
    <n v="18.070592493594432"/>
    <n v="27.105888740391649"/>
    <n v="36.141184987188865"/>
    <n v="45.176481233986081"/>
    <n v="54.211777480783297"/>
    <n v="63.247073727580513"/>
    <n v="72.28236997437773"/>
    <n v="81.317666221174946"/>
    <n v="0"/>
    <n v="50.002404188775067"/>
    <n v="200.00961675510027"/>
    <n v="450.02163769897567"/>
    <n v="800.03846702040107"/>
    <n v="1250.0601047193766"/>
    <n v="1800.0865507959027"/>
    <n v="2450.1178052499781"/>
    <n v="3200.1538680816043"/>
    <n v="4050.1947392907809"/>
    <n v="0"/>
    <n v="2.7260756226898532E-2"/>
    <n v="5.4521512453797064E-2"/>
    <n v="8.1782268680695602E-2"/>
    <n v="0.10904302490759413"/>
    <n v="0.13630378113449268"/>
    <n v="0.1635645373613912"/>
    <n v="0.19082529358828973"/>
    <n v="0.21808604981518825"/>
    <n v="0.24534680604208681"/>
    <n v="9.0399999999999991"/>
    <n v="1.181524"/>
    <n v="1"/>
    <n v="1.0005999999999999"/>
    <n v="1.0066999999999999"/>
    <n v="1"/>
    <n v="0.96764839186927809"/>
    <n v="0.9364884169743789"/>
    <n v="0.90652007531530243"/>
    <n v="0.87774336689204868"/>
    <n v="0.85015829170461754"/>
    <n v="0.82376484975300923"/>
    <n v="0.79856304103722353"/>
    <n v="0.77455286555726066"/>
    <n v="0.75173432331312029"/>
    <n v="350900"/>
    <n v="701800"/>
    <n v="679095.64141385932"/>
    <n v="657227.5710326191"/>
    <n v="636195.78885627922"/>
    <n v="616000.29488483979"/>
    <n v="596641.08911830059"/>
    <n v="578118.17155666184"/>
    <n v="560431.54219992342"/>
    <n v="543581.20104808558"/>
    <n v="527567.14810114785"/>
    <n v="701800"/>
    <n v="679095.64141385932"/>
    <n v="657227.5710326191"/>
    <n v="636195.78885627922"/>
    <n v="616000.29488483979"/>
    <n v="596641.08911830059"/>
    <n v="578118.17155666184"/>
    <n v="560431.54219992342"/>
    <n v="543581.20104808558"/>
    <n v="527567.14810114785"/>
    <n v="2402632.9250000003"/>
    <n v="60.12"/>
    <n v="9.5873061007957556"/>
    <n v="1.2999999999999999E-2"/>
    <n v="0.78300000000000003"/>
    <n v="4.1710026516728012E-2"/>
    <n v="0.15119991400409294"/>
    <n v="7.3999999999999996E-2"/>
    <n v="0.22519991400409295"/>
    <n v="2.668356495918367"/>
    <n v="2.5612880982954436"/>
    <n v="2.428838029415171"/>
    <n v="2.271006289277548"/>
    <n v="2.0877928778825758"/>
    <n v="1.8791977952302532"/>
    <n v="1.645221041320581"/>
    <n v="1.3858626161535588"/>
    <n v="1.1011225197291876"/>
    <n v="0.79100075204746545"/>
    <n v="2.668356495918367"/>
    <n v="2.6148222971069055"/>
    <n v="2.4950630638553073"/>
    <n v="2.3499221593463595"/>
    <n v="2.1793995835800617"/>
    <n v="1.9834953365564145"/>
    <n v="1.7622094182754171"/>
    <n v="1.5155418287370699"/>
    <n v="1.2434925679413733"/>
    <n v="0.94606163588832648"/>
    <n v="0"/>
    <n v="4.5176481233986081"/>
    <n v="13.552944370195824"/>
    <n v="22.588240616993041"/>
    <n v="31.623536863790257"/>
    <n v="40.658833110587473"/>
    <n v="49.694129357384689"/>
    <n v="58.729425604181905"/>
    <n v="67.764721850979129"/>
    <n v="76.800018097776331"/>
    <n v="9.0352962467972162"/>
    <n v="0"/>
    <n v="15.610349192316489"/>
    <n v="49.078866652720066"/>
    <n v="86.850300490480294"/>
    <n v="131.1040096036437"/>
    <n v="185.21072141315662"/>
    <n v="254.79445054268714"/>
    <n v="350.13072465324944"/>
    <n v="492.38278763422079"/>
    <n v="733.4732632099948"/>
    <n v="2298.6354733924695"/>
    <n v="69.555528290513578"/>
    <n v="355.22865025244721"/>
    <n v="2723.41965193543"/>
    <n v="2723.4"/>
    <n v="355.22608695652161"/>
    <n v="69.555528290513578"/>
    <n v="2298.6183847529651"/>
    <n v="8.4544881307787545"/>
    <n v="1.9651935429919831E-2"/>
    <n v="7.2159563156054313E-6"/>
  </r>
  <r>
    <x v="3"/>
    <x v="494"/>
    <n v="377"/>
    <n v="1.8978299999999999"/>
    <n v="81.490219527428835"/>
    <n v="0"/>
    <n v="9.0544688363809822"/>
    <n v="18.108937672761964"/>
    <n v="27.163406509142945"/>
    <n v="36.217875345523929"/>
    <n v="45.272344181904913"/>
    <n v="54.326813018285897"/>
    <n v="63.381281854666881"/>
    <n v="72.435750691047858"/>
    <n v="81.490219527428835"/>
    <n v="0"/>
    <n v="9.0544688363809822"/>
    <n v="18.108937672761964"/>
    <n v="27.163406509142945"/>
    <n v="36.217875345523929"/>
    <n v="45.272344181904913"/>
    <n v="54.326813018285897"/>
    <n v="63.381281854666881"/>
    <n v="72.435750691047858"/>
    <n v="81.490219527428835"/>
    <n v="0"/>
    <n v="50.214836119259061"/>
    <n v="200.85934447703625"/>
    <n v="451.93352507333145"/>
    <n v="803.43737790814498"/>
    <n v="1255.3709029814768"/>
    <n v="1807.7341002933265"/>
    <n v="2460.5269698436941"/>
    <n v="3213.7495116325799"/>
    <n v="4067.4017256599836"/>
    <n v="0"/>
    <n v="2.7318602619158965E-2"/>
    <n v="5.4637205238317929E-2"/>
    <n v="8.1955807857476887E-2"/>
    <n v="0.10927441047663586"/>
    <n v="0.13659301309579483"/>
    <n v="0.1639116157149538"/>
    <n v="0.19123021833411274"/>
    <n v="0.21854882095327172"/>
    <n v="0.24586742357243066"/>
    <n v="9.0399999999999991"/>
    <n v="1.181524"/>
    <n v="1"/>
    <n v="1.0005999999999999"/>
    <n v="1.0066999999999999"/>
    <n v="1"/>
    <n v="0.96758100984869999"/>
    <n v="0.93635871550876948"/>
    <n v="0.90633311698020802"/>
    <n v="0.87750421426301584"/>
    <n v="0.84987200735719293"/>
    <n v="0.82343649626273929"/>
    <n v="0.79819768097965493"/>
    <n v="0.77415556150793985"/>
    <n v="0.75131013784759404"/>
    <n v="350900"/>
    <n v="701800"/>
    <n v="679048.3527118176"/>
    <n v="657136.54654405441"/>
    <n v="636064.58149670996"/>
    <n v="615832.45756978448"/>
    <n v="596440.17476327799"/>
    <n v="577887.73307719047"/>
    <n v="560175.13251152181"/>
    <n v="543302.37306627224"/>
    <n v="527269.45474144153"/>
    <n v="701800"/>
    <n v="679048.3527118176"/>
    <n v="657136.54654405441"/>
    <n v="636064.58149670996"/>
    <n v="615832.45756978448"/>
    <n v="596440.17476327799"/>
    <n v="577887.73307719047"/>
    <n v="560175.13251152181"/>
    <n v="543302.37306627224"/>
    <n v="527269.45474144153"/>
    <n v="2405084.5912500001"/>
    <n v="60.12"/>
    <n v="9.5873061007957556"/>
    <n v="1.2999999999999999E-2"/>
    <n v="0.78300000000000003"/>
    <n v="4.1710026516728012E-2"/>
    <n v="0.15022945125507503"/>
    <n v="7.3999999999999996E-2"/>
    <n v="0.22422945125507504"/>
    <n v="2.6654365267074418"/>
    <n v="2.5582888106144912"/>
    <n v="2.4258084990197735"/>
    <n v="2.2679955919232877"/>
    <n v="2.0848500893250339"/>
    <n v="1.8763719912250125"/>
    <n v="1.6425612976232233"/>
    <n v="1.3834180085196661"/>
    <n v="1.0989421239143422"/>
    <n v="0.7891336438072496"/>
    <n v="2.6654365267074418"/>
    <n v="2.6118626686609665"/>
    <n v="2.4920486548171326"/>
    <n v="2.3469020454715306"/>
    <n v="2.176422840624161"/>
    <n v="1.9806110402750232"/>
    <n v="1.7594666444241178"/>
    <n v="1.5129896530714446"/>
    <n v="1.2411800662170043"/>
    <n v="0.9440378838607959"/>
    <n v="0"/>
    <n v="4.5272344181904911"/>
    <n v="13.581703254571472"/>
    <n v="22.636172090952456"/>
    <n v="31.690640927333437"/>
    <n v="40.745109763714424"/>
    <n v="49.799578600095401"/>
    <n v="58.854047436476392"/>
    <n v="67.908516272857369"/>
    <n v="76.962985109238346"/>
    <n v="9.0544688363809822"/>
    <n v="0"/>
    <n v="15.694432730459203"/>
    <n v="49.346993537136825"/>
    <n v="87.331516527485263"/>
    <n v="131.84107211408894"/>
    <n v="186.26843892541697"/>
    <n v="256.27580603953635"/>
    <n v="352.21135671791666"/>
    <n v="495.39592284263676"/>
    <n v="738.16841690349816"/>
    <n v="2312.5339563381749"/>
    <n v="69.555528290513578"/>
    <n v="357.31342269430303"/>
    <n v="2739.4029073229913"/>
    <n v="2739.4"/>
    <n v="357.31304347826062"/>
    <n v="69.555528290513578"/>
    <n v="2312.5314282312261"/>
    <n v="8.4637855971965941"/>
    <n v="2.9073229911773524E-3"/>
    <n v="1.0612991863829132E-6"/>
  </r>
  <r>
    <x v="3"/>
    <x v="495"/>
    <n v="377"/>
    <n v="1.89622"/>
    <n v="81.56634843802145"/>
    <n v="0"/>
    <n v="9.0629276042246047"/>
    <n v="18.125855208449209"/>
    <n v="27.188782812673814"/>
    <n v="36.251710416898419"/>
    <n v="45.314638021123024"/>
    <n v="54.377565625347628"/>
    <n v="63.440493229572233"/>
    <n v="72.503420833796838"/>
    <n v="81.566348438021436"/>
    <n v="0"/>
    <n v="9.0629276042246047"/>
    <n v="18.125855208449209"/>
    <n v="27.188782812673814"/>
    <n v="36.251710416898419"/>
    <n v="45.314638021123024"/>
    <n v="54.377565625347628"/>
    <n v="63.440493229572233"/>
    <n v="72.503420833796838"/>
    <n v="81.566348438021436"/>
    <n v="0"/>
    <n v="50.308702265142514"/>
    <n v="201.23480906057006"/>
    <n v="452.77832038628259"/>
    <n v="804.93923624228023"/>
    <n v="1257.7175566285625"/>
    <n v="1811.1132815451303"/>
    <n v="2465.126410991983"/>
    <n v="3219.7569449691209"/>
    <n v="4075.0048834765425"/>
    <n v="0"/>
    <n v="2.7344123908319421E-2"/>
    <n v="5.4688247816638842E-2"/>
    <n v="8.2032371724958267E-2"/>
    <n v="0.10937649563327768"/>
    <n v="0.13672061954159712"/>
    <n v="0.16406474344991653"/>
    <n v="0.19140886735823595"/>
    <n v="0.21875299126655537"/>
    <n v="0.24609711517487479"/>
    <n v="9.0399999999999991"/>
    <n v="1.181524"/>
    <n v="1"/>
    <n v="1.0005999999999999"/>
    <n v="1.0066999999999999"/>
    <n v="1"/>
    <n v="0.96755128323502959"/>
    <n v="0.93630149925424933"/>
    <n v="0.90625064805765931"/>
    <n v="0.87739872964525967"/>
    <n v="0.84974574401705016"/>
    <n v="0.8232916911730308"/>
    <n v="0.79803657111320159"/>
    <n v="0.77398038383756274"/>
    <n v="0.75112312934611414"/>
    <n v="350900"/>
    <n v="701800"/>
    <n v="679027.49057434371"/>
    <n v="657096.39217663219"/>
    <n v="636006.70480686531"/>
    <n v="615758.42846504319"/>
    <n v="596351.56315116584"/>
    <n v="577786.10886523302"/>
    <n v="560062.06560724485"/>
    <n v="543179.43337720155"/>
    <n v="527138.2121751029"/>
    <n v="701800"/>
    <n v="679027.4905743436"/>
    <n v="657096.39217663219"/>
    <n v="636006.70480686531"/>
    <n v="615758.42846504319"/>
    <n v="596351.56315116584"/>
    <n v="577786.10886523302"/>
    <n v="560062.06560724485"/>
    <n v="543179.43337720155"/>
    <n v="527138.2121751029"/>
    <n v="2407536.2575000003"/>
    <n v="60.12"/>
    <n v="9.5873061007957556"/>
    <n v="1.2999999999999999E-2"/>
    <n v="0.78300000000000003"/>
    <n v="4.1710026516728012E-2"/>
    <n v="0.14997466887404473"/>
    <n v="7.3999999999999996E-2"/>
    <n v="0.22397466887404471"/>
    <n v="2.6625225044806515"/>
    <n v="2.555389267558053"/>
    <n v="2.4229363180092305"/>
    <n v="2.2651636558341814"/>
    <n v="2.0820712810329072"/>
    <n v="1.8736591936054079"/>
    <n v="1.6399273935516825"/>
    <n v="1.380875880871731"/>
    <n v="1.0965046555655547"/>
    <n v="0.78681371763315355"/>
    <n v="2.6625225044806515"/>
    <n v="2.608955886019352"/>
    <n v="2.4891627927836417"/>
    <n v="2.3440499869217062"/>
    <n v="2.1736174684335445"/>
    <n v="1.9778652373191576"/>
    <n v="1.7567932935785451"/>
    <n v="1.5104016372117068"/>
    <n v="1.2386902682186429"/>
    <n v="0.9416591865993541"/>
    <n v="0"/>
    <n v="4.5314638021123024"/>
    <n v="13.594391406336907"/>
    <n v="22.657319010561512"/>
    <n v="31.720246614786117"/>
    <n v="40.783174219010718"/>
    <n v="49.84610182323533"/>
    <n v="58.909029427459927"/>
    <n v="67.971957031684539"/>
    <n v="77.034884635909137"/>
    <n v="9.0629276042246047"/>
    <n v="0"/>
    <n v="15.741288919364866"/>
    <n v="49.496555828453403"/>
    <n v="87.60122140919151"/>
    <n v="132.25799977819162"/>
    <n v="186.87570237007543"/>
    <n v="257.14556961711918"/>
    <n v="353.47437117573332"/>
    <n v="497.31958141685112"/>
    <n v="741.4164194333764"/>
    <n v="2321.3287099483568"/>
    <n v="69.555528290513578"/>
    <n v="358.63263573583032"/>
    <n v="2749.5168739747005"/>
    <n v="2749.5"/>
    <n v="358.63043478260852"/>
    <n v="69.555528290513578"/>
    <n v="2321.3140369268781"/>
    <n v="8.4662252634755131"/>
    <n v="1.6873974700502004E-2"/>
    <n v="6.1371066377530473E-6"/>
  </r>
  <r>
    <x v="3"/>
    <x v="496"/>
    <n v="377"/>
    <n v="1.89242"/>
    <n v="81.689762252602421"/>
    <n v="0"/>
    <n v="9.0766402502891577"/>
    <n v="18.153280500578315"/>
    <n v="27.229920750867471"/>
    <n v="36.306561001156631"/>
    <n v="45.38320125144579"/>
    <n v="54.45984150173495"/>
    <n v="63.536481752024109"/>
    <n v="72.613122002313261"/>
    <n v="81.689762252602421"/>
    <n v="0"/>
    <n v="9.0766402502891577"/>
    <n v="18.153280500578315"/>
    <n v="27.229920750867471"/>
    <n v="36.306561001156631"/>
    <n v="45.38320125144579"/>
    <n v="54.45984150173495"/>
    <n v="63.536481752024109"/>
    <n v="72.613122002313261"/>
    <n v="81.689762252602421"/>
    <n v="0"/>
    <n v="50.461056417816152"/>
    <n v="201.84422567126461"/>
    <n v="454.14950776034533"/>
    <n v="807.37690268505844"/>
    <n v="1261.5264104454041"/>
    <n v="1816.5980310413818"/>
    <n v="2472.5917644729916"/>
    <n v="3229.5076107402338"/>
    <n v="4087.3455698431085"/>
    <n v="0"/>
    <n v="2.7385496885074228E-2"/>
    <n v="5.4770993770148456E-2"/>
    <n v="8.215649065522268E-2"/>
    <n v="0.10954198754029691"/>
    <n v="0.13692748442537114"/>
    <n v="0.16431298131044536"/>
    <n v="0.19169847819551961"/>
    <n v="0.21908397508059382"/>
    <n v="0.24646947196566804"/>
    <n v="9.0399999999999991"/>
    <n v="1.181524"/>
    <n v="1"/>
    <n v="1.0005999999999999"/>
    <n v="1.0066999999999999"/>
    <n v="1"/>
    <n v="0.96750309515727029"/>
    <n v="0.93620875392958558"/>
    <n v="0.90611697631694588"/>
    <n v="0.87722776231935107"/>
    <n v="0.84954111193680126"/>
    <n v="0.82305702516929646"/>
    <n v="0.79777550201683678"/>
    <n v="0.77369654247942199"/>
    <n v="0.7508201465570522"/>
    <n v="350900"/>
    <n v="701800"/>
    <n v="678993.6721813723"/>
    <n v="657031.30350778322"/>
    <n v="635912.89397923264"/>
    <n v="615638.44359572057"/>
    <n v="596207.95235724712"/>
    <n v="577621.4202638123"/>
    <n v="559878.84731541609"/>
    <n v="542980.23351205839"/>
    <n v="526925.57885373919"/>
    <n v="701800"/>
    <n v="678993.6721813723"/>
    <n v="657031.30350778322"/>
    <n v="635912.89397923264"/>
    <n v="615638.44359572057"/>
    <n v="596207.95235724712"/>
    <n v="577621.4202638123"/>
    <n v="559878.84731541609"/>
    <n v="542980.23351205839"/>
    <n v="526925.57885373919"/>
    <n v="2409987.9237500001"/>
    <n v="60.12"/>
    <n v="9.5873061007957556"/>
    <n v="1.2999999999999999E-2"/>
    <n v="0.78300000000000003"/>
    <n v="4.1710026516728012E-2"/>
    <n v="0.14937417662956784"/>
    <n v="7.3999999999999996E-2"/>
    <n v="0.22337417662956782"/>
    <n v="2.6596144110885045"/>
    <n v="2.5524496644861059"/>
    <n v="2.4199955662141845"/>
    <n v="2.2622521162727405"/>
    <n v="2.0792193146617741"/>
    <n v="1.8708971613812857"/>
    <n v="1.637285656431275"/>
    <n v="1.3783847998117427"/>
    <n v="1.0941945915226869"/>
    <n v="0.78471503156410904"/>
    <n v="2.6596144110885045"/>
    <n v="2.6060320377873052"/>
    <n v="2.4862226153501452"/>
    <n v="2.3411238412434625"/>
    <n v="2.1707357154672575"/>
    <n v="1.9750582380215298"/>
    <n v="1.7540914089062802"/>
    <n v="1.5078352281215088"/>
    <n v="1.2362896956672147"/>
    <n v="0.93945481154339805"/>
    <n v="0"/>
    <n v="4.5383201251445788"/>
    <n v="13.614960375433736"/>
    <n v="22.691600625722891"/>
    <n v="31.768240876012051"/>
    <n v="40.84488112630121"/>
    <n v="49.92152137659037"/>
    <n v="58.998161626879529"/>
    <n v="68.074801877168682"/>
    <n v="77.151442127457841"/>
    <n v="9.0766402502891577"/>
    <n v="0"/>
    <n v="15.806674100430461"/>
    <n v="49.705161793144498"/>
    <n v="87.976335106445177"/>
    <n v="132.83463839540883"/>
    <n v="187.70803053414579"/>
    <n v="258.32159486201584"/>
    <n v="355.14828048071462"/>
    <n v="499.7942544650096"/>
    <n v="745.40667244173153"/>
    <n v="2332.7016421790463"/>
    <n v="69.555528290513578"/>
    <n v="360.33857557043376"/>
    <n v="2762.5957460399936"/>
    <n v="2762.6"/>
    <n v="360.33913043478242"/>
    <n v="69.555528290513578"/>
    <n v="2332.7053412747041"/>
    <n v="8.4719730299813989"/>
    <n v="4.2539600062809768E-3"/>
    <n v="1.5398392841095261E-6"/>
  </r>
  <r>
    <x v="3"/>
    <x v="497"/>
    <n v="377"/>
    <n v="1.8900600000000001"/>
    <n v="81.782313413860422"/>
    <n v="0"/>
    <n v="9.0869237126511582"/>
    <n v="18.173847425302316"/>
    <n v="27.260771137953476"/>
    <n v="36.347694850604633"/>
    <n v="45.434618563255789"/>
    <n v="54.521542275906945"/>
    <n v="63.608465988558102"/>
    <n v="72.695389701209265"/>
    <n v="81.782313413860422"/>
    <n v="0"/>
    <n v="9.0869237126511582"/>
    <n v="18.173847425302316"/>
    <n v="27.260771137953476"/>
    <n v="36.347694850604633"/>
    <n v="45.434618563255789"/>
    <n v="54.521542275906945"/>
    <n v="63.608465988558102"/>
    <n v="72.695389701209265"/>
    <n v="81.782313413860422"/>
    <n v="0"/>
    <n v="50.575461817719429"/>
    <n v="202.30184727087772"/>
    <n v="455.17915635947486"/>
    <n v="809.20738908351086"/>
    <n v="1264.3865454429856"/>
    <n v="1820.7166254378988"/>
    <n v="2478.1976290682514"/>
    <n v="3236.8295563340434"/>
    <n v="4096.6124072352732"/>
    <n v="0"/>
    <n v="2.7416523533560527E-2"/>
    <n v="5.4833047067121055E-2"/>
    <n v="8.2249570600681596E-2"/>
    <n v="0.10966609413424211"/>
    <n v="0.13708261766780264"/>
    <n v="0.16449914120136316"/>
    <n v="0.19191566473492369"/>
    <n v="0.21933218826848422"/>
    <n v="0.24674871180204475"/>
    <n v="9.0399999999999991"/>
    <n v="1.181524"/>
    <n v="1"/>
    <n v="1.0005999999999999"/>
    <n v="1.0066999999999999"/>
    <n v="1"/>
    <n v="0.96746695949202721"/>
    <n v="0.93613920905353898"/>
    <n v="0.90601674868453497"/>
    <n v="0.87709957838501551"/>
    <n v="0.8493876981549805"/>
    <n v="0.82288110799442993"/>
    <n v="0.79757980790336369"/>
    <n v="0.7734837978817819"/>
    <n v="0.75059307792968444"/>
    <n v="350900"/>
    <n v="701800"/>
    <n v="678968.31217150472"/>
    <n v="656982.49691377371"/>
    <n v="635842.55422680662"/>
    <n v="615548.48411060392"/>
    <n v="596100.28656516527"/>
    <n v="577497.96159049089"/>
    <n v="559741.50918658066"/>
    <n v="542830.92935343459"/>
    <n v="526766.22209105256"/>
    <n v="701800"/>
    <n v="678968.3121715046"/>
    <n v="656982.49691377371"/>
    <n v="635842.55422680662"/>
    <n v="615548.48411060392"/>
    <n v="596100.28656516527"/>
    <n v="577497.96159049089"/>
    <n v="559741.50918658066"/>
    <n v="542830.92935343459"/>
    <n v="526766.22209105256"/>
    <n v="2412439.5900000003"/>
    <n v="60.12"/>
    <n v="9.5873061007957556"/>
    <n v="1.2999999999999999E-2"/>
    <n v="0.78300000000000003"/>
    <n v="4.1710026516728012E-2"/>
    <n v="0.14900184570457423"/>
    <n v="7.3999999999999996E-2"/>
    <n v="0.22300184570457421"/>
    <n v="2.6567122284552842"/>
    <n v="2.5495459718926439"/>
    <n v="2.4171091868703947"/>
    <n v="2.2594018733885335"/>
    <n v="2.0764240314470626"/>
    <n v="1.8681756610459817"/>
    <n v="1.6346567621852905"/>
    <n v="1.375867334864989"/>
    <n v="1.0918073790850769"/>
    <n v="0.78247689484555416"/>
    <n v="2.6567122284552842"/>
    <n v="2.6031291001739643"/>
    <n v="2.4833275793815193"/>
    <n v="2.3382555301294641"/>
    <n v="2.1679129524177982"/>
    <n v="1.9722998462465222"/>
    <n v="1.751416211615636"/>
    <n v="1.5052620485251398"/>
    <n v="1.2338373569750329"/>
    <n v="0.93714213696531545"/>
    <n v="0"/>
    <n v="4.5434618563255791"/>
    <n v="13.630385568976738"/>
    <n v="22.717309281627898"/>
    <n v="31.804232994279054"/>
    <n v="40.891156706930211"/>
    <n v="49.978080419581367"/>
    <n v="59.065004132232524"/>
    <n v="68.151927844883687"/>
    <n v="77.238851557534844"/>
    <n v="9.0869237126511582"/>
    <n v="0"/>
    <n v="15.860178151368618"/>
    <n v="49.875930532757252"/>
    <n v="88.283959447077706"/>
    <n v="133.30915276652692"/>
    <n v="188.39671981168658"/>
    <n v="259.30272945146584"/>
    <n v="356.56196020015346"/>
    <n v="501.9230174022814"/>
    <n v="748.94034114067676"/>
    <n v="2342.4539889039943"/>
    <n v="69.555528290513578"/>
    <n v="361.80142757917594"/>
    <n v="2773.8109447736838"/>
    <n v="2773.8"/>
    <n v="361.79999999999973"/>
    <n v="69.555528290513578"/>
    <n v="2342.4444717094871"/>
    <n v="8.4755352316854449"/>
    <n v="1.0944773683604581E-2"/>
    <n v="3.9457688671153576E-6"/>
  </r>
  <r>
    <x v="3"/>
    <x v="498"/>
    <n v="377"/>
    <n v="1.88636"/>
    <n v="81.904066289639132"/>
    <n v="0"/>
    <n v="9.1004518099599032"/>
    <n v="18.200903619919806"/>
    <n v="27.30135542987971"/>
    <n v="36.401807239839613"/>
    <n v="45.50225904979952"/>
    <n v="54.602710859759426"/>
    <n v="63.703162669719333"/>
    <n v="72.80361447967924"/>
    <n v="81.904066289639147"/>
    <n v="0"/>
    <n v="9.1004518099599032"/>
    <n v="18.200903619919806"/>
    <n v="27.30135542987971"/>
    <n v="36.401807239839613"/>
    <n v="45.50225904979952"/>
    <n v="54.602710859759426"/>
    <n v="63.703162669719333"/>
    <n v="72.80361447967924"/>
    <n v="81.904066289639147"/>
    <n v="0"/>
    <n v="50.726161676559023"/>
    <n v="202.90464670623609"/>
    <n v="456.53545508903119"/>
    <n v="811.61858682494437"/>
    <n v="1268.1540419139758"/>
    <n v="1826.1418203561252"/>
    <n v="2485.581922151393"/>
    <n v="3246.4743472997789"/>
    <n v="4108.8190958012829"/>
    <n v="0"/>
    <n v="2.7457339700830991E-2"/>
    <n v="5.4914679401661982E-2"/>
    <n v="8.2372019102492977E-2"/>
    <n v="0.10982935880332396"/>
    <n v="0.13728669850415498"/>
    <n v="0.16474403820498598"/>
    <n v="0.19220137790581698"/>
    <n v="0.21965871760664799"/>
    <n v="0.24711605730747899"/>
    <n v="9.0399999999999991"/>
    <n v="1.181524"/>
    <n v="1"/>
    <n v="1.0005999999999999"/>
    <n v="1.0066999999999999"/>
    <n v="1"/>
    <n v="0.96741942466357067"/>
    <n v="0.93604773080314596"/>
    <n v="0.90588491841872576"/>
    <n v="0.87693098751031018"/>
    <n v="0.84918593807789911"/>
    <n v="0.82264977012149265"/>
    <n v="0.79732248364109082"/>
    <n v="0.77320407863669349"/>
    <n v="0.75029455510830079"/>
    <n v="350900"/>
    <n v="701800"/>
    <n v="678934.95222889388"/>
    <n v="656918.29747764778"/>
    <n v="635750.03574626171"/>
    <n v="615430.16703473567"/>
    <n v="595958.69134306954"/>
    <n v="577335.60867126356"/>
    <n v="559560.91901931749"/>
    <n v="542634.62238723144"/>
    <n v="526556.71877500555"/>
    <n v="701800"/>
    <n v="678934.95222889399"/>
    <n v="656918.29747764778"/>
    <n v="635750.03574626171"/>
    <n v="615430.16703473567"/>
    <n v="595958.69134306954"/>
    <n v="577335.60867126356"/>
    <n v="559560.91901931749"/>
    <n v="542634.62238723144"/>
    <n v="526556.71877500555"/>
    <n v="2414891.2562500001"/>
    <n v="60.12"/>
    <n v="9.5873061007957556"/>
    <n v="1.2999999999999999E-2"/>
    <n v="0.78300000000000003"/>
    <n v="4.1710026516728012E-2"/>
    <n v="0.14841904176472251"/>
    <n v="7.3999999999999996E-2"/>
    <n v="0.22241904176472249"/>
    <n v="2.6538159385786799"/>
    <n v="2.5466197933108856"/>
    <n v="2.4141825800945953"/>
    <n v="2.2565042989298103"/>
    <n v="2.0735849498165306"/>
    <n v="1.8654245327547558"/>
    <n v="1.6320230477444866"/>
    <n v="1.3733804947857222"/>
    <n v="1.0894968738784629"/>
    <n v="0.78037218502270911"/>
    <n v="2.6538159385786799"/>
    <n v="2.6002178659447828"/>
    <n v="2.4804011867027405"/>
    <n v="2.3353434395122026"/>
    <n v="2.1650446243731705"/>
    <n v="1.9695047412856432"/>
    <n v="1.7487237902496213"/>
    <n v="1.5027017712651043"/>
    <n v="1.2314386843320926"/>
    <n v="0.93493452945058597"/>
    <n v="0"/>
    <n v="4.5502259049799516"/>
    <n v="13.650677714939855"/>
    <n v="22.75112952489976"/>
    <n v="31.851581334859659"/>
    <n v="40.952033144819566"/>
    <n v="50.052484954779473"/>
    <n v="59.15293676473938"/>
    <n v="68.253388574699287"/>
    <n v="77.353840384659193"/>
    <n v="9.1004518099599032"/>
    <n v="0"/>
    <n v="15.925246924513129"/>
    <n v="50.083565265198985"/>
    <n v="88.657434431465504"/>
    <n v="133.88351341387744"/>
    <n v="189.22625386067045"/>
    <n v="260.47579945984114"/>
    <n v="358.23372324364351"/>
    <n v="504.39918892706436"/>
    <n v="752.94566042993426"/>
    <n v="2353.8303859562088"/>
    <n v="69.555528290513578"/>
    <n v="363.50788713700814"/>
    <n v="2786.8938013837305"/>
    <n v="2786.9"/>
    <n v="363.50869565217363"/>
    <n v="69.555528290513578"/>
    <n v="2353.8357760573131"/>
    <n v="8.4811083845753377"/>
    <n v="6.1986162695575331E-3"/>
    <n v="2.2241975921480973E-6"/>
  </r>
  <r>
    <x v="3"/>
    <x v="499"/>
    <n v="377"/>
    <n v="1.8841000000000001"/>
    <n v="81.994764053532023"/>
    <n v="0"/>
    <n v="9.1105293392813351"/>
    <n v="18.22105867856267"/>
    <n v="27.331588017844005"/>
    <n v="36.442117357125341"/>
    <n v="45.552646696406676"/>
    <n v="54.663176035688011"/>
    <n v="63.773705374969346"/>
    <n v="72.884234714250681"/>
    <n v="81.994764053532009"/>
    <n v="0"/>
    <n v="9.1105293392813351"/>
    <n v="18.22105867856267"/>
    <n v="27.331588017844005"/>
    <n v="36.442117357125341"/>
    <n v="45.552646696406676"/>
    <n v="54.663176035688011"/>
    <n v="63.773705374969346"/>
    <n v="72.884234714250681"/>
    <n v="81.994764053532009"/>
    <n v="0"/>
    <n v="50.838568715667428"/>
    <n v="203.35427486266971"/>
    <n v="457.54711844100683"/>
    <n v="813.41709945067885"/>
    <n v="1270.9642178916858"/>
    <n v="1830.1884737640273"/>
    <n v="2491.0898670677038"/>
    <n v="3253.6683978027154"/>
    <n v="4117.9240659690613"/>
    <n v="0"/>
    <n v="2.748774502044609E-2"/>
    <n v="5.497549004089218E-2"/>
    <n v="8.2463235061338278E-2"/>
    <n v="0.10995098008178436"/>
    <n v="0.13743872510223046"/>
    <n v="0.16492647012267656"/>
    <n v="0.19241421514312262"/>
    <n v="0.21990196016356872"/>
    <n v="0.24738970518401479"/>
    <n v="9.0399999999999991"/>
    <n v="1.181524"/>
    <n v="1"/>
    <n v="1.0005999999999999"/>
    <n v="1.0066999999999999"/>
    <n v="1"/>
    <n v="0.96738401612611913"/>
    <n v="0.93597959255870955"/>
    <n v="0.90578672929777093"/>
    <n v="0.87680542634330361"/>
    <n v="0.84903568369530735"/>
    <n v="0.82247750135378217"/>
    <n v="0.79713087931872817"/>
    <n v="0.77299581759014535"/>
    <n v="0.7500723161680336"/>
    <n v="350900"/>
    <n v="701800"/>
    <n v="678910.10251731041"/>
    <n v="656870.4780577023"/>
    <n v="635681.12662117567"/>
    <n v="615342.04820773052"/>
    <n v="595853.24281736673"/>
    <n v="577214.7104500843"/>
    <n v="559426.45110588346"/>
    <n v="542488.46478476399"/>
    <n v="526400.75148672599"/>
    <n v="701800"/>
    <n v="678910.10251731041"/>
    <n v="656870.4780577023"/>
    <n v="635681.12662117567"/>
    <n v="615342.04820773052"/>
    <n v="595853.24281736673"/>
    <n v="577214.7104500843"/>
    <n v="559426.45110588346"/>
    <n v="542488.46478476399"/>
    <n v="526400.75148672599"/>
    <n v="2417342.9225000003"/>
    <n v="60.12"/>
    <n v="9.5873061007957556"/>
    <n v="1.2999999999999999E-2"/>
    <n v="0.78300000000000003"/>
    <n v="4.1710026516728012E-2"/>
    <n v="0.14806362063505113"/>
    <n v="7.3999999999999996E-2"/>
    <n v="0.22206362063505114"/>
    <n v="2.6509255235294114"/>
    <n v="2.5437296553264455"/>
    <n v="2.4113106835307745"/>
    <n v="2.2536686081423993"/>
    <n v="2.07080342916132"/>
    <n v="1.8627151465875358"/>
    <n v="1.6294037604210467"/>
    <n v="1.3708692706618537"/>
    <n v="1.0871116773099552"/>
    <n v="0.778130980365353"/>
    <n v="2.6509255235294114"/>
    <n v="2.5973275894279286"/>
    <n v="2.47752016942861"/>
    <n v="2.3324896458365867"/>
    <n v="2.1622360186518597"/>
    <n v="1.966759287874428"/>
    <n v="1.7460594535042913"/>
    <n v="1.5001365155414503"/>
    <n v="1.2289904739859043"/>
    <n v="0.93262132883765414"/>
    <n v="0"/>
    <n v="4.5552646696406676"/>
    <n v="13.665794008922003"/>
    <n v="22.776323348203338"/>
    <n v="31.886852687484673"/>
    <n v="40.997382026766005"/>
    <n v="50.107911366047347"/>
    <n v="59.218440705328675"/>
    <n v="68.328970044610017"/>
    <n v="77.439499383891345"/>
    <n v="9.1105293392813351"/>
    <n v="0"/>
    <n v="15.978297304458899"/>
    <n v="50.252917735710312"/>
    <n v="88.962608033503216"/>
    <n v="134.35448509816229"/>
    <n v="189.91030274591711"/>
    <n v="261.45134732627884"/>
    <n v="359.64149654583997"/>
    <n v="506.52393121920556"/>
    <n v="756.48584193919214"/>
    <n v="2363.5612279482684"/>
    <n v="69.555528290513578"/>
    <n v="364.96751343581707"/>
    <n v="2798.084269674599"/>
    <n v="2798.1"/>
    <n v="364.96956521739094"/>
    <n v="69.555528290513578"/>
    <n v="2363.5749064920956"/>
    <n v="8.4845054521398211"/>
    <n v="1.5730325400909351E-2"/>
    <n v="5.6217881422784575E-6"/>
  </r>
  <r>
    <x v="3"/>
    <x v="500"/>
    <n v="377"/>
    <n v="1.8831599999999999"/>
    <n v="82.056805125345861"/>
    <n v="0"/>
    <n v="9.1174227917050956"/>
    <n v="18.234845583410191"/>
    <n v="27.352268375115287"/>
    <n v="36.469691166820382"/>
    <n v="45.587113958525478"/>
    <n v="54.704536750230574"/>
    <n v="63.821959541935669"/>
    <n v="72.939382333640765"/>
    <n v="82.056805125345861"/>
    <n v="0"/>
    <n v="9.1174227917050956"/>
    <n v="18.234845583410191"/>
    <n v="27.352268375115287"/>
    <n v="36.469691166820382"/>
    <n v="45.587113958525478"/>
    <n v="54.704536750230574"/>
    <n v="63.821959541935669"/>
    <n v="72.939382333640765"/>
    <n v="82.056805125345861"/>
    <n v="0"/>
    <n v="50.915531497155925"/>
    <n v="203.6621259886237"/>
    <n v="458.23978347440328"/>
    <n v="814.6485039544948"/>
    <n v="1272.8882874288979"/>
    <n v="1832.9591338976131"/>
    <n v="2494.86104336064"/>
    <n v="3258.5940158179792"/>
    <n v="4124.1580512696291"/>
    <n v="0"/>
    <n v="2.7508543533406024E-2"/>
    <n v="5.5017087066812048E-2"/>
    <n v="8.2525630600218072E-2"/>
    <n v="0.1100341741336241"/>
    <n v="0.13754271766703013"/>
    <n v="0.16505126120043614"/>
    <n v="0.19255980473384218"/>
    <n v="0.22006834826724819"/>
    <n v="0.24757689180065423"/>
    <n v="9.0399999999999991"/>
    <n v="1.181524"/>
    <n v="1"/>
    <n v="1.0005999999999999"/>
    <n v="1.0066999999999999"/>
    <n v="1"/>
    <n v="0.96735979605629541"/>
    <n v="0.93593298655903645"/>
    <n v="0.90571957150822302"/>
    <n v="0.87671955090385534"/>
    <n v="0.84893292474593318"/>
    <n v="0.82235969303445666"/>
    <n v="0.79699985576942567"/>
    <n v="0.77285341295084042"/>
    <n v="0.7499203645787007"/>
    <n v="350900"/>
    <n v="701800"/>
    <n v="678893.10487230809"/>
    <n v="656837.76996713178"/>
    <n v="635633.99528447096"/>
    <n v="615281.78082432563"/>
    <n v="595781.1265866959"/>
    <n v="577132.03257158166"/>
    <n v="559334.4987789829"/>
    <n v="542388.52520889975"/>
    <n v="526294.1118613322"/>
    <n v="701800"/>
    <n v="678893.10487230809"/>
    <n v="656837.76996713178"/>
    <n v="635633.99528447096"/>
    <n v="615281.78082432563"/>
    <n v="595781.1265866959"/>
    <n v="577132.03257158166"/>
    <n v="559334.4987789829"/>
    <n v="542388.52520889975"/>
    <n v="526294.1118613322"/>
    <n v="2419794.5887500001"/>
    <n v="60.12"/>
    <n v="9.5873061007957556"/>
    <n v="1.2999999999999999E-2"/>
    <n v="0.78300000000000003"/>
    <n v="4.1710026516728012E-2"/>
    <n v="0.1479159160714254"/>
    <n v="7.3999999999999996E-2"/>
    <n v="0.22191591607142541"/>
    <n v="2.648040965450861"/>
    <n v="2.5408731654879704"/>
    <n v="2.4084897270092256"/>
    <n v="2.2508906500146253"/>
    <n v="2.0680759345041708"/>
    <n v="1.8600455804778617"/>
    <n v="1.626799587935698"/>
    <n v="1.368337956877679"/>
    <n v="1.0846606873038058"/>
    <n v="0.77576777921407836"/>
    <n v="2.648040965450861"/>
    <n v="2.5944570654694159"/>
    <n v="2.474681446248598"/>
    <n v="2.3296901885119254"/>
    <n v="2.1594832922593978"/>
    <n v="1.9640607574910163"/>
    <n v="1.7434225842067799"/>
    <n v="1.4975687724066886"/>
    <n v="1.2264993220907425"/>
    <n v="0.93021423325894204"/>
    <n v="0"/>
    <n v="4.5587113958525478"/>
    <n v="13.676134187557643"/>
    <n v="22.793556979262739"/>
    <n v="31.910979770967835"/>
    <n v="41.02840256267293"/>
    <n v="50.145825354378026"/>
    <n v="59.263248146083122"/>
    <n v="68.38067093778821"/>
    <n v="77.49809372949332"/>
    <n v="9.1174227917050956"/>
    <n v="0"/>
    <n v="16.020191559358736"/>
    <n v="50.386726636301482"/>
    <n v="89.20434868616654"/>
    <n v="134.72940277535329"/>
    <n v="190.45912465051478"/>
    <n v="262.24318483455119"/>
    <n v="360.80352322600271"/>
    <n v="508.32110258121293"/>
    <n v="759.59156592080433"/>
    <n v="2371.7591708702657"/>
    <n v="69.555528290513578"/>
    <n v="366.19720487411666"/>
    <n v="2807.5119040348959"/>
    <n v="2807.5"/>
    <n v="366.195652173913"/>
    <n v="69.555528290513578"/>
    <n v="2371.7488195355736"/>
    <n v="8.485916798297108"/>
    <n v="1.1904034895906079E-2"/>
    <n v="4.2400836672862256E-6"/>
  </r>
  <r>
    <x v="3"/>
    <x v="501"/>
    <n v="377"/>
    <n v="1.88059"/>
    <n v="82.154441745705554"/>
    <n v="0"/>
    <n v="9.1282713050783943"/>
    <n v="18.256542610156789"/>
    <n v="27.384813915235185"/>
    <n v="36.513085220313577"/>
    <n v="45.64135652539197"/>
    <n v="54.769627830470363"/>
    <n v="63.897899135548755"/>
    <n v="73.026170440627155"/>
    <n v="82.154441745705554"/>
    <n v="0"/>
    <n v="9.1282713050783943"/>
    <n v="18.256542610156789"/>
    <n v="27.384813915235185"/>
    <n v="36.513085220313577"/>
    <n v="45.64135652539197"/>
    <n v="54.769627830470363"/>
    <n v="63.897899135548755"/>
    <n v="73.026170440627155"/>
    <n v="82.154441745705554"/>
    <n v="0"/>
    <n v="51.036768924209539"/>
    <n v="204.14707569683816"/>
    <n v="459.3309203178859"/>
    <n v="816.58830278735263"/>
    <n v="1275.9192231052386"/>
    <n v="1837.3236812715434"/>
    <n v="2500.801677286267"/>
    <n v="3266.3532111494105"/>
    <n v="4133.9782828609732"/>
    <n v="0"/>
    <n v="2.7541275020057453E-2"/>
    <n v="5.5082550040114905E-2"/>
    <n v="8.2623825060172365E-2"/>
    <n v="0.11016510008022981"/>
    <n v="0.13770637510028727"/>
    <n v="0.1652476501203447"/>
    <n v="0.19278892514040216"/>
    <n v="0.22033020016045962"/>
    <n v="0.24787147518051711"/>
    <n v="9.0399999999999991"/>
    <n v="1.181524"/>
    <n v="1"/>
    <n v="1.0005999999999999"/>
    <n v="1.0066999999999999"/>
    <n v="1"/>
    <n v="0.96732168132776164"/>
    <n v="0.93585964637399177"/>
    <n v="0.90561389513869051"/>
    <n v="0.87658442762185784"/>
    <n v="0.84877124382349378"/>
    <n v="0.82217434374359821"/>
    <n v="0.79679372738217125"/>
    <n v="0.77262939473921277"/>
    <n v="0.7496813458147229"/>
    <n v="350900"/>
    <n v="701800"/>
    <n v="678866.35595582309"/>
    <n v="656786.2998252674"/>
    <n v="635559.83160833304"/>
    <n v="615186.95130501979"/>
    <n v="595667.65891532798"/>
    <n v="577001.95443925727"/>
    <n v="559189.83787680778"/>
    <n v="542231.30922797951"/>
    <n v="526126.36849277257"/>
    <n v="701800"/>
    <n v="678866.35595582309"/>
    <n v="656786.2998252674"/>
    <n v="635559.83160833304"/>
    <n v="615186.95130501979"/>
    <n v="595667.65891532798"/>
    <n v="577001.95443925727"/>
    <n v="559189.83787680778"/>
    <n v="542231.30922797951"/>
    <n v="526126.36849277257"/>
    <n v="2422246.2550000004"/>
    <n v="60.12"/>
    <n v="9.5873061007957556"/>
    <n v="1.2999999999999999E-2"/>
    <n v="0.78300000000000003"/>
    <n v="4.1710026516728012E-2"/>
    <n v="0.14751246176280841"/>
    <n v="7.3999999999999996E-2"/>
    <n v="0.22151246176280842"/>
    <n v="2.6451622465587046"/>
    <n v="2.5379879498882194"/>
    <n v="2.4056184040143145"/>
    <n v="2.2480536089369911"/>
    <n v="2.0652935646562471"/>
    <n v="1.8573382711720847"/>
    <n v="1.6241877284845023"/>
    <n v="1.3658419365935006"/>
    <n v="1.0823008954990792"/>
    <n v="0.77356460520123849"/>
    <n v="2.6451622465587046"/>
    <n v="2.591575098223462"/>
    <n v="2.4718031769512669"/>
    <n v="2.326836006475653"/>
    <n v="2.1566735867966189"/>
    <n v="1.9613159179141659"/>
    <n v="1.7407629998282936"/>
    <n v="1.4950148325390016"/>
    <n v="1.2240714160462898"/>
    <n v="0.92793275035015887"/>
    <n v="0"/>
    <n v="4.5641356525391972"/>
    <n v="13.692406957617592"/>
    <n v="22.820678262695985"/>
    <n v="31.948949567774381"/>
    <n v="41.077220872852777"/>
    <n v="50.205492177931163"/>
    <n v="59.333763483009562"/>
    <n v="68.462034788087948"/>
    <n v="77.590306093166362"/>
    <n v="9.1282713050783943"/>
    <n v="0"/>
    <n v="16.076195722870921"/>
    <n v="50.565516985392499"/>
    <n v="89.526439322776454"/>
    <n v="135.22615631422119"/>
    <n v="191.17981614343836"/>
    <n v="263.26924093075957"/>
    <n v="362.28047965546517"/>
    <n v="510.54212969200574"/>
    <n v="763.27230006186676"/>
    <n v="2381.9382748287967"/>
    <n v="69.555528290513578"/>
    <n v="367.7240704678963"/>
    <n v="2819.2178735872062"/>
    <n v="2819.2"/>
    <n v="367.72173913043434"/>
    <n v="69.555528290513578"/>
    <n v="2381.9227325790521"/>
    <n v="8.4897706658765859"/>
    <n v="1.7873587206395314E-2"/>
    <n v="6.339950059022175E-6"/>
  </r>
  <r>
    <x v="3"/>
    <x v="502"/>
    <n v="377"/>
    <n v="1.8785700000000001"/>
    <n v="82.240187599358265"/>
    <n v="0"/>
    <n v="9.1377986221509175"/>
    <n v="18.275597244301835"/>
    <n v="27.413395866452753"/>
    <n v="36.55119448860367"/>
    <n v="45.688993110754588"/>
    <n v="54.826791732905505"/>
    <n v="63.964590355056423"/>
    <n v="73.10238897720734"/>
    <n v="82.240187599358251"/>
    <n v="0"/>
    <n v="9.1377986221509175"/>
    <n v="18.275597244301835"/>
    <n v="27.413395866452753"/>
    <n v="36.55119448860367"/>
    <n v="45.688993110754588"/>
    <n v="54.826791732905505"/>
    <n v="63.964590355056423"/>
    <n v="73.10238897720734"/>
    <n v="82.240187599358251"/>
    <n v="0"/>
    <n v="51.143360241127219"/>
    <n v="204.57344096450888"/>
    <n v="460.29024217014495"/>
    <n v="818.2937638580355"/>
    <n v="1278.5840060281803"/>
    <n v="1841.1609686805798"/>
    <n v="2506.0246518152335"/>
    <n v="3273.175055432142"/>
    <n v="4142.6121795313038"/>
    <n v="0"/>
    <n v="2.7570020272135103E-2"/>
    <n v="5.5140040544270207E-2"/>
    <n v="8.2710060816405306E-2"/>
    <n v="0.11028008108854041"/>
    <n v="0.13785010136067552"/>
    <n v="0.16542012163281061"/>
    <n v="0.19299014190494573"/>
    <n v="0.22056016217708083"/>
    <n v="0.24813018244921592"/>
    <n v="9.0399999999999991"/>
    <n v="1.181524"/>
    <n v="1"/>
    <n v="1.0005999999999999"/>
    <n v="1.0066999999999999"/>
    <n v="1"/>
    <n v="0.96728820985374286"/>
    <n v="0.93579524365892808"/>
    <n v="0.90552110141555564"/>
    <n v="0.87646578312362566"/>
    <n v="0.84862928878313804"/>
    <n v="0.82201161839409265"/>
    <n v="0.79661277195648972"/>
    <n v="0.77243274947032903"/>
    <n v="0.7494715509356108"/>
    <n v="350900"/>
    <n v="701800"/>
    <n v="678842.8656753567"/>
    <n v="656741.10199983569"/>
    <n v="635494.70897343697"/>
    <n v="615103.68659616052"/>
    <n v="595568.03486800625"/>
    <n v="576887.75378897425"/>
    <n v="559062.84335906443"/>
    <n v="542093.30357827689"/>
    <n v="525979.13444661163"/>
    <n v="701800"/>
    <n v="678842.8656753567"/>
    <n v="656741.10199983569"/>
    <n v="635494.70897343697"/>
    <n v="615103.68659616052"/>
    <n v="595568.03486800625"/>
    <n v="576887.75378897425"/>
    <n v="559062.84335906443"/>
    <n v="542093.30357827689"/>
    <n v="525979.13444661163"/>
    <n v="2424697.9212500001"/>
    <n v="60.12"/>
    <n v="9.5873061007957556"/>
    <n v="1.2999999999999999E-2"/>
    <n v="0.78300000000000003"/>
    <n v="4.1710026516728012E-2"/>
    <n v="0.14719573654298157"/>
    <n v="7.3999999999999996E-2"/>
    <n v="0.22119573654298158"/>
    <n v="2.6422893491405461"/>
    <n v="2.535120072080284"/>
    <n v="2.4027715504987235"/>
    <n v="2.2452437843958655"/>
    <n v="2.0625367737717091"/>
    <n v="1.8546505186262547"/>
    <n v="1.6215850189595022"/>
    <n v="1.3633402747714514"/>
    <n v="1.0799162860621025"/>
    <n v="0.77131305283145613"/>
    <n v="2.6422893491405461"/>
    <n v="2.5887047106104148"/>
    <n v="2.4689458112895037"/>
    <n v="2.3240076674472947"/>
    <n v="2.1538902790837873"/>
    <n v="1.9585936461989819"/>
    <n v="1.7381177687928786"/>
    <n v="1.4924626468654769"/>
    <n v="1.2216282804167768"/>
    <n v="0.92561466944677928"/>
    <n v="0"/>
    <n v="4.5688993110754588"/>
    <n v="13.706697933226376"/>
    <n v="22.844496555377294"/>
    <n v="31.982295177528211"/>
    <n v="41.120093799679125"/>
    <n v="50.25789242183005"/>
    <n v="59.39569104398096"/>
    <n v="68.533489666131885"/>
    <n v="77.671288288282796"/>
    <n v="9.1377986221509175"/>
    <n v="0"/>
    <n v="16.127633892877284"/>
    <n v="50.729766897175672"/>
    <n v="89.822599155513387"/>
    <n v="135.68368623250223"/>
    <n v="191.84537701050553"/>
    <n v="264.22058871382114"/>
    <n v="363.65792130428525"/>
    <n v="512.6315733528379"/>
    <n v="766.78191749657208"/>
    <n v="2391.5010640560904"/>
    <n v="69.555528290513578"/>
    <n v="369.15848885199034"/>
    <n v="2830.2150811985939"/>
    <n v="2830.2"/>
    <n v="369.15652173913031"/>
    <n v="69.555528290513578"/>
    <n v="2391.4879499703561"/>
    <n v="8.4927947950523279"/>
    <n v="1.5081198594089074E-2"/>
    <n v="5.3286688552360517E-6"/>
  </r>
  <r>
    <x v="3"/>
    <x v="503"/>
    <n v="377"/>
    <n v="1.87659"/>
    <n v="82.325151052895478"/>
    <n v="0"/>
    <n v="9.1472390058772746"/>
    <n v="18.294478011754549"/>
    <n v="27.441717017631824"/>
    <n v="36.588956023509098"/>
    <n v="45.736195029386373"/>
    <n v="54.883434035263647"/>
    <n v="64.030673041140915"/>
    <n v="73.177912047018197"/>
    <n v="82.325151052895478"/>
    <n v="0"/>
    <n v="9.1472390058772746"/>
    <n v="18.294478011754549"/>
    <n v="27.441717017631824"/>
    <n v="36.588956023509098"/>
    <n v="45.736195029386373"/>
    <n v="54.883434035263647"/>
    <n v="64.030673041140915"/>
    <n v="73.177912047018197"/>
    <n v="82.325151052895478"/>
    <n v="0"/>
    <n v="51.249088626268644"/>
    <n v="204.99635450507458"/>
    <n v="461.24179763641774"/>
    <n v="819.98541802029831"/>
    <n v="1281.2272156567158"/>
    <n v="1844.967190545671"/>
    <n v="2511.2053426871626"/>
    <n v="3279.9416720811932"/>
    <n v="4151.176178727761"/>
    <n v="0"/>
    <n v="2.7598503234112563E-2"/>
    <n v="5.5197006468225125E-2"/>
    <n v="8.2795509702337691E-2"/>
    <n v="0.11039401293645025"/>
    <n v="0.1379925161705628"/>
    <n v="0.16559101940467538"/>
    <n v="0.19318952263878791"/>
    <n v="0.2207880258729005"/>
    <n v="0.24838652910701309"/>
    <n v="9.0399999999999991"/>
    <n v="1.181524"/>
    <n v="1"/>
    <n v="1.0005999999999999"/>
    <n v="1.0066999999999999"/>
    <n v="1"/>
    <n v="0.96725504510177118"/>
    <n v="0.93573143382298385"/>
    <n v="0.90542916616363756"/>
    <n v="0.87634824212373263"/>
    <n v="0.8484886617032692"/>
    <n v="0.8218504249022468"/>
    <n v="0.79643353172066578"/>
    <n v="0.77223798215852602"/>
    <n v="0.74926377621582774"/>
    <n v="350900"/>
    <n v="701800"/>
    <n v="678819.59065242298"/>
    <n v="656696.32025697001"/>
    <n v="635430.18881364085"/>
    <n v="615021.19632243551"/>
    <n v="595469.34278335434"/>
    <n v="576774.62819639675"/>
    <n v="558937.05256156321"/>
    <n v="541956.6158788536"/>
    <n v="525833.31814826792"/>
    <n v="701800"/>
    <n v="678819.59065242286"/>
    <n v="656696.32025697001"/>
    <n v="635430.18881364085"/>
    <n v="615021.19632243551"/>
    <n v="595469.34278335434"/>
    <n v="576774.62819639675"/>
    <n v="558937.05256156321"/>
    <n v="541956.6158788536"/>
    <n v="525833.31814826792"/>
    <n v="2427149.5875000004"/>
    <n v="60.12"/>
    <n v="9.5873061007957556"/>
    <n v="1.2999999999999999E-2"/>
    <n v="0.78300000000000003"/>
    <n v="4.1710026516728012E-2"/>
    <n v="0.14688561345309595"/>
    <n v="7.3999999999999996E-2"/>
    <n v="0.22088561345309593"/>
    <n v="2.6394222555555555"/>
    <n v="2.532258735484417"/>
    <n v="2.3999316405125328"/>
    <n v="2.2424409706398998"/>
    <n v="2.0597867258665183"/>
    <n v="1.8519689061923903"/>
    <n v="1.6189875116175125"/>
    <n v="1.3608425421418882"/>
    <n v="1.077533997765515"/>
    <n v="0.76906187848839436"/>
    <n v="2.6394222555555555"/>
    <n v="2.5858404955199861"/>
    <n v="2.4660951879984747"/>
    <n v="2.3211863055762163"/>
    <n v="2.1511138482532091"/>
    <n v="1.9558778160294543"/>
    <n v="1.7354782089049514"/>
    <n v="1.4899150268797003"/>
    <n v="1.2191882699537016"/>
    <n v="0.9232979381269546"/>
    <n v="0"/>
    <n v="4.5736195029386373"/>
    <n v="13.720858508815912"/>
    <n v="22.868097514693186"/>
    <n v="32.015336520570457"/>
    <n v="41.162575526447739"/>
    <n v="50.309814532325007"/>
    <n v="59.457053538202281"/>
    <n v="68.604292544079556"/>
    <n v="77.751531549956837"/>
    <n v="9.1472390058772746"/>
    <n v="0"/>
    <n v="16.178875219799103"/>
    <n v="50.893401340208783"/>
    <n v="90.117692437737944"/>
    <n v="136.13967259104248"/>
    <n v="192.50891510301881"/>
    <n v="265.16950515841285"/>
    <n v="365.03281696419231"/>
    <n v="514.71940486570691"/>
    <n v="770.29506163878193"/>
    <n v="2401.0553453189013"/>
    <n v="69.555528290513578"/>
    <n v="370.59163104141197"/>
    <n v="2841.2025046508265"/>
    <n v="2841.2"/>
    <n v="370.59130434782583"/>
    <n v="69.555528290513578"/>
    <n v="2401.0531673616606"/>
    <n v="8.4957547513545304"/>
    <n v="2.5046508267223544E-3"/>
    <n v="8.8154682061183811E-7"/>
  </r>
  <r>
    <x v="3"/>
    <x v="504"/>
    <n v="377"/>
    <n v="1.8720000000000001"/>
    <n v="82.467635525102253"/>
    <n v="0"/>
    <n v="9.1630706139002509"/>
    <n v="18.326141227800502"/>
    <n v="27.489211841700751"/>
    <n v="36.652282455601004"/>
    <n v="45.815353069501256"/>
    <n v="54.978423683401509"/>
    <n v="64.141494297301762"/>
    <n v="73.304564911202007"/>
    <n v="82.467635525102253"/>
    <n v="0"/>
    <n v="9.1630706139002509"/>
    <n v="18.326141227800502"/>
    <n v="27.489211841700751"/>
    <n v="36.652282455601004"/>
    <n v="45.815353069501256"/>
    <n v="54.978423683401509"/>
    <n v="64.141494297301762"/>
    <n v="73.304564911202007"/>
    <n v="82.467635525102253"/>
    <n v="0"/>
    <n v="51.426641133634931"/>
    <n v="205.70656453453972"/>
    <n v="462.83977020271425"/>
    <n v="822.82625813815889"/>
    <n v="1285.6660283408733"/>
    <n v="1851.3590808108577"/>
    <n v="2519.9054155481117"/>
    <n v="3291.3050325526356"/>
    <n v="4165.5579318244281"/>
    <n v="0"/>
    <n v="2.7646269416338978E-2"/>
    <n v="5.5292538832677957E-2"/>
    <n v="8.2938808249016921E-2"/>
    <n v="0.11058507766535591"/>
    <n v="0.13823134708169491"/>
    <n v="0.16587761649803387"/>
    <n v="0.19352388591437286"/>
    <n v="0.22117015533071183"/>
    <n v="0.24881642474705079"/>
    <n v="9.0399999999999991"/>
    <n v="1.181524"/>
    <n v="1"/>
    <n v="1.0005999999999999"/>
    <n v="1.0066999999999999"/>
    <n v="1"/>
    <n v="0.96719943043587508"/>
    <n v="0.93562443583710997"/>
    <n v="0.90527501620370465"/>
    <n v="0.87615117153565913"/>
    <n v="0.84825290183297364"/>
    <n v="0.82158020709564794"/>
    <n v="0.79613308732368193"/>
    <n v="0.77191154251707583"/>
    <n v="0.74891557267582964"/>
    <n v="350900"/>
    <n v="701800"/>
    <n v="678780.56027989718"/>
    <n v="656621.22907048382"/>
    <n v="635322.00637175993"/>
    <n v="614882.89218372561"/>
    <n v="595303.88650638086"/>
    <n v="576584.9893397257"/>
    <n v="558726.20068375999"/>
    <n v="541727.52053848386"/>
    <n v="525588.9489038972"/>
    <n v="701800"/>
    <n v="678780.56027989718"/>
    <n v="656621.22907048382"/>
    <n v="635322.00637175993"/>
    <n v="614882.89218372561"/>
    <n v="595303.88650638086"/>
    <n v="576584.9893397257"/>
    <n v="558726.20068375999"/>
    <n v="541727.52053848386"/>
    <n v="525588.9489038972"/>
    <n v="2429601.2537500001"/>
    <n v="60.12"/>
    <n v="9.5873061007957556"/>
    <n v="1.2999999999999999E-2"/>
    <n v="0.78300000000000003"/>
    <n v="4.1710026516728012E-2"/>
    <n v="0.14616794956479739"/>
    <n v="7.3999999999999996E-2"/>
    <n v="0.2201679495647974"/>
    <n v="2.6365609482341066"/>
    <n v="2.5293474642896658"/>
    <n v="2.3970066610976963"/>
    <n v="2.2395385386581976"/>
    <n v="2.0569430969711711"/>
    <n v="1.8492203360366153"/>
    <n v="1.6163702558545314"/>
    <n v="1.3583928564249186"/>
    <n v="1.0752881377477772"/>
    <n v="0.76705609982310763"/>
    <n v="2.6365609482341066"/>
    <n v="2.5829542062618862"/>
    <n v="2.4631770626936813"/>
    <n v="2.3182725998779468"/>
    <n v="2.1482408178146843"/>
    <n v="1.9530817165038932"/>
    <n v="1.7327952959455732"/>
    <n v="1.487381556139725"/>
    <n v="1.216840497086348"/>
    <n v="0.92117211878544247"/>
    <n v="0"/>
    <n v="4.5815353069501255"/>
    <n v="13.744605920850375"/>
    <n v="22.907676534750628"/>
    <n v="32.070747148650881"/>
    <n v="41.233817762551126"/>
    <n v="50.396888376451386"/>
    <n v="59.559958990351632"/>
    <n v="68.723029604251877"/>
    <n v="77.886100218152137"/>
    <n v="9.1630706139002509"/>
    <n v="0"/>
    <n v="16.253068457770681"/>
    <n v="51.130223856199336"/>
    <n v="90.543561485977506"/>
    <n v="136.79403087711847"/>
    <n v="193.45241965363371"/>
    <n v="266.50017344505625"/>
    <n v="366.92139131132734"/>
    <n v="517.49919120273353"/>
    <n v="774.74754346800603"/>
    <n v="2413.8416037578227"/>
    <n v="69.555528290513578"/>
    <n v="372.50956980725022"/>
    <n v="2855.9067018555861"/>
    <n v="2855.9"/>
    <n v="372.50869565217363"/>
    <n v="69.555528290513578"/>
    <n v="2413.8357760573131"/>
    <n v="8.502599963801968"/>
    <n v="6.7018555860158813E-3"/>
    <n v="2.3466702566672087E-6"/>
  </r>
  <r>
    <x v="3"/>
    <x v="505"/>
    <n v="377"/>
    <n v="1.87463"/>
    <n v="82.451335115261912"/>
    <n v="0"/>
    <n v="9.1612594572513242"/>
    <n v="18.322518914502648"/>
    <n v="27.483778371753971"/>
    <n v="36.645037829005297"/>
    <n v="45.806297286256623"/>
    <n v="54.967556743507949"/>
    <n v="64.128816200759275"/>
    <n v="73.290075658010593"/>
    <n v="82.451335115261912"/>
    <n v="0"/>
    <n v="9.1612594572513242"/>
    <n v="18.322518914502648"/>
    <n v="27.483778371753971"/>
    <n v="36.645037829005297"/>
    <n v="45.806297286256623"/>
    <n v="54.967556743507949"/>
    <n v="64.128816200759275"/>
    <n v="73.290075658010593"/>
    <n v="82.451335115261912"/>
    <n v="0"/>
    <n v="51.406313341384553"/>
    <n v="205.62525336553821"/>
    <n v="462.65682007246102"/>
    <n v="822.50101346215286"/>
    <n v="1285.1578335346142"/>
    <n v="1850.6272802898445"/>
    <n v="2518.9093537278441"/>
    <n v="3290.0040538486114"/>
    <n v="4163.9113806521491"/>
    <n v="0"/>
    <n v="2.764080490266433E-2"/>
    <n v="5.528160980532866E-2"/>
    <n v="8.2922414707992984E-2"/>
    <n v="0.11056321961065732"/>
    <n v="0.13820402451332164"/>
    <n v="0.16584482941598599"/>
    <n v="0.19348563431865032"/>
    <n v="0.22112643922131464"/>
    <n v="0.24876724412397896"/>
    <n v="9.0399999999999991"/>
    <n v="1.181524"/>
    <n v="1"/>
    <n v="1.0005999999999999"/>
    <n v="1.0066999999999999"/>
    <n v="1"/>
    <n v="0.96720579264100903"/>
    <n v="0.93563667580521459"/>
    <n v="0.90529264949261667"/>
    <n v="0.87617371370321528"/>
    <n v="0.84827986843701042"/>
    <n v="0.82161111369400197"/>
    <n v="0.79616744947419016"/>
    <n v="0.77194887577757476"/>
    <n v="0.74895539260415589"/>
    <n v="350900"/>
    <n v="701800"/>
    <n v="678785.0252754601"/>
    <n v="656629.81908009958"/>
    <n v="635334.38141391834"/>
    <n v="614898.71227691649"/>
    <n v="595322.81166909391"/>
    <n v="576606.6795904506"/>
    <n v="558750.31604098668"/>
    <n v="541753.72102070192"/>
    <n v="525616.89452959655"/>
    <n v="701800"/>
    <n v="678785.02527545998"/>
    <n v="656629.81908009958"/>
    <n v="635334.38141391834"/>
    <n v="614898.71227691649"/>
    <n v="595322.81166909391"/>
    <n v="576606.6795904506"/>
    <n v="558750.31604098668"/>
    <n v="541753.72102070192"/>
    <n v="525616.89452959655"/>
    <n v="2432052.92"/>
    <n v="60.12"/>
    <n v="9.5873061007957556"/>
    <n v="1.2999999999999999E-2"/>
    <n v="0.78300000000000003"/>
    <n v="4.1710026516728012E-2"/>
    <n v="0.14657894502118257"/>
    <n v="7.3999999999999996E-2"/>
    <n v="0.22057894502118258"/>
    <n v="2.6337054096774195"/>
    <n v="2.526595647297019"/>
    <n v="2.3943378036165424"/>
    <n v="2.2369318786359873"/>
    <n v="2.0543778723553547"/>
    <n v="1.8466757847746447"/>
    <n v="1.6138256158938566"/>
    <n v="1.3558273657129909"/>
    <n v="1.0726810342320476"/>
    <n v="0.76438662145102654"/>
    <n v="2.6337054096774195"/>
    <n v="2.580150528487219"/>
    <n v="2.4604667254567807"/>
    <n v="2.3156348411262648"/>
    <n v="2.145654875495671"/>
    <n v="1.9505268285649997"/>
    <n v="1.7302507003342507"/>
    <n v="1.4848264908034237"/>
    <n v="1.2142541999725194"/>
    <n v="0.91853382784153714"/>
    <n v="0"/>
    <n v="4.5806297286256621"/>
    <n v="13.741889185876985"/>
    <n v="22.903148643128311"/>
    <n v="32.064408100379637"/>
    <n v="41.225667557630956"/>
    <n v="50.386927014882289"/>
    <n v="59.548186472133608"/>
    <n v="68.709445929384941"/>
    <n v="77.870705386636246"/>
    <n v="9.1612594572513242"/>
    <n v="0"/>
    <n v="16.264298132304216"/>
    <n v="51.166313676216632"/>
    <n v="90.610869806070212"/>
    <n v="136.90475821882083"/>
    <n v="193.62924480854423"/>
    <n v="266.78660586454265"/>
    <n v="367.40749835680498"/>
    <n v="518.39644560201816"/>
    <n v="776.6657193699192"/>
    <n v="2417.8317538352412"/>
    <n v="69.555528290513578"/>
    <n v="373.10809231886299"/>
    <n v="2860.4953744446175"/>
    <n v="2860.5"/>
    <n v="373.10869565217354"/>
    <n v="69.555528290513578"/>
    <n v="2417.8357760573131"/>
    <n v="8.4986805962825507"/>
    <n v="4.6255553825176321E-3"/>
    <n v="1.6170443567619759E-6"/>
  </r>
  <r>
    <x v="3"/>
    <x v="506"/>
    <n v="377"/>
    <n v="1.8766400000000001"/>
    <n v="82.448693399717499"/>
    <n v="0"/>
    <n v="9.1609659333019451"/>
    <n v="18.32193186660389"/>
    <n v="27.482897799905835"/>
    <n v="36.64386373320778"/>
    <n v="45.804829666509725"/>
    <n v="54.965795599811671"/>
    <n v="64.126761533113608"/>
    <n v="73.287727466415561"/>
    <n v="82.448693399717513"/>
    <n v="0"/>
    <n v="9.1609659333019451"/>
    <n v="18.32193186660389"/>
    <n v="27.482897799905835"/>
    <n v="36.64386373320778"/>
    <n v="45.804829666509725"/>
    <n v="54.965795599811671"/>
    <n v="64.126761533113608"/>
    <n v="73.287727466415561"/>
    <n v="82.448693399717513"/>
    <n v="0"/>
    <n v="51.403019309060255"/>
    <n v="205.61207723624102"/>
    <n v="462.6271737815423"/>
    <n v="822.44830894496408"/>
    <n v="1285.0754827265062"/>
    <n v="1850.5086951261692"/>
    <n v="2518.747946143952"/>
    <n v="3289.7932357798563"/>
    <n v="4163.6445640338816"/>
    <n v="0"/>
    <n v="2.7639919299734198E-2"/>
    <n v="5.5279838599468396E-2"/>
    <n v="8.2919757899202598E-2"/>
    <n v="0.11055967719893679"/>
    <n v="0.13819959649867097"/>
    <n v="0.1658395157984052"/>
    <n v="0.19347943509813936"/>
    <n v="0.22111935439787359"/>
    <n v="0.24875927369760781"/>
    <n v="9.0399999999999991"/>
    <n v="1.181524"/>
    <n v="1"/>
    <n v="1.0005999999999999"/>
    <n v="1.0066999999999999"/>
    <n v="1"/>
    <n v="0.96720682373224287"/>
    <n v="0.93563865948588898"/>
    <n v="0.90529550726093833"/>
    <n v="0.8761773670573908"/>
    <n v="0.84828423887524662"/>
    <n v="0.82161612271450557"/>
    <n v="0.79617301857516776"/>
    <n v="0.77195492645723318"/>
    <n v="0.74896184636070195"/>
    <n v="350900"/>
    <n v="701800"/>
    <n v="678785.7488952881"/>
    <n v="656631.21122719685"/>
    <n v="635336.3869957265"/>
    <n v="614901.27620087692"/>
    <n v="595325.87884264812"/>
    <n v="576610.19492103998"/>
    <n v="558754.22443605273"/>
    <n v="541757.96738768625"/>
    <n v="525621.42377594067"/>
    <n v="701800"/>
    <n v="678785.7488952881"/>
    <n v="656631.21122719685"/>
    <n v="635336.3869957265"/>
    <n v="614901.27620087692"/>
    <n v="595325.87884264812"/>
    <n v="576610.19492103998"/>
    <n v="558754.22443605273"/>
    <n v="541757.96738768625"/>
    <n v="525621.42377594067"/>
    <n v="2434504.5862500002"/>
    <n v="60.12"/>
    <n v="9.5873061007957556"/>
    <n v="1.2999999999999999E-2"/>
    <n v="0.78300000000000003"/>
    <n v="4.1710026516728012E-2"/>
    <n v="0.14689344081923714"/>
    <n v="7.3999999999999996E-2"/>
    <n v="0.22089344081923712"/>
    <n v="2.6308556224572004"/>
    <n v="2.5238361435204815"/>
    <n v="2.3916526942069805"/>
    <n v="2.2343052745166991"/>
    <n v="2.0517938844496344"/>
    <n v="1.8441185240057887"/>
    <n v="1.61127919318516"/>
    <n v="1.3532758919877499"/>
    <n v="1.0701086204135579"/>
    <n v="0.76177737846258398"/>
    <n v="2.6308556224572004"/>
    <n v="2.5773458829888409"/>
    <n v="2.4577444188637312"/>
    <n v="2.3129789843618398"/>
    <n v="2.1430495794831668"/>
    <n v="1.9479562042277117"/>
    <n v="1.7276988585954745"/>
    <n v="1.4822775425864549"/>
    <n v="1.2116922562006538"/>
    <n v="0.915942999438071"/>
    <n v="0"/>
    <n v="4.5804829666509725"/>
    <n v="13.741448899952918"/>
    <n v="22.902414833254863"/>
    <n v="32.063380766556804"/>
    <n v="41.224346699858756"/>
    <n v="50.385312633160694"/>
    <n v="59.54627856646264"/>
    <n v="68.707244499764585"/>
    <n v="77.868210433066537"/>
    <n v="9.1609659333019451"/>
    <n v="0"/>
    <n v="16.280953477186465"/>
    <n v="51.219705466721202"/>
    <n v="90.709100037795579"/>
    <n v="137.06240943793475"/>
    <n v="193.87234421410406"/>
    <n v="267.16353389640557"/>
    <n v="368.0157148238352"/>
    <n v="519.45922986006065"/>
    <n v="778.81268103162222"/>
    <n v="2422.5956722456654"/>
    <n v="69.555528290513578"/>
    <n v="373.82268008042661"/>
    <n v="2865.9738806166051"/>
    <n v="2866"/>
    <n v="373.82608695652152"/>
    <n v="69.555528290513578"/>
    <n v="2422.6183847529651"/>
    <n v="8.4956800574975144"/>
    <n v="2.6119383394870965E-2"/>
    <n v="9.1135322382662118E-6"/>
  </r>
  <r>
    <x v="3"/>
    <x v="507"/>
    <n v="377"/>
    <n v="1.8805400000000001"/>
    <n v="82.404616437861549"/>
    <n v="0"/>
    <n v="9.1560684930957272"/>
    <n v="18.312136986191454"/>
    <n v="27.468205479287182"/>
    <n v="36.624273972382909"/>
    <n v="45.78034246547864"/>
    <n v="54.936410958574371"/>
    <n v="64.092479451670101"/>
    <n v="73.248547944765832"/>
    <n v="82.404616437861563"/>
    <n v="0"/>
    <n v="9.1560684930957272"/>
    <n v="18.312136986191454"/>
    <n v="27.468205479287182"/>
    <n v="36.624273972382909"/>
    <n v="45.78034246547864"/>
    <n v="54.936410958574371"/>
    <n v="64.092479451670101"/>
    <n v="73.248547944765832"/>
    <n v="82.404616437861563"/>
    <n v="0"/>
    <n v="51.348074028284408"/>
    <n v="205.39229611313763"/>
    <n v="462.13266625455969"/>
    <n v="821.56918445255053"/>
    <n v="1283.7018507071107"/>
    <n v="1848.5306650182395"/>
    <n v="2516.0556273859374"/>
    <n v="3286.2767378102039"/>
    <n v="4159.1939962910392"/>
    <n v="0"/>
    <n v="2.7625143035630535E-2"/>
    <n v="5.5250286071261069E-2"/>
    <n v="8.2875429106891607E-2"/>
    <n v="0.11050057214252214"/>
    <n v="0.13812571517815267"/>
    <n v="0.16575085821378321"/>
    <n v="0.19337600124941376"/>
    <n v="0.2210011442850443"/>
    <n v="0.24862628732067485"/>
    <n v="9.0399999999999991"/>
    <n v="1.181524"/>
    <n v="1"/>
    <n v="1.0005999999999999"/>
    <n v="1.0066999999999999"/>
    <n v="1"/>
    <n v="0.96722402765082194"/>
    <n v="0.93567175789355483"/>
    <n v="0.90534319072819891"/>
    <n v="0.87623832615475383"/>
    <n v="0.84835716417322005"/>
    <n v="0.82169970478359722"/>
    <n v="0.79626594798588546"/>
    <n v="0.77205589378008466"/>
    <n v="0.74906954216619503"/>
    <n v="350900"/>
    <n v="701800"/>
    <n v="678797.8226053468"/>
    <n v="656654.43968969677"/>
    <n v="635369.85125305003"/>
    <n v="614944.05729540624"/>
    <n v="595377.05781676585"/>
    <n v="576668.85281712853"/>
    <n v="558819.44229649438"/>
    <n v="541828.82625486341"/>
    <n v="525697.00469223573"/>
    <n v="701800"/>
    <n v="678797.8226053468"/>
    <n v="656654.43968969677"/>
    <n v="635369.85125305003"/>
    <n v="614944.05729540624"/>
    <n v="595377.05781676585"/>
    <n v="576668.85281712853"/>
    <n v="558819.44229649438"/>
    <n v="541828.82625486341"/>
    <n v="525697.00469223573"/>
    <n v="2436956.2524999999"/>
    <n v="60.12"/>
    <n v="9.5873061007957556"/>
    <n v="1.2999999999999999E-2"/>
    <n v="0.78300000000000003"/>
    <n v="4.1710026516728012E-2"/>
    <n v="0.14750461792120681"/>
    <n v="7.3999999999999996E-2"/>
    <n v="0.22150461792120679"/>
    <n v="2.6280115692152921"/>
    <n v="2.5211220919622099"/>
    <n v="2.3890377618863021"/>
    <n v="2.23175857898757"/>
    <n v="2.0492845432660105"/>
    <n v="1.8416156547216265"/>
    <n v="1.6087519133544166"/>
    <n v="1.3506933191643806"/>
    <n v="1.0674398721515195"/>
    <n v="0.75899157231583336"/>
    <n v="2.6280115692152921"/>
    <n v="2.574566830588751"/>
    <n v="2.455079926924256"/>
    <n v="2.3103981704369358"/>
    <n v="2.14052156112679"/>
    <n v="1.9454500989938186"/>
    <n v="1.7251837840380215"/>
    <n v="1.4797226162593986"/>
    <n v="1.20906659565795"/>
    <n v="0.91321572223367642"/>
    <n v="0"/>
    <n v="4.5780342465478636"/>
    <n v="13.734102739643591"/>
    <n v="22.89017123273932"/>
    <n v="32.046239725835044"/>
    <n v="41.202308218930774"/>
    <n v="50.358376712026505"/>
    <n v="59.514445205122236"/>
    <n v="68.670513698217974"/>
    <n v="77.82658219131369"/>
    <n v="9.1560684930957272"/>
    <n v="0"/>
    <n v="16.281105864921212"/>
    <n v="51.220485327714563"/>
    <n v="90.713357683283988"/>
    <n v="137.07760351708544"/>
    <n v="193.91458887651984"/>
    <n v="267.26703012313357"/>
    <n v="368.25708456372371"/>
    <n v="520.03084787467628"/>
    <n v="780.30360163343062"/>
    <n v="2425.0657054644889"/>
    <n v="69.555528290513578"/>
    <n v="374.19318506325016"/>
    <n v="2868.8144188182523"/>
    <n v="2868.8"/>
    <n v="374.19130434782574"/>
    <n v="69.555528290513578"/>
    <n v="2425.0531673616611"/>
    <n v="8.4898455736437164"/>
    <n v="1.4418818252124765E-2"/>
    <n v="5.0260799819174444E-6"/>
  </r>
  <r>
    <x v="3"/>
    <x v="508"/>
    <n v="377"/>
    <n v="1.88256"/>
    <n v="82.401812563369759"/>
    <n v="0"/>
    <n v="9.1557569514855288"/>
    <n v="18.311513902971058"/>
    <n v="27.467270854456586"/>
    <n v="36.623027805942115"/>
    <n v="45.778784757427644"/>
    <n v="54.934541708913173"/>
    <n v="64.090298660398702"/>
    <n v="73.246055611884231"/>
    <n v="82.401812563369759"/>
    <n v="0"/>
    <n v="9.1557569514855288"/>
    <n v="18.311513902971058"/>
    <n v="27.467270854456586"/>
    <n v="36.623027805942115"/>
    <n v="45.778784757427644"/>
    <n v="54.934541708913173"/>
    <n v="64.090298660398702"/>
    <n v="73.246055611884231"/>
    <n v="82.401812563369759"/>
    <n v="0"/>
    <n v="51.344579779738801"/>
    <n v="205.3783191189552"/>
    <n v="462.10121801764922"/>
    <n v="821.51327647582082"/>
    <n v="1283.6144944934699"/>
    <n v="1848.4048720705969"/>
    <n v="2515.8844092072013"/>
    <n v="3286.0531059032833"/>
    <n v="4158.9109621588423"/>
    <n v="0"/>
    <n v="2.7624203070890235E-2"/>
    <n v="5.5248406141780469E-2"/>
    <n v="8.28726092126707E-2"/>
    <n v="0.11049681228356094"/>
    <n v="0.13812101535445118"/>
    <n v="0.1657452184253414"/>
    <n v="0.19336942149623162"/>
    <n v="0.22099362456712188"/>
    <n v="0.2486178276380121"/>
    <n v="9.0399999999999991"/>
    <n v="1.181524"/>
    <n v="1"/>
    <n v="1.0005999999999999"/>
    <n v="1.0066999999999999"/>
    <n v="1"/>
    <n v="0.96722512205816025"/>
    <n v="0.9356738634349816"/>
    <n v="0.90534622413046417"/>
    <n v="0.87624220414460774"/>
    <n v="0.84836180347741252"/>
    <n v="0.82170502212887842"/>
    <n v="0.79627186009900552"/>
    <n v="0.77206231738779363"/>
    <n v="0.74907639399524284"/>
    <n v="350900"/>
    <n v="701800"/>
    <n v="678798.59066041687"/>
    <n v="656655.91735867003"/>
    <n v="635371.98009475973"/>
    <n v="614946.77886868571"/>
    <n v="595380.3136804481"/>
    <n v="576672.58453004691"/>
    <n v="558823.59141748212"/>
    <n v="541833.33434275351"/>
    <n v="525701.81330586143"/>
    <n v="701800"/>
    <n v="678798.59066041699"/>
    <n v="656655.91735867003"/>
    <n v="635371.98009475973"/>
    <n v="614946.77886868571"/>
    <n v="595380.3136804481"/>
    <n v="576672.58453004691"/>
    <n v="558823.59141748212"/>
    <n v="541833.33434275351"/>
    <n v="525701.81330586143"/>
    <n v="2439407.9187500002"/>
    <n v="60.12"/>
    <n v="9.5873061007957556"/>
    <n v="1.2999999999999999E-2"/>
    <n v="0.78300000000000003"/>
    <n v="4.1710026516728012E-2"/>
    <n v="0.14782167510279268"/>
    <n v="7.3999999999999996E-2"/>
    <n v="0.22182167510279266"/>
    <n v="2.6251732326633164"/>
    <n v="2.5183737149934378"/>
    <n v="2.386363321650141"/>
    <n v="2.2291420526334287"/>
    <n v="2.0467099079432991"/>
    <n v="1.8390668875797533"/>
    <n v="1.6062129915427912"/>
    <n v="1.3481482198324126"/>
    <n v="1.0648725724486168"/>
    <n v="0.75638604939140486"/>
    <n v="2.6251732326633164"/>
    <n v="2.5717734738283768"/>
    <n v="2.4523685183217894"/>
    <n v="2.3077526871417851"/>
    <n v="2.1379259802883639"/>
    <n v="1.9428883977615263"/>
    <n v="1.7226399395612724"/>
    <n v="1.477180605687602"/>
    <n v="1.2065103961405148"/>
    <n v="0.91062931092001076"/>
    <n v="0"/>
    <n v="4.5778784757427644"/>
    <n v="13.733635427228293"/>
    <n v="22.889392378713822"/>
    <n v="32.045149330199351"/>
    <n v="41.20090628168488"/>
    <n v="50.356663233170408"/>
    <n v="59.512420184655937"/>
    <n v="68.668177136141466"/>
    <n v="77.823934087626995"/>
    <n v="9.1557569514855288"/>
    <n v="0"/>
    <n v="16.297680609849408"/>
    <n v="51.273626737820514"/>
    <n v="90.811166445329462"/>
    <n v="137.23468513245302"/>
    <n v="194.15705221702677"/>
    <n v="267.64349232964975"/>
    <n v="368.86569774029664"/>
    <n v="521.09715935414533"/>
    <n v="782.46660520389446"/>
    <n v="2429.8471657704654"/>
    <n v="69.555528290513578"/>
    <n v="374.91040410914661"/>
    <n v="2874.3130981701252"/>
    <n v="2874.3"/>
    <n v="374.90869565217372"/>
    <n v="69.555528290513578"/>
    <n v="2429.8357760573131"/>
    <n v="8.4868171657599181"/>
    <n v="1.3098170124976605E-2"/>
    <n v="4.5569947900276951E-6"/>
  </r>
  <r>
    <x v="3"/>
    <x v="509"/>
    <n v="377"/>
    <n v="1.8846000000000001"/>
    <n v="82.398577380488177"/>
    <n v="0"/>
    <n v="9.1553974867209078"/>
    <n v="18.310794973441816"/>
    <n v="27.466192460162723"/>
    <n v="36.621589946883631"/>
    <n v="45.776987433604539"/>
    <n v="54.932384920325447"/>
    <n v="64.087782407046348"/>
    <n v="73.243179893767262"/>
    <n v="82.398577380488177"/>
    <n v="0"/>
    <n v="9.1553974867209078"/>
    <n v="18.310794973441816"/>
    <n v="27.466192460162723"/>
    <n v="36.621589946883631"/>
    <n v="45.776987433604539"/>
    <n v="54.932384920325447"/>
    <n v="64.087782407046348"/>
    <n v="73.243179893767262"/>
    <n v="82.398577380488177"/>
    <n v="0"/>
    <n v="51.340548173161508"/>
    <n v="205.36219269264603"/>
    <n v="462.06493355845362"/>
    <n v="821.44877077058413"/>
    <n v="1283.5137043290376"/>
    <n v="1848.2597342338145"/>
    <n v="2515.6868604849133"/>
    <n v="3285.7950830823365"/>
    <n v="4158.5844020260829"/>
    <n v="0"/>
    <n v="2.7623118515270492E-2"/>
    <n v="5.5246237030540983E-2"/>
    <n v="8.2869355545811471E-2"/>
    <n v="0.11049247406108197"/>
    <n v="0.13811559257635245"/>
    <n v="0.16573871109162294"/>
    <n v="0.19336182960689344"/>
    <n v="0.22098494812216393"/>
    <n v="0.24860806663743445"/>
    <n v="9.0399999999999991"/>
    <n v="1.181524"/>
    <n v="1"/>
    <n v="1.0005999999999999"/>
    <n v="1.0066999999999999"/>
    <n v="1"/>
    <n v="0.96722638481540313"/>
    <n v="0.9356762928701593"/>
    <n v="0.90534972416426873"/>
    <n v="0.87624667869773121"/>
    <n v="0.84836715647054695"/>
    <n v="0.82171115748271595"/>
    <n v="0.79627868173423788"/>
    <n v="0.77206972922511308"/>
    <n v="0.74908429995534154"/>
    <n v="350900"/>
    <n v="701800"/>
    <n v="678799.47686344991"/>
    <n v="656657.62233627774"/>
    <n v="635374.43641848385"/>
    <n v="614949.91911006777"/>
    <n v="595384.07041102985"/>
    <n v="576676.8903213701"/>
    <n v="558828.37884108815"/>
    <n v="541838.53597018437"/>
    <n v="525707.36170865875"/>
    <n v="701800"/>
    <n v="678799.47686344991"/>
    <n v="656657.62233627774"/>
    <n v="635374.43641848385"/>
    <n v="614949.91911006777"/>
    <n v="595384.07041102985"/>
    <n v="576676.8903213701"/>
    <n v="558828.37884108815"/>
    <n v="541838.53597018437"/>
    <n v="525707.36170865875"/>
    <n v="2441859.585"/>
    <n v="60.12"/>
    <n v="9.5873061007957556"/>
    <n v="1.2999999999999999E-2"/>
    <n v="0.78300000000000003"/>
    <n v="4.1710026516728012E-2"/>
    <n v="0.14814221692351792"/>
    <n v="7.3999999999999996E-2"/>
    <n v="0.22214221692351793"/>
    <n v="2.6223405955823296"/>
    <n v="2.5156312445587869"/>
    <n v="2.3836948175222079"/>
    <n v="2.2265313144725938"/>
    <n v="2.0441407354099423"/>
    <n v="1.8365230803342556"/>
    <n v="1.6036783492455333"/>
    <n v="1.345606542143774"/>
    <n v="1.0623076590289788"/>
    <n v="0.75378169990114829"/>
    <n v="2.6223405955823296"/>
    <n v="2.568985920070558"/>
    <n v="2.4496630310404974"/>
    <n v="2.3051130659974008"/>
    <n v="2.1353360249412683"/>
    <n v="1.9403319078720989"/>
    <n v="1.7201007147898943"/>
    <n v="1.4746424456946536"/>
    <n v="1.2039571005863765"/>
    <n v="0.90804467946506362"/>
    <n v="0"/>
    <n v="4.5776987433604539"/>
    <n v="13.733096230081362"/>
    <n v="22.88849371680227"/>
    <n v="32.043891203523174"/>
    <n v="41.199288690244089"/>
    <n v="50.354686176964989"/>
    <n v="59.510083663685897"/>
    <n v="68.665481150406805"/>
    <n v="77.82087863712772"/>
    <n v="9.1553974867209078"/>
    <n v="0"/>
    <n v="16.314083795670111"/>
    <n v="51.326224511939692"/>
    <n v="90.9080170256061"/>
    <n v="137.39034866775287"/>
    <n v="194.39759898759215"/>
    <n v="268.01754298760193"/>
    <n v="369.47157733033112"/>
    <n v="522.16127405431075"/>
    <n v="784.63218033335124"/>
    <n v="2434.6188476941561"/>
    <n v="69.555528290513578"/>
    <n v="375.62615639770019"/>
    <n v="2879.8005323823695"/>
    <n v="2879.8"/>
    <n v="375.6260869565217"/>
    <n v="69.555528290513578"/>
    <n v="2434.6183847529651"/>
    <n v="8.4837543538554634"/>
    <n v="5.323823693288432E-4"/>
    <n v="1.8486782739386179E-7"/>
  </r>
  <r>
    <x v="3"/>
    <x v="510"/>
    <n v="377"/>
    <n v="1.8866499999999999"/>
    <n v="82.395130702865558"/>
    <n v="0"/>
    <n v="9.1550145225406183"/>
    <n v="18.310029045081237"/>
    <n v="27.465043567621855"/>
    <n v="36.620058090162473"/>
    <n v="45.775072612703092"/>
    <n v="54.93008713524371"/>
    <n v="64.085101657784321"/>
    <n v="73.240116180324947"/>
    <n v="82.395130702865572"/>
    <n v="0"/>
    <n v="9.1550145225406183"/>
    <n v="18.310029045081237"/>
    <n v="27.465043567621855"/>
    <n v="36.620058090162473"/>
    <n v="45.775072612703092"/>
    <n v="54.93008713524371"/>
    <n v="64.085101657784321"/>
    <n v="73.240116180324947"/>
    <n v="82.395130702865572"/>
    <n v="0"/>
    <n v="51.336253181106905"/>
    <n v="205.34501272442762"/>
    <n v="462.02627862996212"/>
    <n v="821.38005089771048"/>
    <n v="1283.4063295276726"/>
    <n v="1848.1051145198485"/>
    <n v="2515.4764058742376"/>
    <n v="3285.5202035908419"/>
    <n v="4158.2365076696597"/>
    <n v="0"/>
    <n v="2.7621963058617235E-2"/>
    <n v="5.5243926117234471E-2"/>
    <n v="8.2865889175851706E-2"/>
    <n v="0.11048785223446894"/>
    <n v="0.13810981529308619"/>
    <n v="0.16573177835170341"/>
    <n v="0.19335374141032063"/>
    <n v="0.22097570446893788"/>
    <n v="0.24859766752755513"/>
    <n v="9.0399999999999991"/>
    <n v="1.181524"/>
    <n v="1"/>
    <n v="1.0005999999999999"/>
    <n v="1.0066999999999999"/>
    <n v="1"/>
    <n v="0.96722773012539154"/>
    <n v="0.93567888113395226"/>
    <n v="0.90535345302568226"/>
    <n v="0.87625144580058145"/>
    <n v="0.84837285945864993"/>
    <n v="0.82171769399988759"/>
    <n v="0.79628594942429454"/>
    <n v="0.77207762573187066"/>
    <n v="0.74909272292261597"/>
    <n v="350900"/>
    <n v="701800"/>
    <n v="678800.42100199976"/>
    <n v="656659.43877980765"/>
    <n v="635377.0533334238"/>
    <n v="614953.26466284809"/>
    <n v="595388.07276808051"/>
    <n v="576681.47764912108"/>
    <n v="558833.4793059699"/>
    <n v="541844.07773862686"/>
    <n v="525713.27294709184"/>
    <n v="701800"/>
    <n v="678800.42100199987"/>
    <n v="656659.43877980765"/>
    <n v="635377.0533334238"/>
    <n v="614953.26466284809"/>
    <n v="595388.07276808051"/>
    <n v="576681.47764912108"/>
    <n v="558833.4793059699"/>
    <n v="541844.07773862686"/>
    <n v="525713.27294709184"/>
    <n v="2444311.2512500002"/>
    <n v="60.12"/>
    <n v="9.5873061007957556"/>
    <n v="1.2999999999999999E-2"/>
    <n v="0.78300000000000003"/>
    <n v="4.1710026516728012E-2"/>
    <n v="0.14846467974539537"/>
    <n v="7.3999999999999996E-2"/>
    <n v="0.22246467974539536"/>
    <n v="2.6195136408224675"/>
    <n v="2.5128944513809155"/>
    <n v="2.3810318871557898"/>
    <n v="2.2239259481470932"/>
    <n v="2.0415766343548247"/>
    <n v="1.8339839457789839"/>
    <n v="1.6011478824195706"/>
    <n v="1.3430684442765863"/>
    <n v="1.0597456313500293"/>
    <n v="0.75117944363989952"/>
    <n v="2.6195136408224675"/>
    <n v="2.5662040461016913"/>
    <n v="2.4469631692683524"/>
    <n v="2.3024789176514417"/>
    <n v="2.1327512912509592"/>
    <n v="1.9377802900669043"/>
    <n v="1.7175659140992772"/>
    <n v="1.4721081633480786"/>
    <n v="1.2014070378133077"/>
    <n v="0.90546253749496441"/>
    <n v="0"/>
    <n v="4.5775072612703092"/>
    <n v="13.732521783810927"/>
    <n v="22.887536306351546"/>
    <n v="32.042550828892161"/>
    <n v="41.197565351432786"/>
    <n v="50.352579873973397"/>
    <n v="59.507594396514016"/>
    <n v="68.662608919054634"/>
    <n v="77.817623441595259"/>
    <n v="9.1550145225406183"/>
    <n v="0"/>
    <n v="16.330402688603726"/>
    <n v="51.378556874432007"/>
    <n v="91.004406452308899"/>
    <n v="137.5453478242604"/>
    <n v="194.63729248307158"/>
    <n v="268.3906313053252"/>
    <n v="370.07667266955212"/>
    <n v="523.2258194138816"/>
    <n v="786.80391867826313"/>
    <n v="2439.3930483896984"/>
    <n v="69.555528290513578"/>
    <n v="376.34228650203153"/>
    <n v="2885.2908631822434"/>
    <n v="2885.3"/>
    <n v="376.34347826086923"/>
    <n v="69.555528290513578"/>
    <n v="2439.4009934486176"/>
    <n v="8.4806720876285553"/>
    <n v="9.1368177568256215E-3"/>
    <n v="3.166678597312453E-6"/>
  </r>
  <r>
    <x v="3"/>
    <x v="511"/>
    <n v="377"/>
    <n v="1.8926400000000001"/>
    <n v="82.305887305233426"/>
    <n v="0"/>
    <n v="9.1450985894703809"/>
    <n v="18.290197178940762"/>
    <n v="27.435295768411144"/>
    <n v="36.580394357881524"/>
    <n v="45.725492947351903"/>
    <n v="54.870591536822282"/>
    <n v="64.015690126292668"/>
    <n v="73.160788715763047"/>
    <n v="82.305887305233426"/>
    <n v="0"/>
    <n v="9.1450985894703809"/>
    <n v="18.290197178940762"/>
    <n v="27.435295768411144"/>
    <n v="36.580394357881524"/>
    <n v="45.725492947351903"/>
    <n v="54.870591536822282"/>
    <n v="64.015690126292668"/>
    <n v="73.160788715763047"/>
    <n v="82.305887305233426"/>
    <n v="0"/>
    <n v="51.225107279319054"/>
    <n v="204.90042911727622"/>
    <n v="461.0259655138716"/>
    <n v="819.60171646910487"/>
    <n v="1280.6276819829764"/>
    <n v="1844.1038620554857"/>
    <n v="2510.0302566866339"/>
    <n v="3278.4068658764195"/>
    <n v="4149.2336896248435"/>
    <n v="0"/>
    <n v="2.7592045297560337E-2"/>
    <n v="5.5184090595120673E-2"/>
    <n v="8.2776135892681013E-2"/>
    <n v="0.11036818119024135"/>
    <n v="0.13796022648780168"/>
    <n v="0.165552271785362"/>
    <n v="0.19314431708292235"/>
    <n v="0.22073636238048269"/>
    <n v="0.24832840767804301"/>
    <n v="9.0399999999999991"/>
    <n v="1.181524"/>
    <n v="1"/>
    <n v="1.0005999999999999"/>
    <n v="1.0066999999999999"/>
    <n v="1"/>
    <n v="0.96726256442564107"/>
    <n v="0.93574590095880272"/>
    <n v="0.90545000959948463"/>
    <n v="0.87637489034768723"/>
    <n v="0.84852054320341019"/>
    <n v="0.82188696816665352"/>
    <n v="0.79647416523741732"/>
    <n v="0.77228213441570159"/>
    <n v="0.74931087570150634"/>
    <n v="350900"/>
    <n v="701800"/>
    <n v="678824.86771391495"/>
    <n v="656706.47329288779"/>
    <n v="635444.81673691829"/>
    <n v="615039.89804600691"/>
    <n v="595491.71722015331"/>
    <n v="576800.27425935748"/>
    <n v="558965.56916361942"/>
    <n v="541987.60193293937"/>
    <n v="525866.3725673171"/>
    <n v="701800"/>
    <n v="678824.86771391495"/>
    <n v="656706.47329288779"/>
    <n v="635444.81673691829"/>
    <n v="615039.89804600691"/>
    <n v="595491.71722015331"/>
    <n v="576800.27425935748"/>
    <n v="558965.56916361942"/>
    <n v="541987.60193293937"/>
    <n v="525866.3725673171"/>
    <n v="2446762.9175"/>
    <n v="60.12"/>
    <n v="9.5873061007957556"/>
    <n v="1.2999999999999999E-2"/>
    <n v="0.78300000000000003"/>
    <n v="4.1710026516728012E-2"/>
    <n v="0.1494089091192207"/>
    <n v="7.3999999999999996E-2"/>
    <n v="0.22340890911922068"/>
    <n v="2.6166923513026052"/>
    <n v="2.51024518938772"/>
    <n v="2.3785069198243383"/>
    <n v="2.2214775426124596"/>
    <n v="2.0391570577520857"/>
    <n v="1.8315454652432148"/>
    <n v="1.5986427650858477"/>
    <n v="1.3404489572799834"/>
    <n v="1.0569640418256239"/>
    <n v="0.74818801872276741"/>
    <n v="2.6166923513026052"/>
    <n v="2.5634687703451626"/>
    <n v="2.4443760546060291"/>
    <n v="2.2999922312183987"/>
    <n v="2.1303173001822726"/>
    <n v="1.9353512614976502"/>
    <n v="1.7150941151645314"/>
    <n v="1.4695458611829155"/>
    <n v="1.1987064995528036"/>
    <n v="0.90257603027419564"/>
    <n v="0"/>
    <n v="4.5725492947351905"/>
    <n v="13.717647884205572"/>
    <n v="22.862746473675955"/>
    <n v="32.007845063146334"/>
    <n v="41.152943652616713"/>
    <n v="50.298042242087092"/>
    <n v="59.443140831557471"/>
    <n v="68.588239421027851"/>
    <n v="77.733338010498244"/>
    <n v="9.1450985894703809"/>
    <n v="0"/>
    <n v="16.312433601418959"/>
    <n v="51.321580441892742"/>
    <n v="90.905555110103009"/>
    <n v="137.40436634200969"/>
    <n v="194.45964897290358"/>
    <n v="268.19551830664739"/>
    <n v="369.91930482168289"/>
    <n v="523.26921712487808"/>
    <n v="787.61125484206821"/>
    <n v="2439.3988795636046"/>
    <n v="69.555528290513578"/>
    <n v="376.3431611781175"/>
    <n v="2885.2975690322355"/>
    <n v="2885.3"/>
    <n v="376.34347826086923"/>
    <n v="69.555528290513578"/>
    <n v="2439.4009934486176"/>
    <n v="8.4716406676065255"/>
    <n v="2.4309677646670025E-3"/>
    <n v="8.4253552998544428E-7"/>
  </r>
  <r>
    <x v="3"/>
    <x v="512"/>
    <n v="377"/>
    <n v="1.8947000000000001"/>
    <n v="82.30233454524938"/>
    <n v="0"/>
    <n v="9.1447038383610426"/>
    <n v="18.289407676722085"/>
    <n v="27.434111515083128"/>
    <n v="36.57881535344417"/>
    <n v="45.72351919180521"/>
    <n v="54.868223030166249"/>
    <n v="64.012926868527288"/>
    <n v="73.157630706888327"/>
    <n v="82.302334545249366"/>
    <n v="0"/>
    <n v="9.1447038383610426"/>
    <n v="18.289407676722085"/>
    <n v="27.434111515083128"/>
    <n v="36.57881535344417"/>
    <n v="45.72351919180521"/>
    <n v="54.868223030166249"/>
    <n v="64.012926868527288"/>
    <n v="73.157630706888327"/>
    <n v="82.302334545249366"/>
    <n v="0"/>
    <n v="51.220685078442806"/>
    <n v="204.88274031377122"/>
    <n v="460.98616570598523"/>
    <n v="819.53096125508489"/>
    <n v="1280.5171269610701"/>
    <n v="1843.9446628239405"/>
    <n v="2509.8135688436964"/>
    <n v="3278.1238450203382"/>
    <n v="4148.8754913538651"/>
    <n v="0"/>
    <n v="2.7590854278088696E-2"/>
    <n v="5.5181708556177392E-2"/>
    <n v="8.2772562834266095E-2"/>
    <n v="0.11036341711235478"/>
    <n v="0.13795427139044347"/>
    <n v="0.16554512566853216"/>
    <n v="0.19313597994662085"/>
    <n v="0.22072683422470951"/>
    <n v="0.2483176885027982"/>
    <n v="9.0399999999999991"/>
    <n v="1.181524"/>
    <n v="1"/>
    <n v="1.0005999999999999"/>
    <n v="1.0066999999999999"/>
    <n v="1"/>
    <n v="0.96726395120115971"/>
    <n v="0.93574856912207638"/>
    <n v="0.90545385376275045"/>
    <n v="0.87637980512318137"/>
    <n v="0.84852642320336946"/>
    <n v="0.82189370800331463"/>
    <n v="0.79648165952301686"/>
    <n v="0.77229027776247627"/>
    <n v="0.74931956272169276"/>
    <n v="350900"/>
    <n v="701800"/>
    <n v="678825.84095297393"/>
    <n v="656708.34580987319"/>
    <n v="635447.51457069826"/>
    <n v="615043.34723544866"/>
    <n v="595495.84380412474"/>
    <n v="576805.00427672616"/>
    <n v="558970.82865325327"/>
    <n v="541993.31693370582"/>
    <n v="525872.46911808394"/>
    <n v="701800"/>
    <n v="678825.84095297393"/>
    <n v="656708.34580987319"/>
    <n v="635447.51457069826"/>
    <n v="615043.34723544866"/>
    <n v="595495.84380412474"/>
    <n v="576805.00427672616"/>
    <n v="558970.82865325327"/>
    <n v="541993.31693370582"/>
    <n v="525872.46911808394"/>
    <n v="2449214.5837500002"/>
    <n v="60.12"/>
    <n v="9.5873061007957556"/>
    <n v="1.2999999999999999E-2"/>
    <n v="0.78300000000000003"/>
    <n v="4.1710026516728012E-2"/>
    <n v="0.14973432742598608"/>
    <n v="7.3999999999999996E-2"/>
    <n v="0.22373432742598609"/>
    <n v="2.6138767100100098"/>
    <n v="2.5075192620939601"/>
    <n v="2.3758542536730483"/>
    <n v="2.2188816847472759"/>
    <n v="2.0366015553166412"/>
    <n v="1.8290138653811454"/>
    <n v="1.5961186149407878"/>
    <n v="1.337915803995569"/>
    <n v="1.0544054325454886"/>
    <n v="0.74558750059054668"/>
    <n v="2.6138767100100098"/>
    <n v="2.5606979860519852"/>
    <n v="2.4416867578835042"/>
    <n v="2.2973679692101623"/>
    <n v="2.1277416200319585"/>
    <n v="1.9328077103488934"/>
    <n v="1.7125662401609665"/>
    <n v="1.4670172094681784"/>
    <n v="1.1961606182705289"/>
    <n v="0.89999646656801757"/>
    <n v="0"/>
    <n v="4.5723519191805213"/>
    <n v="13.717055757541564"/>
    <n v="22.861759595902605"/>
    <n v="32.006463434263651"/>
    <n v="41.15116727262469"/>
    <n v="50.295871110985729"/>
    <n v="59.440574949346768"/>
    <n v="68.585278787707807"/>
    <n v="77.729982626068846"/>
    <n v="9.1447038383610426"/>
    <n v="0"/>
    <n v="16.328674593185212"/>
    <n v="51.373671103387125"/>
    <n v="91.001538948161794"/>
    <n v="137.55882117645328"/>
    <n v="194.69874592081342"/>
    <n v="268.56820765024133"/>
    <n v="370.52493344010037"/>
    <n v="524.33766218774247"/>
    <n v="789.80051242526577"/>
    <n v="2444.1927674453509"/>
    <n v="69.555528290513578"/>
    <n v="377.0622443603794"/>
    <n v="2890.8105400962436"/>
    <n v="2890.8"/>
    <n v="377.06086956521722"/>
    <n v="69.555528290513578"/>
    <n v="2444.1836021442696"/>
    <n v="8.4685261390064905"/>
    <n v="1.0540096243403241E-2"/>
    <n v="3.6460828294600943E-6"/>
  </r>
  <r>
    <x v="3"/>
    <x v="513"/>
    <n v="377"/>
    <n v="1.8967700000000001"/>
    <n v="82.298572404581392"/>
    <n v="0"/>
    <n v="9.1442858227312662"/>
    <n v="18.288571645462532"/>
    <n v="27.432857468193799"/>
    <n v="36.577143290925065"/>
    <n v="45.721429113656328"/>
    <n v="54.86571493638759"/>
    <n v="64.010000759118853"/>
    <n v="73.154286581850116"/>
    <n v="82.298572404581378"/>
    <n v="0"/>
    <n v="9.1442858227312662"/>
    <n v="18.288571645462532"/>
    <n v="27.432857468193799"/>
    <n v="36.577143290925065"/>
    <n v="45.721429113656328"/>
    <n v="54.86571493638759"/>
    <n v="64.010000759118853"/>
    <n v="73.154286581850116"/>
    <n v="82.298572404581378"/>
    <n v="0"/>
    <n v="51.216002464779969"/>
    <n v="204.86400985911988"/>
    <n v="460.9440221830198"/>
    <n v="819.4560394364795"/>
    <n v="1280.4000616194992"/>
    <n v="1843.7760887320785"/>
    <n v="2509.5841207742178"/>
    <n v="3277.8241577459171"/>
    <n v="4148.4961996471757"/>
    <n v="0"/>
    <n v="2.7589593066295402E-2"/>
    <n v="5.5179186132590805E-2"/>
    <n v="8.27687791988862E-2"/>
    <n v="0.11035837226518161"/>
    <n v="0.13794796533147699"/>
    <n v="0.1655375583977724"/>
    <n v="0.19312715146406778"/>
    <n v="0.22071674453036316"/>
    <n v="0.24830633759665857"/>
    <n v="9.0399999999999991"/>
    <n v="1.181524"/>
    <n v="1"/>
    <n v="1.0005999999999999"/>
    <n v="1.0066999999999999"/>
    <n v="1"/>
    <n v="0.9672654197082946"/>
    <n v="0.93575139454255085"/>
    <n v="0.90545792450276841"/>
    <n v="0.87638500958894772"/>
    <n v="0.84853264980108845"/>
    <n v="0.82190084513919059"/>
    <n v="0.7964895956032545"/>
    <n v="0.77229890119327971"/>
    <n v="0.74932876190926656"/>
    <n v="350900"/>
    <n v="701800"/>
    <n v="678826.87155128119"/>
    <n v="656710.32868996216"/>
    <n v="635450.37141604291"/>
    <n v="615046.99972952355"/>
    <n v="595500.21363040386"/>
    <n v="576810.01311868394"/>
    <n v="558976.39819436404"/>
    <n v="541999.36885744368"/>
    <n v="525878.92510792322"/>
    <n v="701800"/>
    <n v="678826.87155128119"/>
    <n v="656710.32868996216"/>
    <n v="635450.37141604291"/>
    <n v="615046.99972952355"/>
    <n v="595500.21363040386"/>
    <n v="576810.01311868394"/>
    <n v="558976.39819436404"/>
    <n v="541999.36885744368"/>
    <n v="525878.92510792322"/>
    <n v="2451666.25"/>
    <n v="60.12"/>
    <n v="9.5873061007957556"/>
    <n v="1.2999999999999999E-2"/>
    <n v="0.78300000000000003"/>
    <n v="4.1710026516728012E-2"/>
    <n v="0.15006168201645745"/>
    <n v="7.3999999999999996E-2"/>
    <n v="0.22406168201645743"/>
    <n v="2.6110667000000007"/>
    <n v="2.5047989588744044"/>
    <n v="2.3732071054369652"/>
    <n v="2.2162911396876837"/>
    <n v="2.0340510616265597"/>
    <n v="1.8264868712535922"/>
    <n v="1.5935985685687821"/>
    <n v="1.3353861535721303"/>
    <n v="1.0518496262636348"/>
    <n v="0.74298898664329704"/>
    <n v="2.6110667000000007"/>
    <n v="2.5579328294372026"/>
    <n v="2.4390030321556848"/>
    <n v="2.2947491225623242"/>
    <n v="2.1251711006571217"/>
    <n v="1.9302689664400758"/>
    <n v="1.7100427199111872"/>
    <n v="1.4644923610704561"/>
    <n v="1.1936178899178826"/>
    <n v="0.8974193064534659"/>
    <n v="0"/>
    <n v="4.5721429113656331"/>
    <n v="13.716428734096899"/>
    <n v="22.860714556828164"/>
    <n v="32.005000379559434"/>
    <n v="41.149286202290696"/>
    <n v="50.293572025021959"/>
    <n v="59.437857847753222"/>
    <n v="68.582143670484484"/>
    <n v="77.726429493215747"/>
    <n v="9.1442858227312662"/>
    <n v="0"/>
    <n v="16.34483170267643"/>
    <n v="51.425497696429218"/>
    <n v="91.097064147077589"/>
    <n v="137.71261576859396"/>
    <n v="194.93699633428756"/>
    <n v="268.93994652180817"/>
    <n v="371.12980258459521"/>
    <n v="525.40660571171156"/>
    <n v="791.99620751995587"/>
    <n v="2448.9895679871356"/>
    <n v="69.555528290513578"/>
    <n v="377.78176444164711"/>
    <n v="2896.3268607192963"/>
    <n v="2896.3"/>
    <n v="377.7782608695652"/>
    <n v="69.555528290513578"/>
    <n v="2448.9662108399216"/>
    <n v="8.4653921318892955"/>
    <n v="2.6860719296109892E-2"/>
    <n v="9.2741495342712735E-6"/>
  </r>
  <r>
    <x v="3"/>
    <x v="514"/>
    <n v="377"/>
    <n v="1.89889"/>
    <n v="82.293734828344796"/>
    <n v="0"/>
    <n v="9.1437483142605327"/>
    <n v="18.287496628521065"/>
    <n v="27.431244942781596"/>
    <n v="36.574993257042131"/>
    <n v="45.718741571302665"/>
    <n v="54.8624898855632"/>
    <n v="64.006238199823727"/>
    <n v="73.149986514084262"/>
    <n v="82.293734828344796"/>
    <n v="0"/>
    <n v="9.1437483142605327"/>
    <n v="18.287496628521065"/>
    <n v="27.431244942781596"/>
    <n v="36.574993257042131"/>
    <n v="45.718741571302665"/>
    <n v="54.8624898855632"/>
    <n v="64.006238199823727"/>
    <n v="73.149986514084262"/>
    <n v="82.293734828344796"/>
    <n v="0"/>
    <n v="51.209981606157186"/>
    <n v="204.83992642462874"/>
    <n v="460.88983445541464"/>
    <n v="819.35970569851497"/>
    <n v="1280.2495401539297"/>
    <n v="1843.5593378216588"/>
    <n v="2509.2890987017022"/>
    <n v="3277.4388227940599"/>
    <n v="4148.0085100987326"/>
    <n v="0"/>
    <n v="2.7587971327838762E-2"/>
    <n v="5.5175942655677525E-2"/>
    <n v="8.2763913983516277E-2"/>
    <n v="0.11035188531135505"/>
    <n v="0.13793985663919381"/>
    <n v="0.16552782796703258"/>
    <n v="0.19311579929487133"/>
    <n v="0.2207037706227101"/>
    <n v="0.24829174195054887"/>
    <n v="9.0399999999999991"/>
    <n v="1.181524"/>
    <n v="1"/>
    <n v="1.0005999999999999"/>
    <n v="1.0066999999999999"/>
    <n v="1"/>
    <n v="0.96726730800273886"/>
    <n v="0.93575502764523355"/>
    <n v="0.90546315892748441"/>
    <n v="0.87639170184949122"/>
    <n v="0.8485406564112542"/>
    <n v="0.82191002261277313"/>
    <n v="0.796499800454048"/>
    <n v="0.77230998993507893"/>
    <n v="0.74934059105586592"/>
    <n v="350900"/>
    <n v="701800"/>
    <n v="678828.19675632217"/>
    <n v="656712.87840142485"/>
    <n v="635454.04493530851"/>
    <n v="615051.69635797292"/>
    <n v="595505.83266941819"/>
    <n v="576816.4538696442"/>
    <n v="558983.55995865085"/>
    <n v="542007.15093643835"/>
    <n v="525887.22680300672"/>
    <n v="701800"/>
    <n v="678828.19675632229"/>
    <n v="656712.87840142485"/>
    <n v="635454.04493530851"/>
    <n v="615051.69635797292"/>
    <n v="595505.83266941819"/>
    <n v="576816.4538696442"/>
    <n v="558983.55995865085"/>
    <n v="542007.15093643835"/>
    <n v="525887.22680300672"/>
    <n v="2454117.9162500002"/>
    <n v="60.12"/>
    <n v="9.5873061007957556"/>
    <n v="1.2999999999999999E-2"/>
    <n v="0.78300000000000003"/>
    <n v="4.1710026516728012E-2"/>
    <n v="0.15039731422446423"/>
    <n v="7.3999999999999996E-2"/>
    <n v="0.22439731422446424"/>
    <n v="2.6082623043956037"/>
    <n v="2.5020850864779596"/>
    <n v="2.370566784877417"/>
    <n v="2.21370739959398"/>
    <n v="2.0315069306276468"/>
    <n v="1.8239653779784175"/>
    <n v="1.5910827416462918"/>
    <n v="1.3328590216312697"/>
    <n v="1.0492942179333515"/>
    <n v="0.7403883305525375"/>
    <n v="2.6082623043956037"/>
    <n v="2.5551736954367819"/>
    <n v="2.4363259356776883"/>
    <n v="2.2921370922356985"/>
    <n v="2.1226071651108134"/>
    <n v="1.927736154303032"/>
    <n v="1.7075240598123547"/>
    <n v="1.4619708816387806"/>
    <n v="1.1910766197823106"/>
    <n v="0.89484127424294457"/>
    <n v="0"/>
    <n v="4.5718741571302663"/>
    <n v="13.715622471390798"/>
    <n v="22.859370785651329"/>
    <n v="32.003119099911864"/>
    <n v="41.146867414172398"/>
    <n v="50.290615728432932"/>
    <n v="59.43436404269346"/>
    <n v="68.578112356953994"/>
    <n v="77.721860671214529"/>
    <n v="9.1437483142605327"/>
    <n v="0"/>
    <n v="16.360557676344257"/>
    <n v="51.47595320284141"/>
    <n v="91.190153413765543"/>
    <n v="137.86275252944466"/>
    <n v="195.17017342628401"/>
    <n v="269.30498000743643"/>
    <n v="371.72619020657066"/>
    <n v="526.46571080681065"/>
    <n v="794.18456987788318"/>
    <n v="2453.7410411473811"/>
    <n v="69.555528290513578"/>
    <n v="378.49448541568393"/>
    <n v="2901.7910548535783"/>
    <n v="2901.8"/>
    <n v="378.49565217391273"/>
    <n v="69.555528290513578"/>
    <n v="2453.7488195355741"/>
    <n v="8.4621779300822801"/>
    <n v="8.9451464218655019E-3"/>
    <n v="3.0826198986372258E-6"/>
  </r>
  <r>
    <x v="3"/>
    <x v="515"/>
    <n v="377"/>
    <n v="1.90293"/>
    <n v="82.247383746446147"/>
    <n v="0"/>
    <n v="9.1385981940495711"/>
    <n v="18.277196388099142"/>
    <n v="27.415794582148713"/>
    <n v="36.554392776198284"/>
    <n v="45.692990970247855"/>
    <n v="54.831589164297426"/>
    <n v="63.970187358346998"/>
    <n v="73.108785552396569"/>
    <n v="82.247383746446133"/>
    <n v="0"/>
    <n v="9.1385981940495711"/>
    <n v="18.277196388099142"/>
    <n v="27.415794582148713"/>
    <n v="36.554392776198284"/>
    <n v="45.692990970247855"/>
    <n v="54.831589164297426"/>
    <n v="63.970187358346998"/>
    <n v="73.108785552396569"/>
    <n v="82.247383746446133"/>
    <n v="0"/>
    <n v="51.152310883275234"/>
    <n v="204.60924353310094"/>
    <n v="460.37079794947704"/>
    <n v="818.43697413240375"/>
    <n v="1278.8077720818808"/>
    <n v="1841.4831917979081"/>
    <n v="2506.4632332804863"/>
    <n v="3273.747896529615"/>
    <n v="4143.3371815452929"/>
    <n v="0"/>
    <n v="2.7572432692715424E-2"/>
    <n v="5.5144865385430848E-2"/>
    <n v="8.2717298078146276E-2"/>
    <n v="0.1102897307708617"/>
    <n v="0.13786216346357713"/>
    <n v="0.16543459615629255"/>
    <n v="0.19300702884900797"/>
    <n v="0.22057946154172339"/>
    <n v="0.24815189423443879"/>
    <n v="9.0399999999999991"/>
    <n v="1.181524"/>
    <n v="1"/>
    <n v="1.0005999999999999"/>
    <n v="1.0066999999999999"/>
    <n v="1"/>
    <n v="0.96728540084931081"/>
    <n v="0.93578983895746082"/>
    <n v="0.9055133143244497"/>
    <n v="0.87645582695027779"/>
    <n v="0.84861737683494487"/>
    <n v="0.82199796397845093"/>
    <n v="0.79659758838079608"/>
    <n v="0.77241625004198033"/>
    <n v="0.74945394896200346"/>
    <n v="350900"/>
    <n v="701800"/>
    <n v="678840.89431604627"/>
    <n v="656737.30898034596"/>
    <n v="635489.24399289885"/>
    <n v="615096.69935370493"/>
    <n v="595559.67506276432"/>
    <n v="576878.17112007691"/>
    <n v="559052.18752564269"/>
    <n v="542081.72427946178"/>
    <n v="525966.78138153406"/>
    <n v="701800"/>
    <n v="678840.89431604627"/>
    <n v="656737.30898034596"/>
    <n v="635489.24399289885"/>
    <n v="615096.69935370493"/>
    <n v="595559.67506276432"/>
    <n v="576878.17112007691"/>
    <n v="559052.18752564269"/>
    <n v="542081.72427946178"/>
    <n v="525966.78138153406"/>
    <n v="2456569.5825"/>
    <n v="60.12"/>
    <n v="9.5873061007957556"/>
    <n v="1.2999999999999999E-2"/>
    <n v="0.78300000000000003"/>
    <n v="4.1710026516728012E-2"/>
    <n v="0.15103795323703201"/>
    <n v="7.3999999999999996E-2"/>
    <n v="0.22503795323703202"/>
    <n v="2.6054635063872258"/>
    <n v="2.4994160241994403"/>
    <n v="2.3679950615329348"/>
    <n v="2.2112006183877071"/>
    <n v="2.0290326947637585"/>
    <n v="1.8214912906610885"/>
    <n v="1.5885764060796972"/>
    <n v="1.3302880410195841"/>
    <n v="1.0466261954807499"/>
    <n v="0.73759086946319463"/>
    <n v="2.6054635063872258"/>
    <n v="2.5524397652933333"/>
    <n v="2.4337055428661873"/>
    <n v="2.289597839960321"/>
    <n v="2.1201166565757328"/>
    <n v="1.9252619927124235"/>
    <n v="1.7050338483703928"/>
    <n v="1.4594322235496406"/>
    <n v="1.1884571182501671"/>
    <n v="0.89210853247197219"/>
    <n v="0"/>
    <n v="4.5692990970247855"/>
    <n v="13.707897291074357"/>
    <n v="22.846495485123928"/>
    <n v="31.985093679173499"/>
    <n v="41.123691873223066"/>
    <n v="50.262290067272644"/>
    <n v="59.400888261322208"/>
    <n v="68.539486455371787"/>
    <n v="77.678084649421351"/>
    <n v="9.1385981940495711"/>
    <n v="0"/>
    <n v="16.359637176920497"/>
    <n v="51.473345161098194"/>
    <n v="91.188478053566584"/>
    <n v="137.86926225328679"/>
    <n v="195.20091172413359"/>
    <n v="269.39457751913886"/>
    <n v="371.95344972550924"/>
    <n v="527.03191181551711"/>
    <n v="795.72022714258026"/>
    <n v="2456.1918005717512"/>
    <n v="69.555528290513578"/>
    <n v="378.86209932933946"/>
    <n v="2904.6094281916039"/>
    <n v="2904.6"/>
    <n v="378.8608695652174"/>
    <n v="69.555528290513578"/>
    <n v="2456.1836021442691"/>
    <n v="8.4560402928818306"/>
    <n v="9.4281916040017677E-3"/>
    <n v="3.2459518019698988E-6"/>
  </r>
  <r>
    <x v="3"/>
    <x v="516"/>
    <n v="377"/>
    <n v="1.9050499999999999"/>
    <n v="82.242615797210462"/>
    <n v="0"/>
    <n v="9.1380684219122728"/>
    <n v="18.276136843824546"/>
    <n v="27.414205265736818"/>
    <n v="36.552273687649091"/>
    <n v="45.690342109561364"/>
    <n v="54.828410531473637"/>
    <n v="63.966478953385909"/>
    <n v="73.104547375298182"/>
    <n v="82.242615797210448"/>
    <n v="0"/>
    <n v="9.1380684219122728"/>
    <n v="18.276136843824546"/>
    <n v="27.414205265736818"/>
    <n v="36.552273687649091"/>
    <n v="45.690342109561364"/>
    <n v="54.828410531473637"/>
    <n v="63.966478953385909"/>
    <n v="73.104547375298182"/>
    <n v="82.242615797210448"/>
    <n v="0"/>
    <n v="51.146380371174537"/>
    <n v="204.58552148469815"/>
    <n v="460.31742334057077"/>
    <n v="818.34208593879259"/>
    <n v="1278.6595092793634"/>
    <n v="1841.2696933622831"/>
    <n v="2506.1726381875524"/>
    <n v="3273.3683437551704"/>
    <n v="4142.8568100651364"/>
    <n v="0"/>
    <n v="2.7570834295861994E-2"/>
    <n v="5.5141668591723987E-2"/>
    <n v="8.2712502887585984E-2"/>
    <n v="0.11028333718344797"/>
    <n v="0.13785417147930998"/>
    <n v="0.16542500577517197"/>
    <n v="0.19299584007103396"/>
    <n v="0.22056667436689595"/>
    <n v="0.24813750866275791"/>
    <n v="9.0399999999999991"/>
    <n v="1.181524"/>
    <n v="1"/>
    <n v="1.0005999999999999"/>
    <n v="1.0066999999999999"/>
    <n v="1"/>
    <n v="0.96728726200957682"/>
    <n v="0.93579341994488197"/>
    <n v="0.90551847380591555"/>
    <n v="0.87646242359267745"/>
    <n v="0.84862526930516791"/>
    <n v="0.82200701094338657"/>
    <n v="0.79660764850733368"/>
    <n v="0.7724271819970091"/>
    <n v="0.74946561141241286"/>
    <n v="350900"/>
    <n v="701800"/>
    <n v="678842.20047832106"/>
    <n v="656739.82211731817"/>
    <n v="635492.86491699156"/>
    <n v="615101.328877341"/>
    <n v="595565.21399836685"/>
    <n v="576884.52028006874"/>
    <n v="559059.2477224468"/>
    <n v="542089.39632550103"/>
    <n v="525974.96608923131"/>
    <n v="701800"/>
    <n v="678842.20047832106"/>
    <n v="656739.82211731817"/>
    <n v="635492.86491699156"/>
    <n v="615101.328877341"/>
    <n v="595565.21399836685"/>
    <n v="576884.52028006874"/>
    <n v="559059.2477224468"/>
    <n v="542089.39632550103"/>
    <n v="525974.96608923131"/>
    <n v="2459021.2487500003"/>
    <n v="60.12"/>
    <n v="9.5873061007957556"/>
    <n v="1.2999999999999999E-2"/>
    <n v="0.78300000000000003"/>
    <n v="4.1710026516728012E-2"/>
    <n v="0.15137467484419537"/>
    <n v="7.3999999999999996E-2"/>
    <n v="0.22537467484419538"/>
    <n v="2.6026702892323028"/>
    <n v="2.4967127807954079"/>
    <n v="2.3653647627789751"/>
    <n v="2.2086262351830066"/>
    <n v="2.0264971980075011"/>
    <n v="1.8189776512524591"/>
    <n v="1.5860675949178804"/>
    <n v="1.3277670290037642"/>
    <n v="1.0440759535101118"/>
    <n v="0.73499436843692234"/>
    <n v="2.6026702892323028"/>
    <n v="2.5496915350138556"/>
    <n v="2.4310387717871915"/>
    <n v="2.2869954989809909"/>
    <n v="2.1175617165952536"/>
    <n v="1.9227374246299802"/>
    <n v="1.7025226230851698"/>
    <n v="1.4569173119608223"/>
    <n v="1.185921491256938"/>
    <n v="0.88953516097351715"/>
    <n v="0"/>
    <n v="4.5690342109561364"/>
    <n v="13.707102632868409"/>
    <n v="22.845171054780682"/>
    <n v="31.983239476692955"/>
    <n v="41.121307898605224"/>
    <n v="50.259376320517504"/>
    <n v="59.397444742429769"/>
    <n v="68.535513164342049"/>
    <n v="77.673581586254315"/>
    <n v="9.1380684219122728"/>
    <n v="0"/>
    <n v="16.375371949277085"/>
    <n v="51.523835480930003"/>
    <n v="91.281655911387887"/>
    <n v="138.01960453003829"/>
    <n v="195.43455094930124"/>
    <n v="269.76065600072263"/>
    <n v="372.55231280941246"/>
    <n v="528.09752858331376"/>
    <n v="797.92967636420235"/>
    <n v="2460.9751925785858"/>
    <n v="69.555528290513578"/>
    <n v="379.57960813036465"/>
    <n v="2910.1103289994639"/>
    <n v="2910.1"/>
    <n v="379.57826086956493"/>
    <n v="69.555528290513578"/>
    <n v="2460.9662108399216"/>
    <n v="8.4528130825568013"/>
    <n v="1.0328999464036315E-2"/>
    <n v="3.5493623806866826E-6"/>
  </r>
  <r>
    <x v="3"/>
    <x v="517"/>
    <n v="377"/>
    <n v="1.9092100000000001"/>
    <n v="82.193910657806157"/>
    <n v="0"/>
    <n v="9.1326567397562393"/>
    <n v="18.265313479512479"/>
    <n v="27.397970219268718"/>
    <n v="36.530626959024957"/>
    <n v="45.6632836987812"/>
    <n v="54.795940438537443"/>
    <n v="63.928597178293685"/>
    <n v="73.061253918049928"/>
    <n v="82.193910657806171"/>
    <n v="0"/>
    <n v="9.1326567397562393"/>
    <n v="18.265313479512479"/>
    <n v="27.397970219268718"/>
    <n v="36.530626959024957"/>
    <n v="45.6632836987812"/>
    <n v="54.795940438537443"/>
    <n v="63.928597178293685"/>
    <n v="73.061253918049928"/>
    <n v="82.193910657806171"/>
    <n v="0"/>
    <n v="51.085819214806733"/>
    <n v="204.34327685922693"/>
    <n v="459.77237293326056"/>
    <n v="817.37310743690773"/>
    <n v="1277.1454803701683"/>
    <n v="1839.0894917330427"/>
    <n v="2503.2051415255305"/>
    <n v="3269.4924297476318"/>
    <n v="4137.9513563993469"/>
    <n v="0"/>
    <n v="2.7554506491659074E-2"/>
    <n v="5.5109012983318148E-2"/>
    <n v="8.2663519474977215E-2"/>
    <n v="0.1102180259666363"/>
    <n v="0.13777253245829538"/>
    <n v="0.16532703894995446"/>
    <n v="0.19288154544161354"/>
    <n v="0.22043605193327262"/>
    <n v="0.24799055842493173"/>
    <n v="9.0399999999999991"/>
    <n v="1.181524"/>
    <n v="1"/>
    <n v="1.0005999999999999"/>
    <n v="1.0066999999999999"/>
    <n v="1"/>
    <n v="0.96730627420635307"/>
    <n v="0.93583000107409764"/>
    <n v="0.90557118060323349"/>
    <n v="0.87652981279376085"/>
    <n v="0.84870589764567961"/>
    <n v="0.82209943515898976"/>
    <n v="0.79671042533369141"/>
    <n v="0.77253886816978456"/>
    <n v="0.74958476366726878"/>
    <n v="350900"/>
    <n v="701800"/>
    <n v="678855.54323801864"/>
    <n v="656765.49475380173"/>
    <n v="635529.85454734927"/>
    <n v="615148.62261866138"/>
    <n v="595621.79896773794"/>
    <n v="576949.38359457906"/>
    <n v="559131.37649918464"/>
    <n v="542167.77768155478"/>
    <n v="526058.58714168926"/>
    <n v="701800"/>
    <n v="678855.54323801864"/>
    <n v="656765.49475380173"/>
    <n v="635529.85454734927"/>
    <n v="615148.62261866138"/>
    <n v="595621.79896773794"/>
    <n v="576949.38359457906"/>
    <n v="559131.37649918464"/>
    <n v="542167.77768155478"/>
    <n v="526058.58714168926"/>
    <n v="2461472.915"/>
    <n v="60.12"/>
    <n v="9.5873061007957556"/>
    <n v="1.2999999999999999E-2"/>
    <n v="0.78300000000000003"/>
    <n v="4.1710026516728012E-2"/>
    <n v="0.15203650124888082"/>
    <n v="7.3999999999999996E-2"/>
    <n v="0.22603650124888081"/>
    <n v="2.5998826362549798"/>
    <n v="2.4940564581588047"/>
    <n v="2.362806297582341"/>
    <n v="2.2061321545255881"/>
    <n v="2.0240340289885461"/>
    <n v="1.8165119209712144"/>
    <n v="1.5835658304735942"/>
    <n v="1.3251957574956852"/>
    <n v="1.0414017020374871"/>
    <n v="0.73218366409899904"/>
    <n v="2.5998826362549798"/>
    <n v="2.5469695472068921"/>
    <n v="2.4284313778705728"/>
    <n v="2.2844692260539645"/>
    <n v="2.1150830917570671"/>
    <n v="1.9202729749798801"/>
    <n v="1.7000388757224043"/>
    <n v="1.4543807939846398"/>
    <n v="1.183298729766586"/>
    <n v="0.8867926830682431"/>
    <n v="0"/>
    <n v="4.5663283698781196"/>
    <n v="13.698985109634359"/>
    <n v="22.8316418493906"/>
    <n v="31.964298589146836"/>
    <n v="41.096955328903078"/>
    <n v="50.229612068659321"/>
    <n v="59.362268808415564"/>
    <n v="68.494925548171807"/>
    <n v="77.62758228792805"/>
    <n v="9.1326567397562393"/>
    <n v="0"/>
    <n v="16.373462183260251"/>
    <n v="51.51808275473141"/>
    <n v="91.274395574025604"/>
    <n v="138.01772993194621"/>
    <n v="195.45366255643955"/>
    <n v="269.83489127520863"/>
    <n v="372.76016471249108"/>
    <n v="528.64135463916659"/>
    <n v="799.44960768048111"/>
    <n v="2463.3233513077503"/>
    <n v="69.555528290513578"/>
    <n v="379.93183193973931"/>
    <n v="2912.810711538003"/>
    <n v="2912.8"/>
    <n v="379.9304347826087"/>
    <n v="69.555528290513578"/>
    <n v="2463.3140369268781"/>
    <n v="8.4464676698292926"/>
    <n v="1.0711538002851739E-2"/>
    <n v="3.6774025002924122E-6"/>
  </r>
  <r>
    <x v="3"/>
    <x v="518"/>
    <n v="377"/>
    <n v="1.91137"/>
    <n v="82.188354609094887"/>
    <n v="0"/>
    <n v="9.1320394010105428"/>
    <n v="18.264078802021086"/>
    <n v="27.396118203031627"/>
    <n v="36.528157604042171"/>
    <n v="45.660197005052716"/>
    <n v="54.79223640606326"/>
    <n v="63.924275807073805"/>
    <n v="73.056315208084342"/>
    <n v="82.188354609094887"/>
    <n v="0"/>
    <n v="9.1320394010105428"/>
    <n v="18.264078802021086"/>
    <n v="27.396118203031627"/>
    <n v="36.528157604042171"/>
    <n v="45.660197005052716"/>
    <n v="54.79223640606326"/>
    <n v="63.924275807073805"/>
    <n v="73.056315208084342"/>
    <n v="82.188354609094887"/>
    <n v="0"/>
    <n v="51.078912968235507"/>
    <n v="204.31565187294203"/>
    <n v="459.71021671411955"/>
    <n v="817.26260749176811"/>
    <n v="1276.9728242058879"/>
    <n v="1838.8408668564787"/>
    <n v="2502.8667354435406"/>
    <n v="3269.0504299670724"/>
    <n v="4137.3919504270771"/>
    <n v="0"/>
    <n v="2.7552643894064466E-2"/>
    <n v="5.5105287788128933E-2"/>
    <n v="8.2657931682193389E-2"/>
    <n v="0.11021057557625787"/>
    <n v="0.13776321947032233"/>
    <n v="0.16531586336438681"/>
    <n v="0.19286850725845128"/>
    <n v="0.22042115115251573"/>
    <n v="0.24797379504658021"/>
    <n v="9.0399999999999991"/>
    <n v="1.181524"/>
    <n v="1"/>
    <n v="1.0005999999999999"/>
    <n v="1.0066999999999999"/>
    <n v="1"/>
    <n v="0.9673084430537422"/>
    <n v="0.9358341741825309"/>
    <n v="0.905577193386366"/>
    <n v="0.87653750066524727"/>
    <n v="0.84871509601917505"/>
    <n v="0.82210997944814923"/>
    <n v="0.79672215095216969"/>
    <n v="0.77255161053123667"/>
    <n v="0.74959835818534992"/>
    <n v="350900"/>
    <n v="701800"/>
    <n v="678857.06533511623"/>
    <n v="656768.42344130017"/>
    <n v="635534.07431855169"/>
    <n v="615154.01796687057"/>
    <n v="595628.25438625703"/>
    <n v="576956.78357671108"/>
    <n v="559139.60553823272"/>
    <n v="542176.72027082194"/>
    <n v="526068.12777447852"/>
    <n v="701800"/>
    <n v="678857.06533511623"/>
    <n v="656768.42344130017"/>
    <n v="635534.07431855169"/>
    <n v="615154.01796687057"/>
    <n v="595628.25438625703"/>
    <n v="576956.78357671108"/>
    <n v="559139.60553823272"/>
    <n v="542176.72027082194"/>
    <n v="526068.12777447852"/>
    <n v="2463924.5812500003"/>
    <n v="60.12"/>
    <n v="9.5873061007957556"/>
    <n v="1.2999999999999999E-2"/>
    <n v="0.78300000000000003"/>
    <n v="4.1710026516728012E-2"/>
    <n v="0.15238071127399688"/>
    <n v="7.3999999999999996E-2"/>
    <n v="0.22638071127399689"/>
    <n v="2.5971005308457706"/>
    <n v="2.4913645866574128"/>
    <n v="2.360187250016061"/>
    <n v="2.2035685209217153"/>
    <n v="2.0215083993743748"/>
    <n v="1.8140068853740399"/>
    <n v="1.5810639789207106"/>
    <n v="1.3226796800143874"/>
    <n v="1.0388539886550703"/>
    <n v="0.72958690484275768"/>
    <n v="2.5971005308457706"/>
    <n v="2.5442325587515917"/>
    <n v="2.4257759183367371"/>
    <n v="2.2818778854688881"/>
    <n v="2.1125384601480448"/>
    <n v="1.9177576423742073"/>
    <n v="1.6975354321473752"/>
    <n v="1.451871829467549"/>
    <n v="1.1807668343347288"/>
    <n v="0.88422044674891398"/>
    <n v="0"/>
    <n v="4.5660197005052714"/>
    <n v="13.698059101515813"/>
    <n v="22.830098502526354"/>
    <n v="31.962137903536899"/>
    <n v="41.094177304547443"/>
    <n v="50.226216705557988"/>
    <n v="59.358256106568533"/>
    <n v="68.490295507579077"/>
    <n v="77.622334908589607"/>
    <n v="9.1320394010105428"/>
    <n v="0"/>
    <n v="16.388860235034681"/>
    <n v="51.567506498367663"/>
    <n v="91.365695062679563"/>
    <n v="138.16529648183391"/>
    <n v="195.6835618877509"/>
    <n v="270.19629825260063"/>
    <n v="373.35384745308488"/>
    <n v="529.70329024736179"/>
    <n v="801.66685060265718"/>
    <n v="2468.0912067213712"/>
    <n v="69.555528290513578"/>
    <n v="380.64701025178249"/>
    <n v="2918.293745263667"/>
    <n v="2918.3"/>
    <n v="380.64782608695623"/>
    <n v="69.555528290513578"/>
    <n v="2468.0966456225306"/>
    <n v="8.4431663335777696"/>
    <n v="6.2547363331759698E-3"/>
    <n v="2.1432807912743618E-6"/>
  </r>
  <r>
    <x v="3"/>
    <x v="519"/>
    <n v="377"/>
    <n v="1.9095500000000001"/>
    <n v="82.268411350011576"/>
    <n v="0"/>
    <n v="9.1409345944457314"/>
    <n v="18.281869188891463"/>
    <n v="27.422803783337194"/>
    <n v="36.563738377782926"/>
    <n v="45.704672972228657"/>
    <n v="54.845607566674389"/>
    <n v="63.98654216112012"/>
    <n v="73.127476755565851"/>
    <n v="82.268411350011576"/>
    <n v="0"/>
    <n v="9.1409345944457314"/>
    <n v="18.281869188891463"/>
    <n v="27.422803783337194"/>
    <n v="36.563738377782926"/>
    <n v="45.704672972228657"/>
    <n v="54.845607566674389"/>
    <n v="63.98654216112012"/>
    <n v="73.127476755565851"/>
    <n v="82.268411350011576"/>
    <n v="0"/>
    <n v="51.178469721710037"/>
    <n v="204.71387888684015"/>
    <n v="460.60622749539033"/>
    <n v="818.8555155473606"/>
    <n v="1279.4617430427509"/>
    <n v="1842.4249099815613"/>
    <n v="2507.7450163637918"/>
    <n v="3275.4220621894424"/>
    <n v="4145.4560474585123"/>
    <n v="0"/>
    <n v="2.7579481940455446E-2"/>
    <n v="5.5158963880910891E-2"/>
    <n v="8.273844582136633E-2"/>
    <n v="0.11031792776182178"/>
    <n v="0.13789740970227723"/>
    <n v="0.16547689164273266"/>
    <n v="0.19305637358318811"/>
    <n v="0.22063585552364356"/>
    <n v="0.24821533746409899"/>
    <n v="9.0399999999999991"/>
    <n v="1.181524"/>
    <n v="1"/>
    <n v="1.0005999999999999"/>
    <n v="1.0066999999999999"/>
    <n v="1"/>
    <n v="0.9672771928115822"/>
    <n v="0.93577404628685346"/>
    <n v="0.905490560425814"/>
    <n v="0.8764267352284637"/>
    <n v="0.84858257069480247"/>
    <n v="0.82195806682483052"/>
    <n v="0.79655322361854775"/>
    <n v="0.77236804107595425"/>
    <n v="0.7494025191970497"/>
    <n v="350900"/>
    <n v="701800"/>
    <n v="678835.13391516835"/>
    <n v="656726.2256841138"/>
    <n v="635473.27530683624"/>
    <n v="615076.28278333577"/>
    <n v="595535.24811361241"/>
    <n v="576850.17129766603"/>
    <n v="559021.05233549676"/>
    <n v="542047.8912271047"/>
    <n v="525930.68797248951"/>
    <n v="701800"/>
    <n v="678835.13391516835"/>
    <n v="656726.2256841138"/>
    <n v="635473.27530683624"/>
    <n v="615076.28278333577"/>
    <n v="595535.24811361241"/>
    <n v="576850.17129766603"/>
    <n v="559021.05233549676"/>
    <n v="542047.8912271047"/>
    <n v="525930.68797248951"/>
    <n v="2466376.2475000001"/>
    <n v="60.12"/>
    <n v="9.5873061007957556"/>
    <n v="1.2999999999999999E-2"/>
    <n v="0.78300000000000003"/>
    <n v="4.1710026516728012E-2"/>
    <n v="0.15209065664637358"/>
    <n v="7.3999999999999996E-2"/>
    <n v="0.22609065664637357"/>
    <n v="2.5943239564612326"/>
    <n v="2.4885972954204494"/>
    <n v="2.3574439127889164"/>
    <n v="2.2008638085666323"/>
    <n v="2.0188569827535994"/>
    <n v="1.8114234353498162"/>
    <n v="1.5785631663552828"/>
    <n v="1.3202761757699994"/>
    <n v="1.0365624635939665"/>
    <n v="0.72742202982718329"/>
    <n v="2.5943239564612326"/>
    <n v="2.5414606259408412"/>
    <n v="2.4230206041046829"/>
    <n v="2.2791538606777744"/>
    <n v="2.1098603956601156"/>
    <n v="1.9151402090517078"/>
    <n v="1.6949933008525495"/>
    <n v="1.4494196710626412"/>
    <n v="1.178419319681983"/>
    <n v="0.88199224671057497"/>
    <n v="0"/>
    <n v="4.5704672972228657"/>
    <n v="13.711401891668597"/>
    <n v="22.852336486114329"/>
    <n v="31.99327108056006"/>
    <n v="41.134205675005788"/>
    <n v="50.275140269451526"/>
    <n v="59.416074863897251"/>
    <n v="68.557009458342989"/>
    <n v="77.697944052788714"/>
    <n v="9.1409345944457314"/>
    <n v="0"/>
    <n v="16.438713314514231"/>
    <n v="51.726769338065111"/>
    <n v="91.653186190649151"/>
    <n v="138.61030758780265"/>
    <n v="196.33292742356826"/>
    <n v="271.12895885694081"/>
    <n v="374.71442193922263"/>
    <n v="531.7929950593732"/>
    <n v="805.25858062617101"/>
    <n v="2477.6568603363071"/>
    <n v="69.555528290513578"/>
    <n v="382.08185829402282"/>
    <n v="2929.2942469208433"/>
    <n v="2929.3"/>
    <n v="382.0826086956522"/>
    <n v="69.555528290513578"/>
    <n v="2477.6618630138346"/>
    <n v="8.4459483126129822"/>
    <n v="5.7530791568751738E-3"/>
    <n v="1.9639774542980145E-6"/>
  </r>
  <r>
    <x v="3"/>
    <x v="520"/>
    <n v="377"/>
    <n v="1.9116299999999999"/>
    <n v="82.264498469737561"/>
    <n v="0"/>
    <n v="9.1404998299708407"/>
    <n v="18.280999659941681"/>
    <n v="27.42149948991252"/>
    <n v="36.561999319883363"/>
    <n v="45.702499149854205"/>
    <n v="54.842998979825047"/>
    <n v="63.98349880979589"/>
    <n v="73.123998639766725"/>
    <n v="82.264498469737561"/>
    <n v="0"/>
    <n v="9.1404998299708407"/>
    <n v="18.280999659941681"/>
    <n v="27.42149948991252"/>
    <n v="36.561999319883363"/>
    <n v="45.702499149854205"/>
    <n v="54.842998979825047"/>
    <n v="63.98349880979589"/>
    <n v="73.123998639766725"/>
    <n v="82.264498469737561"/>
    <n v="0"/>
    <n v="51.17360149928939"/>
    <n v="204.69440599715756"/>
    <n v="460.56241349360454"/>
    <n v="818.77762398863024"/>
    <n v="1279.3400374822349"/>
    <n v="1842.2496539744184"/>
    <n v="2507.506473465181"/>
    <n v="3275.110495954521"/>
    <n v="4145.061721442441"/>
    <n v="0"/>
    <n v="2.7578170195046953E-2"/>
    <n v="5.5156340390093907E-2"/>
    <n v="8.273451058514085E-2"/>
    <n v="0.11031268078018781"/>
    <n v="0.13789085097523476"/>
    <n v="0.16546902117028173"/>
    <n v="0.19304719136532869"/>
    <n v="0.22062536156037563"/>
    <n v="0.24820353175542256"/>
    <n v="9.0399999999999991"/>
    <n v="1.181524"/>
    <n v="1"/>
    <n v="1.0005999999999999"/>
    <n v="1.0066999999999999"/>
    <n v="1"/>
    <n v="0.9672787201821138"/>
    <n v="0.93577698501078244"/>
    <n v="0.90549479448600623"/>
    <n v="0.87643214860778484"/>
    <n v="0.84858904737611862"/>
    <n v="0.82196549079100734"/>
    <n v="0.7965614788524511"/>
    <n v="0.7723770115604498"/>
    <n v="0.74941208891500355"/>
    <n v="350900"/>
    <n v="701800"/>
    <n v="678836.20582380751"/>
    <n v="656728.28808056714"/>
    <n v="635476.24677027913"/>
    <n v="615080.08189294336"/>
    <n v="595539.79344856006"/>
    <n v="576855.38143712899"/>
    <n v="559026.84585865017"/>
    <n v="542054.18671312369"/>
    <n v="525937.40400054946"/>
    <n v="701800"/>
    <n v="678836.20582380751"/>
    <n v="656728.28808056714"/>
    <n v="635476.24677027913"/>
    <n v="615080.08189294336"/>
    <n v="595539.79344856006"/>
    <n v="576855.38143712899"/>
    <n v="559026.84585865017"/>
    <n v="542054.18671312369"/>
    <n v="525937.40400054946"/>
    <n v="2468827.9137500003"/>
    <n v="60.12"/>
    <n v="9.5873061007957556"/>
    <n v="1.2999999999999999E-2"/>
    <n v="0.78300000000000003"/>
    <n v="4.1710026516728012E-2"/>
    <n v="0.15242217020615395"/>
    <n v="7.3999999999999996E-2"/>
    <n v="0.22642217020615396"/>
    <n v="2.5915528966236345"/>
    <n v="2.4859146379171548"/>
    <n v="2.3548328897434452"/>
    <n v="2.1983076521025056"/>
    <n v="2.016338924994336"/>
    <n v="1.8089267084189373"/>
    <n v="1.5760710023763083"/>
    <n v="1.317771806866449"/>
    <n v="1.0340291218893607"/>
    <n v="0.72484294744504218"/>
    <n v="2.5915528966236345"/>
    <n v="2.5387337672703945"/>
    <n v="2.4203737638303"/>
    <n v="2.2765702709229751"/>
    <n v="2.1073232885484208"/>
    <n v="1.9126328167066367"/>
    <n v="1.6924988553976228"/>
    <n v="1.4469214046213787"/>
    <n v="1.175900464377905"/>
    <n v="0.87943603466720144"/>
    <n v="0"/>
    <n v="4.5702499149854203"/>
    <n v="13.71074974495626"/>
    <n v="22.851249574927103"/>
    <n v="31.991749404897941"/>
    <n v="41.13224923486878"/>
    <n v="50.27274906483963"/>
    <n v="59.413248894810465"/>
    <n v="68.553748724781315"/>
    <n v="77.694248554752136"/>
    <n v="9.1404998299708407"/>
    <n v="0"/>
    <n v="16.454804796551631"/>
    <n v="51.778410254380958"/>
    <n v="91.748471603101834"/>
    <n v="138.76398632568916"/>
    <n v="196.57161262401536"/>
    <n v="271.50272676041351"/>
    <n v="375.32570164938335"/>
    <n v="532.8814364353791"/>
    <n v="807.52236400361551"/>
    <n v="2482.5495144525303"/>
    <n v="69.555528290513578"/>
    <n v="382.81575641145633"/>
    <n v="2934.9207991544999"/>
    <n v="2934.9"/>
    <n v="382.81304347826062"/>
    <n v="69.555528290513578"/>
    <n v="2482.5314282312261"/>
    <n v="8.4427686487568323"/>
    <n v="2.0799154499854922E-2"/>
    <n v="7.0868358376281714E-6"/>
  </r>
  <r>
    <x v="3"/>
    <x v="521"/>
    <n v="377"/>
    <n v="1.90987"/>
    <n v="82.343249289921076"/>
    <n v="0"/>
    <n v="9.1492499211023421"/>
    <n v="18.298499842204684"/>
    <n v="27.447749763307026"/>
    <n v="36.596999684409369"/>
    <n v="45.746249605511707"/>
    <n v="54.895499526614046"/>
    <n v="64.044749447716384"/>
    <n v="73.193999368818723"/>
    <n v="82.343249289921062"/>
    <n v="0"/>
    <n v="9.1492499211023421"/>
    <n v="18.298499842204684"/>
    <n v="27.447749763307026"/>
    <n v="36.596999684409369"/>
    <n v="45.746249605511707"/>
    <n v="54.895499526614046"/>
    <n v="64.044749447716384"/>
    <n v="73.193999368818723"/>
    <n v="82.343249289921062"/>
    <n v="0"/>
    <n v="51.271624147759624"/>
    <n v="205.0864965910385"/>
    <n v="461.4446173298366"/>
    <n v="820.34598636415399"/>
    <n v="1281.7906036939905"/>
    <n v="1845.7784693193457"/>
    <n v="2512.3095832402205"/>
    <n v="3281.3839454566146"/>
    <n v="4153.001555968528"/>
    <n v="0"/>
    <n v="2.7604570447433096E-2"/>
    <n v="5.5209140894866192E-2"/>
    <n v="8.2813711342299284E-2"/>
    <n v="0.11041828178973238"/>
    <n v="0.13802285223716546"/>
    <n v="0.16562742268459854"/>
    <n v="0.19323199313203163"/>
    <n v="0.22083656357946471"/>
    <n v="0.2484411340268978"/>
    <n v="9.0399999999999991"/>
    <n v="1.181524"/>
    <n v="1"/>
    <n v="1.0005999999999999"/>
    <n v="1.0066999999999999"/>
    <n v="1"/>
    <n v="0.96724798077896257"/>
    <n v="0.93571784223307064"/>
    <n v="0.90540958436232433"/>
    <n v="0.87632320716672341"/>
    <n v="0.84845871064626821"/>
    <n v="0.82181609480095841"/>
    <n v="0.79639535963079411"/>
    <n v="0.77219650513577542"/>
    <n v="0.74921953131590224"/>
    <n v="350900"/>
    <n v="701800"/>
    <n v="678814.63291067595"/>
    <n v="656686.78167916893"/>
    <n v="635416.44630547916"/>
    <n v="615003.62678960653"/>
    <n v="595448.32313155103"/>
    <n v="576750.53533131257"/>
    <n v="558910.26338889136"/>
    <n v="541927.50730428717"/>
    <n v="525802.26707750023"/>
    <n v="701800"/>
    <n v="678814.63291067595"/>
    <n v="656686.78167916893"/>
    <n v="635416.44630547916"/>
    <n v="615003.62678960653"/>
    <n v="595448.32313155103"/>
    <n v="576750.53533131257"/>
    <n v="558910.26338889136"/>
    <n v="541927.50730428717"/>
    <n v="525802.26707750023"/>
    <n v="2471279.58"/>
    <n v="60.12"/>
    <n v="9.5873061007957556"/>
    <n v="1.2999999999999999E-2"/>
    <n v="0.78300000000000003"/>
    <n v="4.1710026516728012E-2"/>
    <n v="0.1521416352414067"/>
    <n v="7.3999999999999996E-2"/>
    <n v="0.22614163524140668"/>
    <n v="2.5887873349206347"/>
    <n v="2.4831594903850496"/>
    <n v="2.3521023458118862"/>
    <n v="2.1956159012011454"/>
    <n v="2.0137001565528259"/>
    <n v="1.8063551118669292"/>
    <n v="1.5735807671434541"/>
    <n v="1.3153771223824016"/>
    <n v="1.0317441775837706"/>
    <n v="0.72268193274756198"/>
    <n v="2.5887873349206347"/>
    <n v="2.5359734126528419"/>
    <n v="2.4176309180984679"/>
    <n v="2.273859123506516"/>
    <n v="2.1046580288769858"/>
    <n v="1.9100276342098774"/>
    <n v="1.6899679395051916"/>
    <n v="1.4444789447629278"/>
    <n v="1.1735606499830862"/>
    <n v="0.87721305516566628"/>
    <n v="0"/>
    <n v="4.5746249605511711"/>
    <n v="13.723874881653513"/>
    <n v="22.873124802755854"/>
    <n v="32.022374723858199"/>
    <n v="41.171624644960538"/>
    <n v="50.320874566062876"/>
    <n v="59.470124487165215"/>
    <n v="68.619374408267561"/>
    <n v="77.768624329369885"/>
    <n v="9.1492499211023421"/>
    <n v="0"/>
    <n v="16.50426887386504"/>
    <n v="51.936447469386948"/>
    <n v="92.033817369591475"/>
    <n v="139.20584978458442"/>
    <n v="197.21677152089262"/>
    <n v="272.43017272159159"/>
    <n v="376.68048658296181"/>
    <n v="534.96664693041839"/>
    <n v="811.11946045462128"/>
    <n v="2492.0939217079135"/>
    <n v="69.555528290513578"/>
    <n v="384.2474174997638"/>
    <n v="2945.8968674981907"/>
    <n v="2945.9"/>
    <n v="384.24782608695614"/>
    <n v="69.555528290513578"/>
    <n v="2492.0966456225306"/>
    <n v="8.4454594040642252"/>
    <n v="3.1325018094321422E-3"/>
    <n v="1.0633428865311593E-6"/>
  </r>
  <r>
    <x v="3"/>
    <x v="522"/>
    <n v="377"/>
    <n v="1.9080999999999999"/>
    <n v="82.422285914010914"/>
    <n v="0"/>
    <n v="9.1580317682234345"/>
    <n v="18.316063536446869"/>
    <n v="27.474095304670303"/>
    <n v="36.632127072893738"/>
    <n v="45.790158841117176"/>
    <n v="54.948190609340614"/>
    <n v="64.106222377564052"/>
    <n v="73.26425414578749"/>
    <n v="82.422285914010928"/>
    <n v="0"/>
    <n v="9.1580317682234345"/>
    <n v="18.316063536446869"/>
    <n v="27.474095304670303"/>
    <n v="36.632127072893738"/>
    <n v="45.790158841117176"/>
    <n v="54.948190609340614"/>
    <n v="64.106222377564052"/>
    <n v="73.26425414578749"/>
    <n v="82.422285914010928"/>
    <n v="0"/>
    <n v="51.370096844021155"/>
    <n v="205.48038737608462"/>
    <n v="462.33087159619049"/>
    <n v="821.92154950433849"/>
    <n v="1284.2524211005293"/>
    <n v="1849.3234863847622"/>
    <n v="2517.1347453570379"/>
    <n v="3287.6861980173558"/>
    <n v="4160.977844365716"/>
    <n v="0"/>
    <n v="2.7631066512094488E-2"/>
    <n v="5.5262133024188975E-2"/>
    <n v="8.2893199536283463E-2"/>
    <n v="0.11052426604837795"/>
    <n v="0.13815533256047244"/>
    <n v="0.16578639907256695"/>
    <n v="0.19341746558466144"/>
    <n v="0.22104853209675596"/>
    <n v="0.24867959860885044"/>
    <n v="9.0399999999999991"/>
    <n v="1.181524"/>
    <n v="1"/>
    <n v="1.0005999999999999"/>
    <n v="1.0066999999999999"/>
    <n v="1"/>
    <n v="0.96721713093949391"/>
    <n v="0.93565848930804629"/>
    <n v="0.90532407510565716"/>
    <n v="0.8762138883323265"/>
    <n v="0.84832792898805431"/>
    <n v="0.8216661970728405"/>
    <n v="0.79622869258668527"/>
    <n v="0.77201541552958852"/>
    <n v="0.74902636590155025"/>
    <n v="350900"/>
    <n v="701800"/>
    <n v="678792.98249333678"/>
    <n v="656645.12779638683"/>
    <n v="635356.43590915017"/>
    <n v="614926.90683162678"/>
    <n v="595356.54056381655"/>
    <n v="576645.33710571949"/>
    <n v="558793.2964573357"/>
    <n v="541800.41861866519"/>
    <n v="525666.70358970796"/>
    <n v="701800"/>
    <n v="678792.98249333678"/>
    <n v="656645.12779638683"/>
    <n v="635356.43590915017"/>
    <n v="614926.90683162678"/>
    <n v="595356.54056381655"/>
    <n v="576645.33710571949"/>
    <n v="558793.2964573357"/>
    <n v="541800.41861866519"/>
    <n v="525666.70358970796"/>
    <n v="2473731.2462500003"/>
    <n v="60.12"/>
    <n v="9.5873061007957556"/>
    <n v="1.2999999999999999E-2"/>
    <n v="0.78300000000000003"/>
    <n v="4.1710026516728012E-2"/>
    <n v="0.15185976693641276"/>
    <n v="7.3999999999999996E-2"/>
    <n v="0.22585976693641274"/>
    <n v="2.586027255004955"/>
    <n v="2.4804095293917068"/>
    <n v="2.3493767601755096"/>
    <n v="2.1929289473563625"/>
    <n v="2.0110660909342664"/>
    <n v="1.8037881909092206"/>
    <n v="1.571095247281225"/>
    <n v="1.3129872600502794"/>
    <n v="1.0294642292163851"/>
    <n v="0.72052615477954129"/>
    <n v="2.586027255004955"/>
    <n v="2.5332183921983309"/>
    <n v="2.4148931447836084"/>
    <n v="2.271152853765936"/>
    <n v="2.1019975191453142"/>
    <n v="1.9074271409217434"/>
    <n v="1.6874417190952227"/>
    <n v="1.4420412536657521"/>
    <n v="1.1712257446333323"/>
    <n v="0.87499519199796327"/>
    <n v="0"/>
    <n v="4.5790158841117172"/>
    <n v="13.737047652335152"/>
    <n v="22.895079420558588"/>
    <n v="32.053111188782019"/>
    <n v="41.211142957005457"/>
    <n v="50.369174725228895"/>
    <n v="59.527206493452333"/>
    <n v="68.685238261675778"/>
    <n v="77.843270029899202"/>
    <n v="9.1580317682234345"/>
    <n v="0"/>
    <n v="16.553950919921974"/>
    <n v="52.095190660271406"/>
    <n v="92.320454927461711"/>
    <n v="139.64974166887714"/>
    <n v="197.86493979669007"/>
    <n v="273.36203499826638"/>
    <n v="378.04192269453102"/>
    <n v="537.06264303927685"/>
    <n v="814.73720815356364"/>
    <n v="2501.6880868588601"/>
    <n v="69.555528290513578"/>
    <n v="385.6865422724058"/>
    <n v="2956.9301574217793"/>
    <n v="2956.9"/>
    <n v="385.68260869565211"/>
    <n v="69.555528290513578"/>
    <n v="2501.6618630138346"/>
    <n v="8.4481624411540075"/>
    <n v="3.0157421779222204E-2"/>
    <n v="1.0198999553323482E-5"/>
  </r>
  <r>
    <x v="3"/>
    <x v="523"/>
    <n v="377"/>
    <n v="1.9084099999999999"/>
    <n v="82.456421469459031"/>
    <n v="0"/>
    <n v="9.1618246077176693"/>
    <n v="18.323649215435339"/>
    <n v="27.485473823153008"/>
    <n v="36.647298430870677"/>
    <n v="45.809123038588346"/>
    <n v="54.970947646306016"/>
    <n v="64.132772254023678"/>
    <n v="73.294596861741354"/>
    <n v="82.456421469459031"/>
    <n v="0"/>
    <n v="9.1618246077176693"/>
    <n v="18.323649215435339"/>
    <n v="27.485473823153008"/>
    <n v="36.647298430870677"/>
    <n v="45.809123038588346"/>
    <n v="54.970947646306016"/>
    <n v="64.132772254023678"/>
    <n v="73.294596861741354"/>
    <n v="82.456421469459031"/>
    <n v="0"/>
    <n v="51.412655962330874"/>
    <n v="205.65062384932349"/>
    <n v="462.71390366097791"/>
    <n v="822.60249539729398"/>
    <n v="1285.3163990582721"/>
    <n v="1850.8556146439116"/>
    <n v="2519.2201421542127"/>
    <n v="3290.4099815891759"/>
    <n v="4164.4251329488025"/>
    <n v="0"/>
    <n v="2.7642510040899283E-2"/>
    <n v="5.5285020081798565E-2"/>
    <n v="8.2927530122697851E-2"/>
    <n v="0.11057004016359713"/>
    <n v="0.13821255020449641"/>
    <n v="0.1658550602453957"/>
    <n v="0.19349757028629497"/>
    <n v="0.22114008032719426"/>
    <n v="0.24878259036809358"/>
    <n v="9.0399999999999991"/>
    <n v="1.181524"/>
    <n v="1"/>
    <n v="1.0005999999999999"/>
    <n v="1.0066999999999999"/>
    <n v="1"/>
    <n v="0.9672038073834065"/>
    <n v="0.93563285644429983"/>
    <n v="0.90528714718268011"/>
    <n v="0.87616667959854733"/>
    <n v="0.84827145369190127"/>
    <n v="0.82160146946274215"/>
    <n v="0.79615672691106998"/>
    <n v="0.77193722603688464"/>
    <n v="0.74894296684018624"/>
    <n v="350900"/>
    <n v="701800"/>
    <n v="678783.63202167465"/>
    <n v="656627.13865260966"/>
    <n v="635330.51989280491"/>
    <n v="614893.77574226051"/>
    <n v="595316.90620097634"/>
    <n v="576599.91126895242"/>
    <n v="558742.79094618896"/>
    <n v="541745.54523268563"/>
    <n v="525608.17412844265"/>
    <n v="701800"/>
    <n v="678783.63202167465"/>
    <n v="656627.13865260966"/>
    <n v="635330.51989280491"/>
    <n v="614893.77574226051"/>
    <n v="595316.90620097634"/>
    <n v="576599.91126895242"/>
    <n v="558742.79094618896"/>
    <n v="541745.54523268563"/>
    <n v="525608.17412844265"/>
    <n v="2476182.9125000001"/>
    <n v="60.12"/>
    <n v="9.5873061007957556"/>
    <n v="1.2999999999999999E-2"/>
    <n v="0.78300000000000003"/>
    <n v="4.1710026516728012E-2"/>
    <n v="0.15190911482373617"/>
    <n v="7.3999999999999996E-2"/>
    <n v="0.22590911482373616"/>
    <n v="2.5832726405940596"/>
    <n v="2.4777072162558009"/>
    <n v="2.3467242524129488"/>
    <n v="2.1903237490655041"/>
    <n v="2.0085057062134659"/>
    <n v="1.8012701238568345"/>
    <n v="1.5686170019956098"/>
    <n v="1.3105463406297928"/>
    <n v="1.0270581397593821"/>
    <n v="0.71815239938437769"/>
    <n v="2.5832726405940596"/>
    <n v="2.53048992842493"/>
    <n v="2.4122157343343749"/>
    <n v="2.2685240007392267"/>
    <n v="2.099414727639485"/>
    <n v="1.9048879150351503"/>
    <n v="1.6849435629262222"/>
    <n v="1.4395816713127014"/>
    <n v="1.1688022401945874"/>
    <n v="0.87260526957187989"/>
    <n v="0"/>
    <n v="4.5809123038588346"/>
    <n v="13.742736911576504"/>
    <n v="22.904561519294173"/>
    <n v="32.066386127011839"/>
    <n v="41.228210734729515"/>
    <n v="50.390035342447177"/>
    <n v="59.551859950164847"/>
    <n v="68.713684557882516"/>
    <n v="77.875509165600192"/>
    <n v="9.1618246077176693"/>
    <n v="0"/>
    <n v="16.585529386957045"/>
    <n v="52.196220852781501"/>
    <n v="92.504013749940981"/>
    <n v="139.9373842772637"/>
    <n v="198.29284057096064"/>
    <n v="273.99414196546019"/>
    <n v="379.00155774368864"/>
    <n v="538.62210767541694"/>
    <n v="817.64548197375575"/>
    <n v="2508.7792781962253"/>
    <n v="69.555528290513578"/>
    <n v="386.75022097301058"/>
    <n v="2965.0850274597492"/>
    <n v="2965.1"/>
    <n v="386.75217391304341"/>
    <n v="69.555528290513578"/>
    <n v="2508.7922977964431"/>
    <n v="8.4476892465760933"/>
    <n v="1.4972540250710153E-2"/>
    <n v="5.0495903175981097E-6"/>
  </r>
  <r>
    <x v="3"/>
    <x v="524"/>
    <n v="377"/>
    <n v="1.9086399999999999"/>
    <n v="82.492260581266663"/>
    <n v="0"/>
    <n v="9.1658067312518519"/>
    <n v="18.331613462503704"/>
    <n v="27.497420193755556"/>
    <n v="36.663226925007407"/>
    <n v="45.829033656259256"/>
    <n v="54.994840387511104"/>
    <n v="64.160647118762952"/>
    <n v="73.326453850014801"/>
    <n v="82.492260581266649"/>
    <n v="0"/>
    <n v="9.1658067312518519"/>
    <n v="18.331613462503704"/>
    <n v="27.497420193755556"/>
    <n v="36.663226925007407"/>
    <n v="45.829033656259256"/>
    <n v="54.994840387511104"/>
    <n v="64.160647118762952"/>
    <n v="73.326453850014801"/>
    <n v="82.492260581266649"/>
    <n v="0"/>
    <n v="51.457357983730333"/>
    <n v="205.82943193492133"/>
    <n v="463.11622185357294"/>
    <n v="823.31772773968532"/>
    <n v="1286.4339495932579"/>
    <n v="1852.4648874142915"/>
    <n v="2521.4105412027852"/>
    <n v="3293.2709109587395"/>
    <n v="4168.0459966821554"/>
    <n v="0"/>
    <n v="2.7654524666204928E-2"/>
    <n v="5.5309049332409856E-2"/>
    <n v="8.2963573998614773E-2"/>
    <n v="0.11061809866481971"/>
    <n v="0.13827262333102464"/>
    <n v="0.16592714799722955"/>
    <n v="0.19358167266343446"/>
    <n v="0.22123619732963937"/>
    <n v="0.24889072199584428"/>
    <n v="9.0399999999999991"/>
    <n v="1.181524"/>
    <n v="1"/>
    <n v="1.0005999999999999"/>
    <n v="1.0066999999999999"/>
    <n v="1"/>
    <n v="0.96718981913283941"/>
    <n v="0.93560594526022922"/>
    <n v="0.90524837838216976"/>
    <n v="0.87611711849866081"/>
    <n v="0.84821216560970247"/>
    <n v="0.82153351971529476"/>
    <n v="0.79608118081543744"/>
    <n v="0.77185514891013085"/>
    <n v="0.74885542399937488"/>
    <n v="350900"/>
    <n v="701800"/>
    <n v="678773.81506742665"/>
    <n v="656608.25238362886"/>
    <n v="635303.31194860674"/>
    <n v="614858.99376236019"/>
    <n v="595275.29782488919"/>
    <n v="576552.22413619386"/>
    <n v="558689.77269627398"/>
    <n v="541687.94350512978"/>
    <n v="525546.73656276125"/>
    <n v="701800"/>
    <n v="678773.81506742677"/>
    <n v="656608.25238362886"/>
    <n v="635303.31194860674"/>
    <n v="614858.99376236019"/>
    <n v="595275.29782488919"/>
    <n v="576552.22413619386"/>
    <n v="558689.77269627398"/>
    <n v="541687.94350512978"/>
    <n v="525546.73656276125"/>
    <n v="2478634.5787500003"/>
    <n v="60.12"/>
    <n v="9.5873061007957556"/>
    <n v="1.2999999999999999E-2"/>
    <n v="0.78300000000000003"/>
    <n v="4.1710026516728012E-2"/>
    <n v="0.15194573295278077"/>
    <n v="7.3999999999999996E-2"/>
    <n v="0.22594573295278075"/>
    <n v="2.5805234754698314"/>
    <n v="2.4750086518610805"/>
    <n v="2.3440744366784352"/>
    <n v="2.187720829921898"/>
    <n v="2.0059478315914667"/>
    <n v="1.798755441687143"/>
    <n v="1.5661436602089265"/>
    <n v="1.3081124871568155"/>
    <n v="1.0246619225308118"/>
    <n v="0.71579196633091513"/>
    <n v="2.5805234754698314"/>
    <n v="2.5277660636654558"/>
    <n v="2.4095415442697581"/>
    <n v="2.2658976333001668"/>
    <n v="2.0968343307566824"/>
    <n v="1.9023516366393047"/>
    <n v="1.6824495509480348"/>
    <n v="1.4371280736828709"/>
    <n v="1.1663872048438138"/>
    <n v="0.87022694443086346"/>
    <n v="0"/>
    <n v="4.5829033656259259"/>
    <n v="13.748710096877778"/>
    <n v="22.914516828129628"/>
    <n v="32.080323559381483"/>
    <n v="41.246130290633332"/>
    <n v="50.41193702188518"/>
    <n v="59.577743753137028"/>
    <n v="68.743550484388876"/>
    <n v="77.909357215640725"/>
    <n v="9.1658067312518519"/>
    <n v="0"/>
    <n v="16.617837829668041"/>
    <n v="52.299583649712083"/>
    <n v="92.691756900225073"/>
    <n v="140.23141519015741"/>
    <n v="198.72985171335009"/>
    <n v="274.63888675311091"/>
    <n v="379.97871917280747"/>
    <n v="540.20662704743575"/>
    <n v="820.59296757543427"/>
    <n v="2515.9876458319009"/>
    <n v="69.555528290513578"/>
    <n v="387.83147611836193"/>
    <n v="2973.3746502407762"/>
    <n v="2973.4"/>
    <n v="387.8347826086956"/>
    <n v="69.555528290513578"/>
    <n v="2516.0096891007911"/>
    <n v="8.4473381066190658"/>
    <n v="2.5349759223900037E-2"/>
    <n v="8.5255126198627963E-6"/>
  </r>
  <r>
    <x v="3"/>
    <x v="525"/>
    <n v="377"/>
    <n v="1.9049799999999999"/>
    <n v="82.612294359456101"/>
    <n v="0"/>
    <n v="9.1791438177173443"/>
    <n v="18.358287635434689"/>
    <n v="27.537431453152031"/>
    <n v="36.716575270869377"/>
    <n v="45.895719088586723"/>
    <n v="55.07486290630407"/>
    <n v="64.254006724021409"/>
    <n v="73.433150541738755"/>
    <n v="82.612294359456101"/>
    <n v="0"/>
    <n v="9.1791438177173443"/>
    <n v="18.358287635434689"/>
    <n v="27.537431453152031"/>
    <n v="36.716575270869377"/>
    <n v="45.895719088586723"/>
    <n v="55.07486290630407"/>
    <n v="64.254006724021409"/>
    <n v="73.433150541738755"/>
    <n v="82.612294359456101"/>
    <n v="0"/>
    <n v="51.607217251132361"/>
    <n v="206.42886900452945"/>
    <n v="464.46495526019118"/>
    <n v="825.71547601811778"/>
    <n v="1290.1804312783092"/>
    <n v="1857.8598210407652"/>
    <n v="2528.7536453054854"/>
    <n v="3302.8619040724711"/>
    <n v="4180.1845973417212"/>
    <n v="0"/>
    <n v="2.7694764526966741E-2"/>
    <n v="5.5389529053933483E-2"/>
    <n v="8.308429358090022E-2"/>
    <n v="0.11077905810786697"/>
    <n v="0.13847382263483371"/>
    <n v="0.16616858716180044"/>
    <n v="0.19386335168876717"/>
    <n v="0.22155811621573393"/>
    <n v="0.24925288074270066"/>
    <n v="9.0399999999999991"/>
    <n v="1.181524"/>
    <n v="1"/>
    <n v="1.0005999999999999"/>
    <n v="1.0066999999999999"/>
    <n v="1"/>
    <n v="0.96714297081372447"/>
    <n v="0.93551581999594913"/>
    <n v="0.90511854754667387"/>
    <n v="0.87595115346589858"/>
    <n v="0.84801363775362337"/>
    <n v="0.82130600040984836"/>
    <n v="0.79582824143457331"/>
    <n v="0.77158036082779835"/>
    <n v="0.74856235858952347"/>
    <n v="350900"/>
    <n v="701800"/>
    <n v="678740.93691707181"/>
    <n v="656545.00247315713"/>
    <n v="635212.19666825572"/>
    <n v="614742.51950236759"/>
    <n v="595135.97097549285"/>
    <n v="576392.55108763161"/>
    <n v="558512.25983878353"/>
    <n v="541495.09722894884"/>
    <n v="525341.06325812754"/>
    <n v="701800"/>
    <n v="678740.93691707181"/>
    <n v="656545.00247315713"/>
    <n v="635212.19666825572"/>
    <n v="614742.51950236759"/>
    <n v="595135.97097549285"/>
    <n v="576392.55108763161"/>
    <n v="558512.25983878353"/>
    <n v="541495.09722894884"/>
    <n v="525341.06325812754"/>
    <n v="2481086.2450000001"/>
    <n v="60.12"/>
    <n v="9.5873061007957556"/>
    <n v="1.2999999999999999E-2"/>
    <n v="0.78300000000000003"/>
    <n v="4.1710026516728012E-2"/>
    <n v="0.15136355069253229"/>
    <n v="7.3999999999999996E-2"/>
    <n v="0.22536355069253228"/>
    <n v="2.5777797434782612"/>
    <n v="2.4722364403331536"/>
    <n v="2.3413031902056178"/>
    <n v="2.1849799930956526"/>
    <n v="2.0032668490032579"/>
    <n v="1.7961637579284342"/>
    <n v="1.5636707198711821"/>
    <n v="1.3057877348315003"/>
    <n v="1.0225148028093893"/>
    <n v="0.71385192380484919"/>
    <n v="2.5777797434782612"/>
    <n v="2.5250080919057076"/>
    <n v="2.4067698152693859"/>
    <n v="2.2631415916506352"/>
    <n v="2.0941234210494555"/>
    <n v="1.8997153034658461"/>
    <n v="1.679917238899808"/>
    <n v="1.4347292273513412"/>
    <n v="1.164151268820445"/>
    <n v="0.8681833633071192"/>
    <n v="0"/>
    <n v="4.5895719088586722"/>
    <n v="13.768715726576016"/>
    <n v="22.947859544293358"/>
    <n v="32.127003362010704"/>
    <n v="41.30614717972805"/>
    <n v="50.485290997445396"/>
    <n v="59.664434815162736"/>
    <n v="68.843578632880082"/>
    <n v="78.022722450597428"/>
    <n v="9.1791438177173443"/>
    <n v="0"/>
    <n v="16.684437863077743"/>
    <n v="52.512301358309053"/>
    <n v="93.074911372298899"/>
    <n v="140.82187388191218"/>
    <n v="199.58520354433733"/>
    <n v="275.85391471329518"/>
    <n v="381.72250033705183"/>
    <n v="542.82044449242892"/>
    <n v="824.91996586500909"/>
    <n v="2527.9955534277201"/>
    <n v="69.555528290513578"/>
    <n v="389.63266225773481"/>
    <n v="2987.1837439759684"/>
    <n v="2987.2"/>
    <n v="389.63478260869533"/>
    <n v="69.555528290513578"/>
    <n v="2528.0096891007911"/>
    <n v="8.4529197119324753"/>
    <n v="1.6256024031463312E-2"/>
    <n v="5.4418934224234441E-6"/>
  </r>
  <r>
    <x v="3"/>
    <x v="526"/>
    <n v="377"/>
    <n v="1.9033500000000001"/>
    <n v="82.688484487714547"/>
    <n v="0"/>
    <n v="9.1876093875238389"/>
    <n v="18.375218775047678"/>
    <n v="27.562828162571517"/>
    <n v="36.750437550095356"/>
    <n v="45.938046937619191"/>
    <n v="55.125656325143026"/>
    <n v="64.313265712666862"/>
    <n v="73.500875100190697"/>
    <n v="82.688484487714533"/>
    <n v="0"/>
    <n v="9.1876093875238389"/>
    <n v="18.375218775047678"/>
    <n v="27.562828162571517"/>
    <n v="36.750437550095356"/>
    <n v="45.938046937619191"/>
    <n v="55.125656325143026"/>
    <n v="64.313265712666862"/>
    <n v="73.500875100190697"/>
    <n v="82.688484487714533"/>
    <n v="0"/>
    <n v="51.702451832851153"/>
    <n v="206.80980733140461"/>
    <n v="465.32206649566041"/>
    <n v="827.23922932561845"/>
    <n v="1292.5612958212789"/>
    <n v="1861.2882659826412"/>
    <n v="2533.4201398097057"/>
    <n v="3308.9569173024729"/>
    <n v="4187.8985984609426"/>
    <n v="0"/>
    <n v="2.7720306338603347E-2"/>
    <n v="5.5440612677206694E-2"/>
    <n v="8.3160919015810048E-2"/>
    <n v="0.11088122535441339"/>
    <n v="0.13860153169301673"/>
    <n v="0.16632183803162007"/>
    <n v="0.19404214437022341"/>
    <n v="0.22176245070882675"/>
    <n v="0.24948275704743009"/>
    <n v="9.0399999999999991"/>
    <n v="1.181524"/>
    <n v="1"/>
    <n v="1.0005999999999999"/>
    <n v="1.0066999999999999"/>
    <n v="1"/>
    <n v="0.9671132357024852"/>
    <n v="0.93545861935819585"/>
    <n v="0.90503615096713186"/>
    <n v="0.87584583052929321"/>
    <n v="0.84788765804468003"/>
    <n v="0.82116163351329219"/>
    <n v="0.79566775693512981"/>
    <n v="0.77140602831019267"/>
    <n v="0.74837644763848121"/>
    <n v="350900"/>
    <n v="701800"/>
    <n v="678720.06881600409"/>
    <n v="656504.85906558181"/>
    <n v="635154.37074873317"/>
    <n v="614668.60386545793"/>
    <n v="595047.55841575644"/>
    <n v="576291.23439962848"/>
    <n v="558399.63181707414"/>
    <n v="541372.75066809321"/>
    <n v="525210.59095268615"/>
    <n v="701800"/>
    <n v="678720.06881600409"/>
    <n v="656504.85906558181"/>
    <n v="635154.37074873317"/>
    <n v="614668.60386545793"/>
    <n v="595047.55841575644"/>
    <n v="576291.23439962848"/>
    <n v="558399.63181707414"/>
    <n v="541372.75066809321"/>
    <n v="525210.59095268615"/>
    <n v="2483537.9112500004"/>
    <n v="60.12"/>
    <n v="9.5873061007957556"/>
    <n v="1.2999999999999999E-2"/>
    <n v="0.78300000000000003"/>
    <n v="4.1710026516728012E-2"/>
    <n v="0.15110463245371866"/>
    <n v="7.3999999999999996E-2"/>
    <n v="0.22510463245371864"/>
    <n v="2.5750414285291217"/>
    <n v="2.4695107834711254"/>
    <n v="2.3386032858156582"/>
    <n v="2.1823189355627206"/>
    <n v="2.0006577327123107"/>
    <n v="1.7936196772644306"/>
    <n v="1.5612047692190789"/>
    <n v="1.3034130085762563"/>
    <n v="1.0202443953359619"/>
    <n v="0.71169892949819735"/>
    <n v="2.5750414285291217"/>
    <n v="2.5222761060001235"/>
    <n v="2.404057034643392"/>
    <n v="2.2604611106891896"/>
    <n v="2.0914883341375159"/>
    <n v="1.8971387049883708"/>
    <n v="1.6774122232417548"/>
    <n v="1.4323088888976676"/>
    <n v="1.1618287019561091"/>
    <n v="0.86597166241707968"/>
    <n v="0"/>
    <n v="4.5938046937619195"/>
    <n v="13.781414081285758"/>
    <n v="22.969023468809596"/>
    <n v="32.156632856333438"/>
    <n v="41.344242243857273"/>
    <n v="50.531851631381109"/>
    <n v="59.719461018904944"/>
    <n v="68.907070406428772"/>
    <n v="78.094679793952622"/>
    <n v="9.1876093875238389"/>
    <n v="0"/>
    <n v="16.733331861827509"/>
    <n v="52.668571320046198"/>
    <n v="93.357242310596334"/>
    <n v="141.25949309865058"/>
    <n v="200.22507956899821"/>
    <n v="276.77568339176639"/>
    <n v="383.07315197731469"/>
    <n v="544.90928470519714"/>
    <n v="828.55299351009796"/>
    <n v="2537.554831744495"/>
    <n v="69.555528290513578"/>
    <n v="391.06655400525102"/>
    <n v="2998.1769140402594"/>
    <n v="2998.2"/>
    <n v="391.0695652173913"/>
    <n v="69.555528290513578"/>
    <n v="2537.5749064920951"/>
    <n v="8.4554012916252521"/>
    <n v="2.3085959740456019E-2"/>
    <n v="7.6999398774117879E-6"/>
  </r>
  <r>
    <x v="3"/>
    <x v="527"/>
    <n v="377"/>
    <n v="1.9036900000000001"/>
    <n v="82.721900008503965"/>
    <n v="0"/>
    <n v="9.1913222231671075"/>
    <n v="18.382644446334215"/>
    <n v="27.573966669501324"/>
    <n v="36.76528889266843"/>
    <n v="45.956611115835535"/>
    <n v="55.147933339002641"/>
    <n v="64.339255562169754"/>
    <n v="73.53057778533686"/>
    <n v="82.721900008503965"/>
    <n v="0"/>
    <n v="9.1913222231671075"/>
    <n v="18.382644446334215"/>
    <n v="27.573966669501324"/>
    <n v="36.76528889266843"/>
    <n v="45.956611115835535"/>
    <n v="55.147933339002641"/>
    <n v="64.339255562169754"/>
    <n v="73.53057778533686"/>
    <n v="82.721900008503965"/>
    <n v="0"/>
    <n v="51.744247578677395"/>
    <n v="206.97699031470958"/>
    <n v="465.69822820809662"/>
    <n v="827.90796125883833"/>
    <n v="1293.6061894669347"/>
    <n v="1862.792912832386"/>
    <n v="2535.4681313551923"/>
    <n v="3311.6318450353533"/>
    <n v="4191.2840538728688"/>
    <n v="0"/>
    <n v="2.7731508484567024E-2"/>
    <n v="5.5463016969134048E-2"/>
    <n v="8.3194525453701082E-2"/>
    <n v="0.1109260339382681"/>
    <n v="0.13865754242283512"/>
    <n v="0.16638905090740214"/>
    <n v="0.19412055939196918"/>
    <n v="0.22185206787653619"/>
    <n v="0.2495835763611032"/>
    <n v="9.0399999999999991"/>
    <n v="1.181524"/>
    <n v="1"/>
    <n v="1.0005999999999999"/>
    <n v="1.0066999999999999"/>
    <n v="1"/>
    <n v="0.9671001947861988"/>
    <n v="0.93543353358172576"/>
    <n v="0.90500001638658079"/>
    <n v="0.87579964320076387"/>
    <n v="0.84783241402427512"/>
    <n v="0.82109832885711453"/>
    <n v="0.79559738769928179"/>
    <n v="0.77132959055077743"/>
    <n v="0.74829493741160102"/>
    <n v="350900"/>
    <n v="701800"/>
    <n v="678710.91670095432"/>
    <n v="656487.25386765518"/>
    <n v="635129.01150010235"/>
    <n v="614636.18959829607"/>
    <n v="595008.78816223622"/>
    <n v="576246.80719192303"/>
    <n v="558350.24668735592"/>
    <n v="541319.10664853558"/>
    <n v="525153.38707546156"/>
    <n v="701800"/>
    <n v="678710.91670095432"/>
    <n v="656487.25386765518"/>
    <n v="635129.01150010235"/>
    <n v="614636.18959829607"/>
    <n v="595008.78816223622"/>
    <n v="576246.80719192303"/>
    <n v="558350.24668735592"/>
    <n v="541319.10664853558"/>
    <n v="525153.38707546156"/>
    <n v="2485989.5775000001"/>
    <n v="60.12"/>
    <n v="9.5873061007957556"/>
    <n v="1.2999999999999999E-2"/>
    <n v="0.78300000000000003"/>
    <n v="4.1710026516728012E-2"/>
    <n v="0.15115862164509775"/>
    <n v="7.3999999999999996E-2"/>
    <n v="0.22515862164509776"/>
    <n v="2.5723085145956612"/>
    <n v="2.4668305829418711"/>
    <n v="2.335973068311223"/>
    <n v="2.1797359707037152"/>
    <n v="1.998119290119349"/>
    <n v="1.7911230265581239"/>
    <n v="1.5587471800200412"/>
    <n v="1.3009917505050976"/>
    <n v="1.0178567380132972"/>
    <n v="0.70934214254463723"/>
    <n v="2.5723085145956612"/>
    <n v="2.5195695487687662"/>
    <n v="2.401401825626547"/>
    <n v="2.2578545195074691"/>
    <n v="2.0889276304115318"/>
    <n v="1.8946211583387365"/>
    <n v="1.6749351032890827"/>
    <n v="1.4298694652625694"/>
    <n v="1.1594242442591973"/>
    <n v="0.86359944027896729"/>
    <n v="0"/>
    <n v="4.5956611115835537"/>
    <n v="13.786983334750662"/>
    <n v="22.978305557917771"/>
    <n v="32.169627781084877"/>
    <n v="41.360950004251983"/>
    <n v="50.552272227419088"/>
    <n v="59.743594450586201"/>
    <n v="68.934916673753307"/>
    <n v="78.126238896920412"/>
    <n v="9.1913222231671075"/>
    <n v="0"/>
    <n v="16.764848632848501"/>
    <n v="52.769430323084642"/>
    <n v="93.540575223281209"/>
    <n v="141.54698823963005"/>
    <n v="200.65321094520172"/>
    <n v="277.40909020477807"/>
    <n v="384.03689337104606"/>
    <n v="546.4807508665441"/>
    <n v="831.50058035443556"/>
    <n v="2544.7023681608498"/>
    <n v="69.555528290513578"/>
    <n v="392.13868446770425"/>
    <n v="3006.3965809190677"/>
    <n v="3006.4"/>
    <n v="392.1391304347826"/>
    <n v="69.555528290513578"/>
    <n v="2544.7053412747041"/>
    <n v="8.4548838773789328"/>
    <n v="3.4190809324172733E-3"/>
    <n v="1.137267473528896E-6"/>
  </r>
  <r>
    <x v="3"/>
    <x v="528"/>
    <n v="377"/>
    <n v="1.90398"/>
    <n v="82.756376711940206"/>
    <n v="0"/>
    <n v="9.1951529679933568"/>
    <n v="18.390305935986714"/>
    <n v="27.585458903980069"/>
    <n v="36.780611871973427"/>
    <n v="45.975764839966786"/>
    <n v="55.170917807960144"/>
    <n v="64.366070775953503"/>
    <n v="73.561223743946854"/>
    <n v="82.756376711940206"/>
    <n v="0"/>
    <n v="9.1951529679933568"/>
    <n v="18.390305935986714"/>
    <n v="27.585458903980069"/>
    <n v="36.780611871973427"/>
    <n v="45.975764839966786"/>
    <n v="55.170917807960144"/>
    <n v="64.366070775953503"/>
    <n v="73.561223743946854"/>
    <n v="82.756376711940206"/>
    <n v="0"/>
    <n v="51.78738833918819"/>
    <n v="207.14955335675276"/>
    <n v="466.08649505269369"/>
    <n v="828.59821342701105"/>
    <n v="1294.6847084797048"/>
    <n v="1864.345980210775"/>
    <n v="2537.5820286202215"/>
    <n v="3314.3928537080442"/>
    <n v="4194.7784554742429"/>
    <n v="0"/>
    <n v="2.7743066379075781E-2"/>
    <n v="5.5486132758151563E-2"/>
    <n v="8.322919913722733E-2"/>
    <n v="0.11097226551630313"/>
    <n v="0.13871533189537891"/>
    <n v="0.16645839827445469"/>
    <n v="0.19420146465353047"/>
    <n v="0.22194453103260625"/>
    <n v="0.24968759741168201"/>
    <n v="9.0399999999999991"/>
    <n v="1.181524"/>
    <n v="1"/>
    <n v="1.0005999999999999"/>
    <n v="1.0066999999999999"/>
    <n v="1"/>
    <n v="0.96708673993811645"/>
    <n v="0.93540765199540643"/>
    <n v="0.90496273617186995"/>
    <n v="0.87575199246750701"/>
    <n v="0.84777542088231772"/>
    <n v="0.82103302141630208"/>
    <n v="0.79552479406945986"/>
    <n v="0.77125073884179118"/>
    <n v="0.74821085573329627"/>
    <n v="350900"/>
    <n v="701800"/>
    <n v="678701.4740885701"/>
    <n v="656469.09017037624"/>
    <n v="635102.84824541828"/>
    <n v="614602.74831369647"/>
    <n v="594968.79037521058"/>
    <n v="576200.97442996083"/>
    <n v="558299.30047794688"/>
    <n v="541263.76851916907"/>
    <n v="525094.37855362729"/>
    <n v="701800"/>
    <n v="678701.47408857022"/>
    <n v="656469.09017037624"/>
    <n v="635102.84824541828"/>
    <n v="614602.74831369647"/>
    <n v="594968.79037521058"/>
    <n v="576200.97442996083"/>
    <n v="558299.30047794688"/>
    <n v="541263.76851916907"/>
    <n v="525094.37855362729"/>
    <n v="2488441.2437500004"/>
    <n v="60.12"/>
    <n v="9.5873061007957556"/>
    <n v="1.2999999999999999E-2"/>
    <n v="0.78300000000000003"/>
    <n v="4.1710026516728012E-2"/>
    <n v="0.15120467886993116"/>
    <n v="7.3999999999999996E-2"/>
    <n v="0.22520467886993117"/>
    <n v="2.5695809857142851"/>
    <n v="2.464154672325225"/>
    <n v="2.3333464467042329"/>
    <n v="2.1771563088513095"/>
    <n v="1.9955842587664563"/>
    <n v="1.7886302964496714"/>
    <n v="1.5562944219009558"/>
    <n v="1.2985766351203087"/>
    <n v="1.0154769361077307"/>
    <n v="0.70699532486322203"/>
    <n v="2.5695809857142851"/>
    <n v="2.516867829019755"/>
    <n v="2.3987505595147289"/>
    <n v="2.2552513777777712"/>
    <n v="2.0863702838088827"/>
    <n v="1.8921072776080639"/>
    <n v="1.6724623591753136"/>
    <n v="1.4274355285106322"/>
    <n v="1.1570267856140197"/>
    <n v="0.86123613048547631"/>
    <n v="0"/>
    <n v="4.5975764839966784"/>
    <n v="13.792729451990034"/>
    <n v="22.987882419983393"/>
    <n v="32.183035387976744"/>
    <n v="41.37818835597011"/>
    <n v="50.573341323963461"/>
    <n v="59.768494291956827"/>
    <n v="68.963647259950179"/>
    <n v="78.15880022794353"/>
    <n v="9.1951529679933568"/>
    <n v="0"/>
    <n v="16.796837150111109"/>
    <n v="52.871798884687998"/>
    <n v="93.726622825644654"/>
    <n v="141.83864468513366"/>
    <n v="201.08731464347767"/>
    <n v="278.05086734848157"/>
    <n v="385.01244834126129"/>
    <n v="548.06966759153488"/>
    <n v="834.47744288857905"/>
    <n v="2551.9316443589119"/>
    <n v="69.555528290513578"/>
    <n v="393.22307589741354"/>
    <n v="3014.7102485468386"/>
    <n v="3014.7"/>
    <n v="393.22173913043434"/>
    <n v="69.555528290513578"/>
    <n v="2551.9227325790521"/>
    <n v="8.4544424634252806"/>
    <n v="1.0248546838738548E-2"/>
    <n v="3.3995246089954388E-6"/>
  </r>
  <r>
    <x v="3"/>
    <x v="529"/>
    <n v="377"/>
    <n v="1.9081699999999999"/>
    <n v="82.706179559502516"/>
    <n v="0"/>
    <n v="9.1895755066113907"/>
    <n v="18.379151013222781"/>
    <n v="27.568726519834172"/>
    <n v="36.758302026445563"/>
    <n v="45.947877533056953"/>
    <n v="55.137453039668344"/>
    <n v="64.327028546279735"/>
    <n v="73.516604052891125"/>
    <n v="82.706179559502516"/>
    <n v="0"/>
    <n v="9.1895755066113907"/>
    <n v="18.379151013222781"/>
    <n v="27.568726519834172"/>
    <n v="36.758302026445563"/>
    <n v="45.947877533056953"/>
    <n v="55.137453039668344"/>
    <n v="64.327028546279735"/>
    <n v="73.516604052891125"/>
    <n v="82.706179559502516"/>
    <n v="0"/>
    <n v="51.724582519923601"/>
    <n v="206.8983300796944"/>
    <n v="465.52124267931242"/>
    <n v="827.59332031877761"/>
    <n v="1293.1145629980902"/>
    <n v="1862.0849707172497"/>
    <n v="2534.5045434762569"/>
    <n v="3310.3732812751105"/>
    <n v="4189.6911841138117"/>
    <n v="0"/>
    <n v="2.7726238395693097E-2"/>
    <n v="5.5452476791386193E-2"/>
    <n v="8.3178715187079297E-2"/>
    <n v="0.11090495358277239"/>
    <n v="0.13863119197846549"/>
    <n v="0.16635743037415859"/>
    <n v="0.19408366876985167"/>
    <n v="0.22180990716554477"/>
    <n v="0.24953614556123788"/>
    <n v="9.0399999999999991"/>
    <n v="1.181524"/>
    <n v="1"/>
    <n v="1.0005999999999999"/>
    <n v="1.0066999999999999"/>
    <n v="1"/>
    <n v="0.96710632990595824"/>
    <n v="0.93544533517302708"/>
    <n v="0.90501701580120641"/>
    <n v="0.87582137179049646"/>
    <n v="0.847858403140897"/>
    <n v="0.82112810985240803"/>
    <n v="0.79563049192502988"/>
    <n v="0.771365549358762"/>
    <n v="0.74833328215360484"/>
    <n v="350900"/>
    <n v="701800"/>
    <n v="678715.22232800152"/>
    <n v="656495.53622443043"/>
    <n v="635140.94168928661"/>
    <n v="614651.43872257043"/>
    <n v="595027.02732428152"/>
    <n v="576267.70749442"/>
    <n v="558373.47923298599"/>
    <n v="541344.34253997914"/>
    <n v="525180.29741539992"/>
    <n v="701800"/>
    <n v="678715.22232800152"/>
    <n v="656495.53622443043"/>
    <n v="635140.94168928661"/>
    <n v="614651.43872257043"/>
    <n v="595027.02732428152"/>
    <n v="576267.70749442"/>
    <n v="558373.47923298599"/>
    <n v="541344.34253997914"/>
    <n v="525180.29741539992"/>
    <n v="2490892.91"/>
    <n v="60.12"/>
    <n v="9.5873061007957556"/>
    <n v="1.2999999999999999E-2"/>
    <n v="0.78300000000000003"/>
    <n v="4.1710026516728012E-2"/>
    <n v="0.15187090930701541"/>
    <n v="7.3999999999999996E-2"/>
    <n v="0.22587090930701542"/>
    <n v="2.566858825984252"/>
    <n v="2.4615631347829012"/>
    <n v="2.3308518364246154"/>
    <n v="2.1747249309093926"/>
    <n v="1.9931824182372355"/>
    <n v="1.786224298408142"/>
    <n v="1.5538505714221127"/>
    <n v="1.2960612372791482"/>
    <n v="1.0128562959792471"/>
    <n v="0.70423574752241103"/>
    <n v="2.566858825984252"/>
    <n v="2.5142109803835764"/>
    <n v="2.3962074856037585"/>
    <n v="2.2527883836670037"/>
    <n v="2.0839536745733138"/>
    <n v="1.8897033583226888"/>
    <n v="1.6700374349151272"/>
    <n v="1.4249559043506306"/>
    <n v="1.1544587666291977"/>
    <n v="0.85854602175082906"/>
    <n v="0"/>
    <n v="4.5947877533056953"/>
    <n v="13.784363259917086"/>
    <n v="22.973938766528477"/>
    <n v="32.163514273139867"/>
    <n v="41.353089779751258"/>
    <n v="50.542665286362649"/>
    <n v="59.732240792974039"/>
    <n v="68.92181629958543"/>
    <n v="78.111391806196821"/>
    <n v="9.1895755066113907"/>
    <n v="0"/>
    <n v="16.794194809146106"/>
    <n v="52.863722256360063"/>
    <n v="93.715302560121359"/>
    <n v="141.83090851648095"/>
    <n v="201.09893930654255"/>
    <n v="278.11690279746364"/>
    <n v="385.21468297383882"/>
    <n v="548.62265612754493"/>
    <n v="836.07694257987964"/>
    <n v="2554.3342519273783"/>
    <n v="69.555528290513578"/>
    <n v="393.58346703268353"/>
    <n v="3017.4732472505752"/>
    <n v="3017.5"/>
    <n v="393.58695652173901"/>
    <n v="69.555528290513578"/>
    <n v="2554.3575151877476"/>
    <n v="8.4480555989010373"/>
    <n v="2.6752749424758804E-2"/>
    <n v="8.8658655922978632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CC36E-437B-4264-9649-3B2E1338F96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467" firstHeaderRow="0" firstDataRow="1" firstDataCol="1" rowPageCount="1" colPageCount="1"/>
  <pivotFields count="142">
    <pivotField axis="axisPage" showAll="0">
      <items count="5">
        <item x="0"/>
        <item x="2"/>
        <item x="1"/>
        <item x="3"/>
        <item t="default"/>
      </items>
    </pivotField>
    <pivotField axis="axisRow" showAll="0">
      <items count="635"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t="default"/>
      </items>
    </pivotField>
    <pivotField numFmtId="165" showAll="0"/>
    <pivotField numFmtId="43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4" showAll="0"/>
    <pivotField numFmtId="164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165" showAll="0"/>
    <pivotField numFmtId="165" showAll="0"/>
    <pivotField numFmtId="165" showAll="0"/>
    <pivotField dataField="1" numFmtId="165" showAll="0"/>
    <pivotField dataField="1" showAll="0"/>
    <pivotField numFmtId="165" showAll="0"/>
    <pivotField numFmtId="165" showAll="0"/>
    <pivotField numFmtId="165" showAll="0"/>
    <pivotField numFmtId="164" showAll="0"/>
    <pivotField numFmtId="164" showAll="0"/>
    <pivotField numFmtId="10" showAll="0"/>
  </pivotFields>
  <rowFields count="1">
    <field x="1"/>
  </rowFields>
  <rowItems count="464"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1" hier="-1"/>
  </pageFields>
  <dataFields count="2">
    <dataField name="Sum of todr_cal" fld="135" baseField="0" baseItem="0"/>
    <dataField name="Sum of todr_sim" fld="1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A0108-C1FE-4680-9C2F-0304C2902CC3}" name="Model" displayName="Model" ref="A1:FS9" totalsRowShown="0">
  <tableColumns count="175">
    <tableColumn id="89" xr3:uid="{5123B906-7B25-4824-8583-677EB6B9285C}" name="type" dataDxfId="128"/>
    <tableColumn id="176" xr3:uid="{88CBA38E-6EFA-47F7-A265-BDE3C2388925}" name="name" dataDxfId="126">
      <calculatedColumnFormula>VLOOKUP(Model[[#This Row],[type]],[1]aircraft!$A:$N,2,FALSE)</calculatedColumnFormula>
    </tableColumn>
    <tableColumn id="178" xr3:uid="{B3DF1C40-D175-4635-AE58-B36D6BE04EF7}" name="eng" dataDxfId="125">
      <calculatedColumnFormula>VLOOKUP(Model[[#This Row],[type]],[1]aircraft!$A:$N,3,FALSE)</calculatedColumnFormula>
    </tableColumn>
    <tableColumn id="177" xr3:uid="{2B2F120C-6F2A-40B4-BC4B-51A2AC352A4E}" name="n" dataDxfId="124" dataCellStyle="Comma">
      <calculatedColumnFormula>VLOOKUP(Model[[#This Row],[type]],[1]aircraft!$A:$N,4,FALSE)</calculatedColumnFormula>
    </tableColumn>
    <tableColumn id="179" xr3:uid="{34535475-0819-400A-9E1D-685457CFBEEA}" name="slst" dataDxfId="122" dataCellStyle="Comma">
      <calculatedColumnFormula>VLOOKUP(Model[[#This Row],[type]],[1]aircraft!$A:$N,5,FALSE)</calculatedColumnFormula>
    </tableColumn>
    <tableColumn id="171" xr3:uid="{399E0A6F-9954-4210-84DB-5BCDB163DD7E}" name="maxtom" dataDxfId="123">
      <calculatedColumnFormula>VLOOKUP(Model[[#This Row],[type]],[1]aircraft!$A:$N,6,FALSE)</calculatedColumnFormula>
    </tableColumn>
    <tableColumn id="4" xr3:uid="{E4728001-1CCD-4A06-8EFD-287B845B169A}" name="S_clean" dataDxfId="121" dataCellStyle="Comma">
      <calculatedColumnFormula>VLOOKUP(Model[[#This Row],[type]],[1]aircraft!$A:$N,7,FALSE)</calculatedColumnFormula>
    </tableColumn>
    <tableColumn id="50" xr3:uid="{E9FB89A9-17AA-4D62-8AD5-BC707A0109ED}" name="bpr" dataDxfId="116" dataCellStyle="Comma">
      <calculatedColumnFormula>VLOOKUP(Model[[#This Row],[type]],[1]aircraft!$A:$N,8,FALSE)</calculatedColumnFormula>
    </tableColumn>
    <tableColumn id="90" xr3:uid="{8F132E16-8196-4B50-9CDC-F71C1204F7B9}" name="span" dataDxfId="115" dataCellStyle="Comma">
      <calculatedColumnFormula>VLOOKUP(Model[[#This Row],[type]],[1]aircraft!$A:$N,9,FALSE)</calculatedColumnFormula>
    </tableColumn>
    <tableColumn id="93" xr3:uid="{30BB73B9-10CC-495F-828B-CBB4D242D90E}" name="lambda_f" dataDxfId="120" dataCellStyle="Comma">
      <calculatedColumnFormula>VLOOKUP(Model[[#This Row],[type]],[1]aircraft!$A:$N,10,FALSE)</calculatedColumnFormula>
    </tableColumn>
    <tableColumn id="92" xr3:uid="{DAB1E2B5-DC16-4EA3-B924-613A83D8E902}" name="cD0_clean" dataDxfId="119" dataCellStyle="Comma">
      <calculatedColumnFormula>VLOOKUP(Model[[#This Row],[type]],[1]aircraft!$A:$N,11,FALSE)</calculatedColumnFormula>
    </tableColumn>
    <tableColumn id="170" xr3:uid="{0E6AB729-9DCB-44E8-AD6A-6072B6BF515A}" name="cfc" dataDxfId="118" dataCellStyle="Comma">
      <calculatedColumnFormula>VLOOKUP(Model[[#This Row],[type]],[1]aircraft!$A:$N,12,FALSE)</calculatedColumnFormula>
    </tableColumn>
    <tableColumn id="94" xr3:uid="{B5FA7880-D566-4DC0-B9E2-20052B9564E4}" name="SfS" dataDxfId="117" dataCellStyle="Comma">
      <calculatedColumnFormula>VLOOKUP(Model[[#This Row],[type]],[1]aircraft!$A:$N,13,FALSE)</calculatedColumnFormula>
    </tableColumn>
    <tableColumn id="169" xr3:uid="{6A7E8693-31B0-4E0A-9703-B47D7FF7E907}" name="e" dataDxfId="114" dataCellStyle="Comma">
      <calculatedColumnFormula>VLOOKUP(Model[[#This Row],[type]],[1]aircraft!$A:$N,14,FALSE)</calculatedColumnFormula>
    </tableColumn>
    <tableColumn id="1" xr3:uid="{B51D92C3-E05A-4CA9-8861-08865C2EDF65}" name="m" dataDxfId="127" dataCellStyle="Comma"/>
    <tableColumn id="88" xr3:uid="{A1598290-F810-457B-8983-4249A63A49BF}" name="W" dataDxfId="76" dataCellStyle="Comma">
      <calculatedColumnFormula>Model[[#This Row],[m]] * g</calculatedColumnFormula>
    </tableColumn>
    <tableColumn id="180" xr3:uid="{8E4563FE-30B0-474C-B0F1-5E8E646F1E46}" name="S_flaps" dataDxfId="75" dataCellStyle="Comma">
      <calculatedColumnFormula>Model[[#This Row],[S_clean]] * Model[[#This Row],[SfS]]</calculatedColumnFormula>
    </tableColumn>
    <tableColumn id="2" xr3:uid="{09DF1BEC-5569-4034-901D-38A79BF2DBA7}" name="S_total" dataDxfId="74" dataCellStyle="Comma">
      <calculatedColumnFormula>IF(WingArea = "Incl. flaps", SUM(Model[[#This Row],[S_clean]], Model[[#This Row],[S_flaps]]), Model[[#This Row],[S_clean]])</calculatedColumnFormula>
    </tableColumn>
    <tableColumn id="77" xr3:uid="{96567ACE-5E9D-42CB-8799-BE368E10E57C}" name="cD0_flaps" dataDxfId="73" dataCellStyle="Comma">
      <calculatedColumnFormula>Model[[#This Row],[lambda_f]] * POWER(Model[[#This Row],[cfc]], 1.38) * Model[[#This Row],[SfS]] * POWER(SIN(flap_angle * PI() / 180), 2)</calculatedColumnFormula>
    </tableColumn>
    <tableColumn id="3" xr3:uid="{09130C95-3220-43AE-8389-43B7CF21B84F}" name="cD0_gear" dataDxfId="72" dataCellStyle="Comma">
      <calculatedColumnFormula>Model[[#This Row],[W]] / #REF! * k_gear * POWER(Model[[#This Row],[maxtom]], -0.215)</calculatedColumnFormula>
    </tableColumn>
    <tableColumn id="173" xr3:uid="{C0B9007A-3DCE-4E2E-BBB7-1515D5337FA2}" name="cD0_total" dataDxfId="71" dataCellStyle="Comma">
      <calculatedColumnFormula>SUM(Model[[#This Row],[cD0_clean]], Model[[#This Row],[cD0_flaps]], Model[[#This Row],[cD0_gear]])</calculatedColumnFormula>
    </tableColumn>
    <tableColumn id="5" xr3:uid="{5DFA5EF4-9EB2-4BE7-BEBD-4D825EBDBFFA}" name="cL" dataDxfId="113" dataCellStyle="Comma"/>
    <tableColumn id="91" xr3:uid="{F47C0394-CB77-49A8-A335-825CD0B0F0BD}" name="ar" dataDxfId="4" dataCellStyle="Comma">
      <calculatedColumnFormula>POWER(Model[[#This Row],[span]], 2) / #REF!</calculatedColumnFormula>
    </tableColumn>
    <tableColumn id="172" xr3:uid="{17D1708A-DD2A-47CC-A39E-1ACA00F7F5C1}" name="k" dataDxfId="70" dataCellStyle="Comma">
      <calculatedColumnFormula>1 / (PI() * Model[[#This Row],[ar]] * Model[[#This Row],[e]])</calculatedColumnFormula>
    </tableColumn>
    <tableColumn id="96" xr3:uid="{BC13D192-44A3-4A37-BE88-652CA9D79D51}" name="cDi" dataDxfId="69" dataCellStyle="Comma">
      <calculatedColumnFormula>Model[[#This Row],[k]] * POWER(Model[[#This Row],[cL]], 2)</calculatedColumnFormula>
    </tableColumn>
    <tableColumn id="98" xr3:uid="{C924588E-1164-40BF-A8EE-2ACA94EAB685}" name="cD" dataDxfId="68" dataCellStyle="Comma">
      <calculatedColumnFormula>Model[[#This Row],[cD0_total]] + Model[[#This Row],[cDi]]</calculatedColumnFormula>
    </tableColumn>
    <tableColumn id="183" xr3:uid="{7B15CC8B-AD74-4AF5-8E8C-4B9A0C627688}" name="cD-mu*cL" dataDxfId="67" dataCellStyle="Comma">
      <calculatedColumnFormula>Model[[#This Row],[cD]] - mu * Model[[#This Row],[cL]]</calculatedColumnFormula>
    </tableColumn>
    <tableColumn id="182" xr3:uid="{6769BA0E-5772-45C9-AD60-ADE71A36D943}" name="cL/cD" dataDxfId="66" dataCellStyle="Comma">
      <calculatedColumnFormula>Model[[#This Row],[cL]] / Model[[#This Row],[cD]]</calculatedColumnFormula>
    </tableColumn>
    <tableColumn id="7" xr3:uid="{E2E8B779-B2E1-4DE5-A917-14F38B2B58A3}" name="Vlof" dataDxfId="3" dataCellStyle="Comma">
      <calculatedColumnFormula>SQRT(Model[[#This Row],[W]] / (0.5 * rho * #REF! * Model[[#This Row],[cL]])) * Vs_to_Vlof</calculatedColumnFormula>
    </tableColumn>
    <tableColumn id="8" xr3:uid="{AE9D0406-857E-47EA-B681-9810B6EDC3C4}" name="Vtas1" dataDxfId="103" dataCellStyle="Comma">
      <calculatedColumnFormula>0</calculatedColumnFormula>
    </tableColumn>
    <tableColumn id="9" xr3:uid="{D130EFFA-63C2-4E12-A38E-95A9EFB377F6}" name="Vtas2" dataDxfId="65" dataCellStyle="Comma">
      <calculatedColumnFormula array="1">Model[[#This Row],[Vtas1]] + Model[[#This Row],[Vlof]:[Vlof]] / 9</calculatedColumnFormula>
    </tableColumn>
    <tableColumn id="10" xr3:uid="{70E340EE-1E3B-484E-91D4-F4A8D982AFD8}" name="Vtas3" dataDxfId="102" dataCellStyle="Comma">
      <calculatedColumnFormula array="1">Model[[#This Row],[Vtas2]] + Model[[#This Row],[Vlof]:[Vlof]] / 9</calculatedColumnFormula>
    </tableColumn>
    <tableColumn id="11" xr3:uid="{4A16AD2B-D066-4AEF-BDB0-2AA4AEFBE09E}" name="Vtas4" dataDxfId="101" dataCellStyle="Comma">
      <calculatedColumnFormula array="1">Model[[#This Row],[Vtas3]] + Model[[#This Row],[Vlof]:[Vlof]] / 9</calculatedColumnFormula>
    </tableColumn>
    <tableColumn id="12" xr3:uid="{5ED28457-95CB-41C8-88A2-46C23DDD1375}" name="Vtas5" dataDxfId="100" dataCellStyle="Comma">
      <calculatedColumnFormula array="1">Model[[#This Row],[Vtas4]] + Model[[#This Row],[Vlof]:[Vlof]] / 9</calculatedColumnFormula>
    </tableColumn>
    <tableColumn id="13" xr3:uid="{4C22F745-FA20-45EE-AB25-A92D4172E8EC}" name="Vtas6" dataDxfId="99" dataCellStyle="Comma">
      <calculatedColumnFormula array="1">Model[[#This Row],[Vtas5]] + Model[[#This Row],[Vlof]:[Vlof]] / 9</calculatedColumnFormula>
    </tableColumn>
    <tableColumn id="14" xr3:uid="{82CEC00E-1510-4272-BA88-8F6B7A3986CE}" name="Vtas7" dataDxfId="98" dataCellStyle="Comma">
      <calculatedColumnFormula array="1">Model[[#This Row],[Vtas6]] + Model[[#This Row],[Vlof]:[Vlof]] / 9</calculatedColumnFormula>
    </tableColumn>
    <tableColumn id="15" xr3:uid="{E681E754-FC8F-46F7-A3D6-69C3AC4820FB}" name="Vtas8" dataDxfId="97" dataCellStyle="Comma">
      <calculatedColumnFormula array="1">Model[[#This Row],[Vtas7]] + Model[[#This Row],[Vlof]:[Vlof]] / 9</calculatedColumnFormula>
    </tableColumn>
    <tableColumn id="16" xr3:uid="{D7AC4AFF-481E-4563-A2E9-690096D537B9}" name="Vtas9" dataDxfId="96" dataCellStyle="Comma">
      <calculatedColumnFormula array="1">Model[[#This Row],[Vtas8]] + Model[[#This Row],[Vlof]:[Vlof]] / 9</calculatedColumnFormula>
    </tableColumn>
    <tableColumn id="17" xr3:uid="{39B918CC-1086-40F9-892F-01DC4301E475}" name="Vtas10" dataDxfId="95" dataCellStyle="Comma">
      <calculatedColumnFormula array="1">Model[[#This Row],[Vtas9]] + Model[[#This Row],[Vlof]:[Vlof]] / 9</calculatedColumnFormula>
    </tableColumn>
    <tableColumn id="18" xr3:uid="{19E9C4F0-2777-4485-A1DD-0A8624C96D7D}" name="Vgnd1" dataDxfId="94" dataCellStyle="Comma"/>
    <tableColumn id="19" xr3:uid="{837DBE42-876C-4130-B58E-8B7FA46CED9E}" name="Vgnd2" dataDxfId="64" dataCellStyle="Comma">
      <calculatedColumnFormula array="1">Model[[#This Row],[Vgnd1]] + Model[[#This Row],[Vlof]:[Vlof]] / 9</calculatedColumnFormula>
    </tableColumn>
    <tableColumn id="20" xr3:uid="{A6C34499-5E63-4ABE-9EB9-EAFCEDD34212}" name="Vgnd3" dataDxfId="93" dataCellStyle="Comma">
      <calculatedColumnFormula array="1">Model[[#This Row],[Vgnd2]] + Model[[#This Row],[Vlof]:[Vlof]] / 9</calculatedColumnFormula>
    </tableColumn>
    <tableColumn id="21" xr3:uid="{E926E006-F790-4FDC-9097-2548CA8FC1F2}" name="Vgnd4" dataDxfId="92" dataCellStyle="Comma">
      <calculatedColumnFormula array="1">Model[[#This Row],[Vgnd3]] + Model[[#This Row],[Vlof]:[Vlof]] / 9</calculatedColumnFormula>
    </tableColumn>
    <tableColumn id="22" xr3:uid="{89DD3829-9FFD-4790-A0B6-88E718096CB0}" name="Vgnd5" dataDxfId="91" dataCellStyle="Comma">
      <calculatedColumnFormula array="1">Model[[#This Row],[Vgnd4]] + Model[[#This Row],[Vlof]:[Vlof]] / 9</calculatedColumnFormula>
    </tableColumn>
    <tableColumn id="23" xr3:uid="{6A509DBB-373D-4FA7-887B-0405EFF5EE4D}" name="Vgnd6" dataDxfId="90" dataCellStyle="Comma">
      <calculatedColumnFormula array="1">Model[[#This Row],[Vgnd5]] + Model[[#This Row],[Vlof]:[Vlof]] / 9</calculatedColumnFormula>
    </tableColumn>
    <tableColumn id="24" xr3:uid="{2F5A573C-8827-464D-BD33-1C3FBD60E747}" name="Vgnd7" dataDxfId="89" dataCellStyle="Comma">
      <calculatedColumnFormula array="1">Model[[#This Row],[Vgnd6]] + Model[[#This Row],[Vlof]:[Vlof]] / 9</calculatedColumnFormula>
    </tableColumn>
    <tableColumn id="25" xr3:uid="{4D960B9B-646D-4BD3-8679-E3D53FD424D8}" name="Vgnd8" dataDxfId="88" dataCellStyle="Comma">
      <calculatedColumnFormula array="1">Model[[#This Row],[Vgnd7]] + Model[[#This Row],[Vlof]:[Vlof]] / 9</calculatedColumnFormula>
    </tableColumn>
    <tableColumn id="26" xr3:uid="{9487ACDF-6BDA-4C2A-A8A7-A7BCACE4A0F5}" name="Vgnd9" dataDxfId="87" dataCellStyle="Comma">
      <calculatedColumnFormula array="1">Model[[#This Row],[Vgnd8]] + Model[[#This Row],[Vlof]:[Vlof]] / 9</calculatedColumnFormula>
    </tableColumn>
    <tableColumn id="27" xr3:uid="{55ABFB6D-B0EE-4182-A37A-8F990A4A886B}" name="Vgnd10" dataDxfId="86" dataCellStyle="Comma">
      <calculatedColumnFormula array="1">Model[[#This Row],[Vgnd9]] + Model[[#This Row],[Vlof]:[Vlof]] / 9</calculatedColumnFormula>
    </tableColumn>
    <tableColumn id="39" xr3:uid="{AF8FC6B8-4ED8-41C7-996B-83CFAD28CC53}" name="Vmach1" dataDxfId="63" dataCellStyle="Comma">
      <calculatedColumnFormula>Model[[#This Row],[Vtas1]] / Vsnd</calculatedColumnFormula>
    </tableColumn>
    <tableColumn id="40" xr3:uid="{7B45B275-B707-4FF2-A3A9-711148D426F0}" name="Vmach2" dataDxfId="85" dataCellStyle="Comma">
      <calculatedColumnFormula>Model[[#This Row],[Vtas2]] / Vsnd</calculatedColumnFormula>
    </tableColumn>
    <tableColumn id="41" xr3:uid="{1E71A8E3-AE11-426A-AA73-6A7931E33BBC}" name="Vmach3" dataDxfId="84" dataCellStyle="Comma">
      <calculatedColumnFormula>Model[[#This Row],[Vtas3]] / Vsnd</calculatedColumnFormula>
    </tableColumn>
    <tableColumn id="42" xr3:uid="{79D220F9-BFF5-4534-928C-E7F5D4B5377C}" name="Vmach4" dataDxfId="83" dataCellStyle="Comma">
      <calculatedColumnFormula>Model[[#This Row],[Vtas4]] / Vsnd</calculatedColumnFormula>
    </tableColumn>
    <tableColumn id="43" xr3:uid="{9C188083-1ED3-45C3-BE7D-0018A100ACD3}" name="Vmach5" dataDxfId="82" dataCellStyle="Comma">
      <calculatedColumnFormula>Model[[#This Row],[Vtas5]] / Vsnd</calculatedColumnFormula>
    </tableColumn>
    <tableColumn id="44" xr3:uid="{C88357CD-4452-4A68-95B9-53C0870006B1}" name="Vmach6" dataDxfId="81" dataCellStyle="Comma">
      <calculatedColumnFormula>Model[[#This Row],[Vtas6]] / Vsnd</calculatedColumnFormula>
    </tableColumn>
    <tableColumn id="45" xr3:uid="{CBF44BEE-F69D-46BA-A970-6881E23CC9CD}" name="Vmach7" dataDxfId="80" dataCellStyle="Comma">
      <calculatedColumnFormula>Model[[#This Row],[Vtas7]] / Vsnd</calculatedColumnFormula>
    </tableColumn>
    <tableColumn id="46" xr3:uid="{3EA67A83-11C8-483A-81EA-057C0CD298EC}" name="Vmach8" dataDxfId="79" dataCellStyle="Comma">
      <calculatedColumnFormula>Model[[#This Row],[Vtas8]] / Vsnd</calculatedColumnFormula>
    </tableColumn>
    <tableColumn id="47" xr3:uid="{4A620A97-06BC-4E75-BC06-29EA78892DE6}" name="Vmach9" dataDxfId="78" dataCellStyle="Comma">
      <calculatedColumnFormula>Model[[#This Row],[Vtas9]] / Vsnd</calculatedColumnFormula>
    </tableColumn>
    <tableColumn id="48" xr3:uid="{3217541B-A9D4-495D-A012-66EEDF8FE4D6}" name="Vmach10" dataDxfId="77" dataCellStyle="Comma">
      <calculatedColumnFormula>Model[[#This Row],[Vtas10]] / Vsnd</calculatedColumnFormula>
    </tableColumn>
    <tableColumn id="28" xr3:uid="{E1D53717-D407-4FBE-AEA1-04DA7A039444}" name="q1" dataDxfId="62" dataCellStyle="Comma">
      <calculatedColumnFormula>0.5 * rho * POWER(Model[[#This Row],[Vtas1]], 2)</calculatedColumnFormula>
    </tableColumn>
    <tableColumn id="29" xr3:uid="{5D39DDC1-0AF3-4F16-9151-65E365F69E94}" name="q2" dataDxfId="112" dataCellStyle="Comma">
      <calculatedColumnFormula>0.5 * rho * POWER(Model[[#This Row],[Vtas2]], 2)</calculatedColumnFormula>
    </tableColumn>
    <tableColumn id="30" xr3:uid="{853AD63E-CDF3-47A7-8A55-DE1649A6839F}" name="q3" dataDxfId="111" dataCellStyle="Comma">
      <calculatedColumnFormula>0.5 * rho * POWER(Model[[#This Row],[Vtas3]], 2)</calculatedColumnFormula>
    </tableColumn>
    <tableColumn id="31" xr3:uid="{2AA9B3FA-CC2A-40FA-95E2-BCFD36698E29}" name="q4" dataDxfId="110" dataCellStyle="Comma">
      <calculatedColumnFormula>0.5 * rho * POWER(Model[[#This Row],[Vtas4]], 2)</calculatedColumnFormula>
    </tableColumn>
    <tableColumn id="32" xr3:uid="{CF54A61A-41D3-4185-B4CC-21FC29C459BE}" name="q5" dataDxfId="109" dataCellStyle="Comma">
      <calculatedColumnFormula>0.5 * rho * POWER(Model[[#This Row],[Vtas5]], 2)</calculatedColumnFormula>
    </tableColumn>
    <tableColumn id="33" xr3:uid="{D00917BC-1DD9-4BCB-9E76-7008AA75DB23}" name="q6" dataDxfId="108" dataCellStyle="Comma">
      <calculatedColumnFormula>0.5 * rho * POWER(Model[[#This Row],[Vtas6]], 2)</calculatedColumnFormula>
    </tableColumn>
    <tableColumn id="34" xr3:uid="{C9E0C8B0-F8FC-46B3-A9D8-032FA667AF16}" name="q7" dataDxfId="107" dataCellStyle="Comma">
      <calculatedColumnFormula>0.5 * rho * POWER(Model[[#This Row],[Vtas7]], 2)</calculatedColumnFormula>
    </tableColumn>
    <tableColumn id="35" xr3:uid="{558CD305-325E-4C75-87BF-9C3E9713CBA2}" name="q8" dataDxfId="106" dataCellStyle="Comma">
      <calculatedColumnFormula>0.5 * rho * POWER(Model[[#This Row],[Vtas8]], 2)</calculatedColumnFormula>
    </tableColumn>
    <tableColumn id="36" xr3:uid="{C3293EEB-BC23-461F-9A59-1A185A54A799}" name="q9" dataDxfId="105" dataCellStyle="Comma">
      <calculatedColumnFormula>0.5 * rho * POWER(Model[[#This Row],[Vtas9]], 2)</calculatedColumnFormula>
    </tableColumn>
    <tableColumn id="37" xr3:uid="{95D1E0FA-9144-4BDF-83A5-9EC63FD72890}" name="q10" dataDxfId="104" dataCellStyle="Comma">
      <calculatedColumnFormula>0.5 * rho * POWER(Model[[#This Row],[Vtas10]], 2)</calculatedColumnFormula>
    </tableColumn>
    <tableColumn id="51" xr3:uid="{98F14DD9-B5F0-4518-BBF7-757F242FC28C}" name="G0" dataDxfId="174" dataCellStyle="Comma">
      <calculatedColumnFormula>0.0606 * Model[[#This Row],[bpr]]  + 0.6337</calculatedColumnFormula>
    </tableColumn>
    <tableColumn id="52" xr3:uid="{22297C8B-E03B-4AF3-B8C4-A4074128D162}" name="A" dataDxfId="61" dataCellStyle="Comma">
      <calculatedColumnFormula>-0.4327 * POWER(dP, 2) + 1.3855 * dP + 0.0472</calculatedColumnFormula>
    </tableColumn>
    <tableColumn id="53" xr3:uid="{2F90858A-7F9E-4FDF-BC38-4E7E0653B759}" name="X" dataDxfId="60" dataCellStyle="Comma">
      <calculatedColumnFormula>0.1377 * POWER(dP, 3) - 0.4374 * POWER(dP, 2) + 1.3003 * dP</calculatedColumnFormula>
    </tableColumn>
    <tableColumn id="54" xr3:uid="{E49BD9BE-490A-46BB-B2EE-90BDD613035F}" name="Z" dataDxfId="59" dataCellStyle="Comma">
      <calculatedColumnFormula>0.9106 * POWER(dP, 3) - 1.7736 * POWER(dP, 2) + 1.8697 * dP</calculatedColumnFormula>
    </tableColumn>
    <tableColumn id="55" xr3:uid="{7A8B10C1-343F-42E0-99BE-75BEB8AE3FB8}" name="tr1" dataDxfId="58" dataCellStyle="Comma">
      <calculatedColumnFormula array="1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calculatedColumnFormula>
    </tableColumn>
    <tableColumn id="56" xr3:uid="{F28BFB6D-53B2-42F5-A8A7-18CCC2FEEFFD}" name="tr2" dataDxfId="173" dataCellStyle="Comma">
      <calculatedColumnFormula array="1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calculatedColumnFormula>
    </tableColumn>
    <tableColumn id="57" xr3:uid="{DEE9AB1F-88BB-4D01-AEA6-2714BFEB1AEF}" name="tr3" dataDxfId="172" dataCellStyle="Comma">
      <calculatedColumnFormula array="1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calculatedColumnFormula>
    </tableColumn>
    <tableColumn id="58" xr3:uid="{DBA82B3E-61B9-4AD5-B243-2925B88E1E70}" name="tr4" dataDxfId="171" dataCellStyle="Comma">
      <calculatedColumnFormula array="1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calculatedColumnFormula>
    </tableColumn>
    <tableColumn id="59" xr3:uid="{E8BE8538-E632-4F09-A0C3-FEF9BB7864B6}" name="tr5" dataDxfId="170" dataCellStyle="Comma">
      <calculatedColumnFormula array="1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calculatedColumnFormula>
    </tableColumn>
    <tableColumn id="60" xr3:uid="{EB2447A6-039C-4F6E-B51B-58C2E737417A}" name="tr6" dataDxfId="169" dataCellStyle="Comma">
      <calculatedColumnFormula array="1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calculatedColumnFormula>
    </tableColumn>
    <tableColumn id="61" xr3:uid="{E37F9B0F-0D36-4FFB-A46B-5028725FB991}" name="tr7" dataDxfId="168" dataCellStyle="Comma">
      <calculatedColumnFormula array="1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calculatedColumnFormula>
    </tableColumn>
    <tableColumn id="62" xr3:uid="{90FFAF19-07F0-475E-87FA-4BCFFFA698DB}" name="tr8" dataDxfId="167" dataCellStyle="Comma">
      <calculatedColumnFormula array="1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calculatedColumnFormula>
    </tableColumn>
    <tableColumn id="63" xr3:uid="{A4A783DF-FDDE-4E5D-A469-F8C67002D0AF}" name="tr9" dataDxfId="166" dataCellStyle="Comma">
      <calculatedColumnFormula array="1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calculatedColumnFormula>
    </tableColumn>
    <tableColumn id="64" xr3:uid="{D1E2F415-E078-415D-BA88-0853A0D2A953}" name="tr10" dataDxfId="57" dataCellStyle="Comma">
      <calculatedColumnFormula array="1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calculatedColumnFormula>
    </tableColumn>
    <tableColumn id="67" xr3:uid="{A99CCB02-4BBC-48DB-A88A-2D6E19DB1B18}" name="Fmax1" dataDxfId="56" dataCellStyle="Comma">
      <calculatedColumnFormula array="1">Model[[#This Row],[tr1]] * Model[[#This Row],[slst]:[slst]] * n</calculatedColumnFormula>
    </tableColumn>
    <tableColumn id="68" xr3:uid="{49EB1EF5-3A1B-4FF6-9E92-4DEBA702394B}" name="Fmax2" dataDxfId="55" dataCellStyle="Comma">
      <calculatedColumnFormula array="1">Model[[#This Row],[tr2]] * Model[[#This Row],[slst]:[slst]] * n</calculatedColumnFormula>
    </tableColumn>
    <tableColumn id="69" xr3:uid="{9C31C54E-C8B7-438A-AB85-08D437142A32}" name="Fmax3" dataDxfId="54" dataCellStyle="Comma">
      <calculatedColumnFormula array="1">Model[[#This Row],[tr3]] * Model[[#This Row],[slst]:[slst]] * n</calculatedColumnFormula>
    </tableColumn>
    <tableColumn id="70" xr3:uid="{BB002C2C-7990-4154-9378-5AF40E8916E7}" name="Fmax4" dataDxfId="53" dataCellStyle="Comma">
      <calculatedColumnFormula array="1">Model[[#This Row],[tr4]] * Model[[#This Row],[slst]:[slst]] * n</calculatedColumnFormula>
    </tableColumn>
    <tableColumn id="71" xr3:uid="{1CA88C87-4E48-4715-B72C-CA455A15D8FB}" name="Fmax5" dataDxfId="52" dataCellStyle="Comma">
      <calculatedColumnFormula array="1">Model[[#This Row],[tr5]] * Model[[#This Row],[slst]:[slst]] * n</calculatedColumnFormula>
    </tableColumn>
    <tableColumn id="72" xr3:uid="{4C263D14-06DE-414D-BC33-1FC81B083070}" name="Fmax6" dataDxfId="51" dataCellStyle="Comma">
      <calculatedColumnFormula array="1">Model[[#This Row],[tr6]] * Model[[#This Row],[slst]:[slst]] * n</calculatedColumnFormula>
    </tableColumn>
    <tableColumn id="73" xr3:uid="{7FA29C9D-3D57-489D-9B07-AB33E4E709F1}" name="Fmax7" dataDxfId="50" dataCellStyle="Comma">
      <calculatedColumnFormula array="1">Model[[#This Row],[tr7]] * Model[[#This Row],[slst]:[slst]] * n</calculatedColumnFormula>
    </tableColumn>
    <tableColumn id="74" xr3:uid="{1E5B3020-3734-4E06-B489-FBC6C24A812A}" name="Fmax8" dataDxfId="49" dataCellStyle="Comma">
      <calculatedColumnFormula array="1">Model[[#This Row],[tr8]] * Model[[#This Row],[slst]:[slst]] * n</calculatedColumnFormula>
    </tableColumn>
    <tableColumn id="75" xr3:uid="{6189A889-5194-43DF-A31E-F9ABC0C9CCBC}" name="Fmax9" dataDxfId="48" dataCellStyle="Comma">
      <calculatedColumnFormula array="1">Model[[#This Row],[tr9]] * Model[[#This Row],[slst]:[slst]] * n</calculatedColumnFormula>
    </tableColumn>
    <tableColumn id="76" xr3:uid="{2ECA6A27-C97E-4A58-8592-837EE52E86A7}" name="Fmax10" dataDxfId="47" dataCellStyle="Comma">
      <calculatedColumnFormula array="1">Model[[#This Row],[tr10]] * Model[[#This Row],[slst]:[slst]] * n</calculatedColumnFormula>
    </tableColumn>
    <tableColumn id="78" xr3:uid="{30091B20-1442-46FC-91F3-8E5B0916E579}" name="Frto1" dataDxfId="46" dataCellStyle="Comma">
      <calculatedColumnFormula>Model[[#This Row],[Fmax1]] * (100 - rto) / 100</calculatedColumnFormula>
    </tableColumn>
    <tableColumn id="79" xr3:uid="{AE21CE62-8CE4-4B39-B579-9AB36F63C14C}" name="Frto2" dataDxfId="45" dataCellStyle="Comma">
      <calculatedColumnFormula>Model[[#This Row],[Fmax2]] * (100 - rto) / 100</calculatedColumnFormula>
    </tableColumn>
    <tableColumn id="80" xr3:uid="{7DEA1C4B-9D5D-411B-83A2-C52A2DAB2A71}" name="Frto3" dataDxfId="44" dataCellStyle="Comma">
      <calculatedColumnFormula>Model[[#This Row],[Fmax3]] * (100 - rto) / 100</calculatedColumnFormula>
    </tableColumn>
    <tableColumn id="81" xr3:uid="{E02A2CC1-A0C8-4750-A770-86CC5CD54CF0}" name="Frto4" dataDxfId="43" dataCellStyle="Comma">
      <calculatedColumnFormula>Model[[#This Row],[Fmax4]] * (100 - rto) / 100</calculatedColumnFormula>
    </tableColumn>
    <tableColumn id="82" xr3:uid="{DC9E6EC6-8A26-4532-BF1D-D6B6BED857AE}" name="Frto5" dataDxfId="42" dataCellStyle="Comma">
      <calculatedColumnFormula>Model[[#This Row],[Fmax5]] * (100 - rto) / 100</calculatedColumnFormula>
    </tableColumn>
    <tableColumn id="83" xr3:uid="{AB5936ED-946F-408C-9AD7-5B477DCC4AF9}" name="Frto6" dataDxfId="41" dataCellStyle="Comma">
      <calculatedColumnFormula>Model[[#This Row],[Fmax6]] * (100 - rto) / 100</calculatedColumnFormula>
    </tableColumn>
    <tableColumn id="84" xr3:uid="{FC078F74-423E-414C-AD31-3A34CA9FB8C3}" name="Frto7" dataDxfId="40" dataCellStyle="Comma">
      <calculatedColumnFormula>Model[[#This Row],[Fmax7]] * (100 - rto) / 100</calculatedColumnFormula>
    </tableColumn>
    <tableColumn id="85" xr3:uid="{97ECDF87-129D-45D9-8B29-6063FCAC2004}" name="Frto8" dataDxfId="39" dataCellStyle="Comma">
      <calculatedColumnFormula>Model[[#This Row],[Fmax8]] * (100 - rto) / 100</calculatedColumnFormula>
    </tableColumn>
    <tableColumn id="86" xr3:uid="{DF475EFB-DF8E-4BFD-A298-BF2DF92B625F}" name="Frto9" dataDxfId="38" dataCellStyle="Comma">
      <calculatedColumnFormula>Model[[#This Row],[Fmax9]] * (100 - rto) / 100</calculatedColumnFormula>
    </tableColumn>
    <tableColumn id="87" xr3:uid="{A7AEC4BE-609C-497F-A613-8F5A08561587}" name="Frto10" dataDxfId="37" dataCellStyle="Comma">
      <calculatedColumnFormula>Model[[#This Row],[Fmax10]] * (100 - rto) / 100</calculatedColumnFormula>
    </tableColumn>
    <tableColumn id="161" xr3:uid="{48EB8ED0-F82D-4B5D-BC8C-A8DCD405019C}" name="L1" dataDxfId="36" dataCellStyle="Comma">
      <calculatedColumnFormula array="1">Model[[#This Row],[cL]:[cL]] * 0.5 * rho * POWER(Model[[#This Row],[Vtas1]], 2) * #REF!</calculatedColumnFormula>
    </tableColumn>
    <tableColumn id="162" xr3:uid="{254EBA8D-6C55-4C0E-8E53-DF0916D2884A}" name="L2" dataDxfId="35" dataCellStyle="Comma">
      <calculatedColumnFormula array="1">Model[[#This Row],[cL]:[cL]] * 0.5 * rho * POWER(Model[[#This Row],[Vtas2]], 2) * #REF!</calculatedColumnFormula>
    </tableColumn>
    <tableColumn id="163" xr3:uid="{DF8C1624-3C8B-46E4-93A7-5E0AB80E3EC7}" name="L3" dataDxfId="34" dataCellStyle="Comma">
      <calculatedColumnFormula array="1">Model[[#This Row],[cL]:[cL]] * 0.5 * rho * POWER(Model[[#This Row],[Vtas3]], 2) * #REF!</calculatedColumnFormula>
    </tableColumn>
    <tableColumn id="164" xr3:uid="{59CCEF0A-FD9D-43F2-AF04-F6D497AFD5F5}" name="L4" dataDxfId="33" dataCellStyle="Comma">
      <calculatedColumnFormula array="1">Model[[#This Row],[cL]:[cL]] * 0.5 * rho * POWER(Model[[#This Row],[Vtas4]], 2) * #REF!</calculatedColumnFormula>
    </tableColumn>
    <tableColumn id="165" xr3:uid="{F74781A5-A808-4EDA-A7A6-3FE045DE020B}" name="L5" dataDxfId="32" dataCellStyle="Comma">
      <calculatedColumnFormula array="1">Model[[#This Row],[cL]:[cL]] * 0.5 * rho * POWER(Model[[#This Row],[Vtas5]], 2) * #REF!</calculatedColumnFormula>
    </tableColumn>
    <tableColumn id="166" xr3:uid="{6CEB2919-1626-4303-9AF3-855E21A34C2F}" name="L6" dataDxfId="31" dataCellStyle="Comma">
      <calculatedColumnFormula array="1">Model[[#This Row],[cL]:[cL]] * 0.5 * rho * POWER(Model[[#This Row],[Vtas6]], 2) * #REF!</calculatedColumnFormula>
    </tableColumn>
    <tableColumn id="167" xr3:uid="{9D28E094-4BF1-4727-A517-FAAE61EF8ABB}" name="L7" dataDxfId="30" dataCellStyle="Comma">
      <calculatedColumnFormula array="1">Model[[#This Row],[cL]:[cL]] * 0.5 * rho * POWER(Model[[#This Row],[Vtas7]], 2) * #REF!</calculatedColumnFormula>
    </tableColumn>
    <tableColumn id="168" xr3:uid="{2FB0A694-457C-4648-AEA9-1A9224392D27}" name="L8" dataDxfId="29" dataCellStyle="Comma">
      <calculatedColumnFormula array="1">Model[[#This Row],[cL]:[cL]] * 0.5 * rho * POWER(Model[[#This Row],[Vtas8]], 2) * #REF!</calculatedColumnFormula>
    </tableColumn>
    <tableColumn id="153" xr3:uid="{747E7418-B6AE-4687-AA2C-B78B500AB31A}" name="L9" dataDxfId="28" dataCellStyle="Comma">
      <calculatedColumnFormula array="1">Model[[#This Row],[cL]:[cL]] * 0.5 * rho * POWER(Model[[#This Row],[Vtas9]], 2) * #REF!</calculatedColumnFormula>
    </tableColumn>
    <tableColumn id="154" xr3:uid="{64D18A92-AFF8-46AB-9A07-156C6801ACFA}" name="L10" dataDxfId="27" dataCellStyle="Comma">
      <calculatedColumnFormula array="1">Model[[#This Row],[cL]:[cL]] * 0.5 * rho * POWER(Model[[#This Row],[Vtas10]], 2) * #REF!</calculatedColumnFormula>
    </tableColumn>
    <tableColumn id="155" xr3:uid="{62BB9208-5B0E-4235-9D1A-EEA50AF3EF40}" name="D1" dataDxfId="26" dataCellStyle="Comma">
      <calculatedColumnFormula array="1">Model[[#This Row],[cD]:[cD]] * 0.5 * rho * POWER(Model[[#This Row],[Vtas1]], 2) * #REF!</calculatedColumnFormula>
    </tableColumn>
    <tableColumn id="156" xr3:uid="{C55EB948-5C50-42BD-8786-6AE6B12F0F64}" name="D2" dataDxfId="25" dataCellStyle="Comma">
      <calculatedColumnFormula array="1">Model[[#This Row],[cD]:[cD]] * 0.5 * rho * POWER(Model[[#This Row],[Vtas2]], 2) * #REF!</calculatedColumnFormula>
    </tableColumn>
    <tableColumn id="157" xr3:uid="{1766FA95-52D8-4FB4-A7A3-7BD525B44BDE}" name="D3" dataDxfId="24" dataCellStyle="Comma">
      <calculatedColumnFormula array="1">Model[[#This Row],[cD]:[cD]] * 0.5 * rho * POWER(Model[[#This Row],[Vtas3]], 2) * #REF!</calculatedColumnFormula>
    </tableColumn>
    <tableColumn id="158" xr3:uid="{F874B874-A516-4554-8DA5-0EEF1489C4E3}" name="D4" dataDxfId="23" dataCellStyle="Comma">
      <calculatedColumnFormula array="1">Model[[#This Row],[cD]:[cD]] * 0.5 * rho * POWER(Model[[#This Row],[Vtas4]], 2) * #REF!</calculatedColumnFormula>
    </tableColumn>
    <tableColumn id="159" xr3:uid="{78FDC1CC-A615-40FE-A799-F8A67467B49B}" name="D5" dataDxfId="22" dataCellStyle="Comma">
      <calculatedColumnFormula array="1">Model[[#This Row],[cD]:[cD]] * 0.5 * rho * POWER(Model[[#This Row],[Vtas5]], 2) * #REF!</calculatedColumnFormula>
    </tableColumn>
    <tableColumn id="160" xr3:uid="{2422B4AB-ECBA-42CB-9224-83F298DC2896}" name="D6" dataDxfId="21" dataCellStyle="Comma">
      <calculatedColumnFormula array="1">Model[[#This Row],[cD]:[cD]] * 0.5 * rho * POWER(Model[[#This Row],[Vtas6]], 2) * #REF!</calculatedColumnFormula>
    </tableColumn>
    <tableColumn id="95" xr3:uid="{56321908-BEFE-4B62-8BA2-4EC4784D4B9E}" name="D7" dataDxfId="20" dataCellStyle="Comma">
      <calculatedColumnFormula array="1">Model[[#This Row],[cD]:[cD]] * 0.5 * rho * POWER(Model[[#This Row],[Vtas7]], 2) * #REF!</calculatedColumnFormula>
    </tableColumn>
    <tableColumn id="109" xr3:uid="{BC2DD547-F3DE-4974-BD21-8AC2F82EC5FF}" name="D8" dataDxfId="19" dataCellStyle="Comma">
      <calculatedColumnFormula array="1">Model[[#This Row],[cD]:[cD]] * 0.5 * rho * POWER(Model[[#This Row],[Vtas8]], 2) * #REF!</calculatedColumnFormula>
    </tableColumn>
    <tableColumn id="110" xr3:uid="{2B36CEC8-8670-4B8A-8471-F32760079E1D}" name="D9" dataDxfId="18" dataCellStyle="Comma">
      <calculatedColumnFormula array="1">Model[[#This Row],[cD]:[cD]] * 0.5 * rho * POWER(Model[[#This Row],[Vtas9]], 2) * #REF!</calculatedColumnFormula>
    </tableColumn>
    <tableColumn id="150" xr3:uid="{A34CCBB3-203C-421C-859F-00E43EE6A262}" name="D10" dataDxfId="17" dataCellStyle="Comma">
      <calculatedColumnFormula array="1">Model[[#This Row],[cD]:[cD]] * 0.5 * rho * POWER(Model[[#This Row],[Vtas10]], 2) * #REF!</calculatedColumnFormula>
    </tableColumn>
    <tableColumn id="99" xr3:uid="{72F6ED7C-531F-4F7E-BC26-BAD5B25731D4}" name="a1" dataDxfId="16" dataCellStyle="Comma">
      <calculatedColumnFormula array="1">g / Model[[#This Row],[W]:[W]] * (Model[[#This Row],[Frto1]] - (mu * Model[[#This Row],[W]:[W]]) - (Model[[#This Row],[cD]:[cD]] - mu * Model[[#This Row],[cL]:[cL]]) * (Model[[#This Row],[q1]] * #REF!) - (Model[[#This Row],[W]:[W]] * SIN(theta)))</calculatedColumnFormula>
    </tableColumn>
    <tableColumn id="100" xr3:uid="{A4D07DDD-0614-4035-888B-08B51626A18E}" name="a2" dataDxfId="165" dataCellStyle="Comma">
      <calculatedColumnFormula array="1">g / Model[[#This Row],[W]:[W]] * (Model[[#This Row],[Frto2]] - (mu * Model[[#This Row],[W]:[W]]) - (Model[[#This Row],[cD]:[cD]] - mu * Model[[#This Row],[cL]:[cL]]) * (Model[[#This Row],[q2]] * #REF!) - (Model[[#This Row],[W]:[W]] * SIN(theta)))</calculatedColumnFormula>
    </tableColumn>
    <tableColumn id="101" xr3:uid="{A20976C2-3B51-43E3-A7ED-832B47D51145}" name="a3" dataDxfId="164" dataCellStyle="Comma">
      <calculatedColumnFormula array="1">g / Model[[#This Row],[W]:[W]] * (Model[[#This Row],[Frto3]] - (mu * Model[[#This Row],[W]:[W]]) - (Model[[#This Row],[cD]:[cD]] - mu * Model[[#This Row],[cL]:[cL]]) * (Model[[#This Row],[q3]] * #REF!) - (Model[[#This Row],[W]:[W]] * SIN(theta)))</calculatedColumnFormula>
    </tableColumn>
    <tableColumn id="102" xr3:uid="{D34DBEF6-AE7F-4D49-ABE7-2AA1F5BE5931}" name="a4" dataDxfId="163" dataCellStyle="Comma">
      <calculatedColumnFormula array="1">g / Model[[#This Row],[W]:[W]] * (Model[[#This Row],[Frto4]] - (mu * Model[[#This Row],[W]:[W]]) - (Model[[#This Row],[cD]:[cD]] - mu * Model[[#This Row],[cL]:[cL]]) * (Model[[#This Row],[q4]] * #REF!) - (Model[[#This Row],[W]:[W]] * SIN(theta)))</calculatedColumnFormula>
    </tableColumn>
    <tableColumn id="103" xr3:uid="{2B869F2D-CB64-46D1-8823-A383486DE400}" name="a5" dataDxfId="162" dataCellStyle="Comma">
      <calculatedColumnFormula array="1">g / Model[[#This Row],[W]:[W]] * (Model[[#This Row],[Frto5]] - (mu * Model[[#This Row],[W]:[W]]) - (Model[[#This Row],[cD]:[cD]] - mu * Model[[#This Row],[cL]:[cL]]) * (Model[[#This Row],[q5]] * #REF!) - (Model[[#This Row],[W]:[W]] * SIN(theta)))</calculatedColumnFormula>
    </tableColumn>
    <tableColumn id="104" xr3:uid="{86C23133-0918-4A9B-8C4A-158484D9187E}" name="a6" dataDxfId="161" dataCellStyle="Comma">
      <calculatedColumnFormula array="1">g / Model[[#This Row],[W]:[W]] * (Model[[#This Row],[Frto6]] - (mu * Model[[#This Row],[W]:[W]]) - (Model[[#This Row],[cD]:[cD]] - mu * Model[[#This Row],[cL]:[cL]]) * (Model[[#This Row],[q6]] * #REF!) - (Model[[#This Row],[W]:[W]] * SIN(theta)))</calculatedColumnFormula>
    </tableColumn>
    <tableColumn id="105" xr3:uid="{D6A27200-433F-45CC-987D-595BDF5F235E}" name="a7" dataDxfId="160" dataCellStyle="Comma">
      <calculatedColumnFormula array="1">g / Model[[#This Row],[W]:[W]] * (Model[[#This Row],[Frto7]] - (mu * Model[[#This Row],[W]:[W]]) - (Model[[#This Row],[cD]:[cD]] - mu * Model[[#This Row],[cL]:[cL]]) * (Model[[#This Row],[q7]] * #REF!) - (Model[[#This Row],[W]:[W]] * SIN(theta)))</calculatedColumnFormula>
    </tableColumn>
    <tableColumn id="106" xr3:uid="{7E2DB4AF-6366-4C81-8C9E-681E3FEA0CD5}" name="a8" dataDxfId="159" dataCellStyle="Comma">
      <calculatedColumnFormula array="1">g / Model[[#This Row],[W]:[W]] * (Model[[#This Row],[Frto8]] - (mu * Model[[#This Row],[W]:[W]]) - (Model[[#This Row],[cD]:[cD]] - mu * Model[[#This Row],[cL]:[cL]]) * (Model[[#This Row],[q8]] * #REF!) - (Model[[#This Row],[W]:[W]] * SIN(theta)))</calculatedColumnFormula>
    </tableColumn>
    <tableColumn id="107" xr3:uid="{AC06CDE0-3D62-422D-9EB9-2D3ED87EACCF}" name="a9" dataDxfId="158" dataCellStyle="Comma">
      <calculatedColumnFormula array="1">g / Model[[#This Row],[W]:[W]] * (Model[[#This Row],[Frto9]] - (mu * Model[[#This Row],[W]:[W]]) - (Model[[#This Row],[cD]:[cD]] - mu * Model[[#This Row],[cL]:[cL]]) * (Model[[#This Row],[q9]] * #REF!) - (Model[[#This Row],[W]:[W]] * SIN(theta)))</calculatedColumnFormula>
    </tableColumn>
    <tableColumn id="108" xr3:uid="{C3334C86-08A6-43AA-B16E-DBE9CA0C9248}" name="a10" dataDxfId="157" dataCellStyle="Comma">
      <calculatedColumnFormula array="1">g / Model[[#This Row],[W]:[W]] * (Model[[#This Row],[Frto10]] - (mu * Model[[#This Row],[W]:[W]]) - (Model[[#This Row],[cD]:[cD]] - mu * Model[[#This Row],[cL]:[cL]]) * (Model[[#This Row],[q10]] * #REF!) - (Model[[#This Row],[W]:[W]] * SIN(theta)))</calculatedColumnFormula>
    </tableColumn>
    <tableColumn id="66" xr3:uid="{5C680481-9209-45AC-9C43-DE42CB2771BB}" name="a_dec" dataDxfId="15" dataCellStyle="Percent">
      <calculatedColumnFormula>(Model[[#This Row],[a1]] - Model[[#This Row],[a10]]) / Model[[#This Row],[a1]]</calculatedColumnFormula>
    </tableColumn>
    <tableColumn id="111" xr3:uid="{7BE43B68-F514-4819-A3A9-06256C0ED376}" name="a_bar1" dataDxfId="14" dataCellStyle="Comma">
      <calculatedColumnFormula>AVERAGE(Model[[#This Row],[a1]], Model[[#This Row],[a1]])</calculatedColumnFormula>
    </tableColumn>
    <tableColumn id="112" xr3:uid="{EC03006A-FF9F-43A9-B6CA-19BE1AFDD344}" name="a_bar2" dataDxfId="13" dataCellStyle="Comma">
      <calculatedColumnFormula>AVERAGE(Model[[#This Row],[a1]], Model[[#This Row],[a2]])</calculatedColumnFormula>
    </tableColumn>
    <tableColumn id="113" xr3:uid="{6D14BD9E-D55D-4FFA-99FF-5963B796F776}" name="a_bar3" dataDxfId="156" dataCellStyle="Comma">
      <calculatedColumnFormula>AVERAGE(Model[[#This Row],[a2]], Model[[#This Row],[a3]])</calculatedColumnFormula>
    </tableColumn>
    <tableColumn id="114" xr3:uid="{66247230-73A8-46BA-80C1-C88347A038D5}" name="a_bar4" dataDxfId="155" dataCellStyle="Comma">
      <calculatedColumnFormula>AVERAGE(Model[[#This Row],[a3]], Model[[#This Row],[a4]])</calculatedColumnFormula>
    </tableColumn>
    <tableColumn id="115" xr3:uid="{BF60CBED-D0B9-46C8-87DE-7710977B4DFD}" name="a_bar5" dataDxfId="154" dataCellStyle="Comma">
      <calculatedColumnFormula>AVERAGE(Model[[#This Row],[a4]], Model[[#This Row],[a5]])</calculatedColumnFormula>
    </tableColumn>
    <tableColumn id="116" xr3:uid="{C5D5A1D8-5431-4464-9D24-20F433189217}" name="a_bar6" dataDxfId="153" dataCellStyle="Comma">
      <calculatedColumnFormula>AVERAGE(Model[[#This Row],[a5]], Model[[#This Row],[a6]])</calculatedColumnFormula>
    </tableColumn>
    <tableColumn id="117" xr3:uid="{9CF26BF3-577F-475C-B488-97D4D98D7298}" name="a_bar7" dataDxfId="152" dataCellStyle="Comma">
      <calculatedColumnFormula>AVERAGE(Model[[#This Row],[a6]], Model[[#This Row],[a7]])</calculatedColumnFormula>
    </tableColumn>
    <tableColumn id="118" xr3:uid="{65B457E3-5FED-46D7-B946-D57C01006C8D}" name="a_bar8" dataDxfId="151" dataCellStyle="Comma">
      <calculatedColumnFormula>AVERAGE(Model[[#This Row],[a7]], Model[[#This Row],[a8]])</calculatedColumnFormula>
    </tableColumn>
    <tableColumn id="119" xr3:uid="{01E31751-7E70-424D-B963-231F644A637C}" name="a_bar9" dataDxfId="150" dataCellStyle="Comma">
      <calculatedColumnFormula>AVERAGE(Model[[#This Row],[a8]], Model[[#This Row],[a9]])</calculatedColumnFormula>
    </tableColumn>
    <tableColumn id="120" xr3:uid="{523F8A81-05B8-4AC1-B9EB-2E6D8E3C72D7}" name="a_bar10" dataDxfId="149" dataCellStyle="Comma">
      <calculatedColumnFormula>AVERAGE(Model[[#This Row],[a9]], Model[[#This Row],[a10]])</calculatedColumnFormula>
    </tableColumn>
    <tableColumn id="121" xr3:uid="{2265D779-E892-48ED-BAC9-1BD0E94A55D1}" name="Vgnd_bar1" dataDxfId="12" dataCellStyle="Comma">
      <calculatedColumnFormula>AVERAGE(Model[[#This Row],[Vgnd1]], Model[[#This Row],[Vgnd1]])</calculatedColumnFormula>
    </tableColumn>
    <tableColumn id="122" xr3:uid="{AD6BBDE1-9DB6-42A8-9B4C-A31247EB0D57}" name="Vgnd_bar2" dataDxfId="11" dataCellStyle="Comma">
      <calculatedColumnFormula>AVERAGE(Model[[#This Row],[Vgnd1]], Model[[#This Row],[Vgnd2]])</calculatedColumnFormula>
    </tableColumn>
    <tableColumn id="123" xr3:uid="{26389898-8D10-471A-B451-28C6BA2BE59E}" name="Vgnd_bar3" dataDxfId="148" dataCellStyle="Comma">
      <calculatedColumnFormula>AVERAGE(Model[[#This Row],[Vgnd2]], Model[[#This Row],[Vgnd3]])</calculatedColumnFormula>
    </tableColumn>
    <tableColumn id="124" xr3:uid="{2F9598DD-0851-4A67-B459-45625DD5CADA}" name="Vgnd_bar4" dataDxfId="147" dataCellStyle="Comma">
      <calculatedColumnFormula>AVERAGE(Model[[#This Row],[Vgnd3]], Model[[#This Row],[Vgnd4]])</calculatedColumnFormula>
    </tableColumn>
    <tableColumn id="125" xr3:uid="{8A88A789-7AE7-42E6-BB6E-E2BB6EA243C7}" name="Vgnd_bar5" dataDxfId="146" dataCellStyle="Comma">
      <calculatedColumnFormula>AVERAGE(Model[[#This Row],[Vgnd4]], Model[[#This Row],[Vgnd5]])</calculatedColumnFormula>
    </tableColumn>
    <tableColumn id="126" xr3:uid="{EB4F8075-1953-4977-89DD-8DD5558D10A5}" name="Vgnd_bar6" dataDxfId="145" dataCellStyle="Comma">
      <calculatedColumnFormula>AVERAGE(Model[[#This Row],[Vgnd5]], Model[[#This Row],[Vgnd6]])</calculatedColumnFormula>
    </tableColumn>
    <tableColumn id="127" xr3:uid="{BB73E24E-11D1-4F7B-8C89-C8B1DD51AB73}" name="Vgnd_bar7" dataDxfId="144" dataCellStyle="Comma">
      <calculatedColumnFormula>AVERAGE(Model[[#This Row],[Vgnd6]], Model[[#This Row],[Vgnd7]])</calculatedColumnFormula>
    </tableColumn>
    <tableColumn id="128" xr3:uid="{6465AA9E-4B66-4E78-8DA8-FB00CF70F93A}" name="Vgnd_bar8" dataDxfId="143" dataCellStyle="Comma">
      <calculatedColumnFormula>AVERAGE(Model[[#This Row],[Vgnd7]], Model[[#This Row],[Vgnd8]])</calculatedColumnFormula>
    </tableColumn>
    <tableColumn id="129" xr3:uid="{1BABE916-9149-452F-BE96-CA06D4040237}" name="Vgnd_bar9" dataDxfId="142" dataCellStyle="Comma">
      <calculatedColumnFormula>AVERAGE(Model[[#This Row],[Vgnd8]], Model[[#This Row],[Vgnd9]])</calculatedColumnFormula>
    </tableColumn>
    <tableColumn id="130" xr3:uid="{EAE816FE-28C5-4D67-A4D3-86227E7BB375}" name="Vgnd_bar10" dataDxfId="141" dataCellStyle="Comma">
      <calculatedColumnFormula>AVERAGE(Model[[#This Row],[Vgnd9]], Model[[#This Row],[Vgnd10]])</calculatedColumnFormula>
    </tableColumn>
    <tableColumn id="131" xr3:uid="{7C12003C-7DBD-413D-8684-D4511DE08A30}" name="Vgnd_int" dataDxfId="10" dataCellStyle="Comma">
      <calculatedColumnFormula>Model[[#This Row],[Vlof]] / 9</calculatedColumnFormula>
    </tableColumn>
    <tableColumn id="132" xr3:uid="{CFCE34D8-E1AD-42E5-B40A-43DC966C02B6}" name="inc1" dataDxfId="9" dataCellStyle="Comma">
      <calculatedColumnFormula array="1">Model[[#This Row],[Vgnd_bar1]] * Model[[#This Row],[Vgnd_int]:[Vgnd_int]] / Model[[#This Row],[a_bar1]]</calculatedColumnFormula>
    </tableColumn>
    <tableColumn id="133" xr3:uid="{F4DA366D-E835-4DA3-A586-1FBF90E619EC}" name="inc2" dataDxfId="140" dataCellStyle="Comma">
      <calculatedColumnFormula array="1">Model[[#This Row],[Vgnd_bar2]] * Model[[#This Row],[Vgnd_int]:[Vgnd_int]] / Model[[#This Row],[a_bar2]]</calculatedColumnFormula>
    </tableColumn>
    <tableColumn id="134" xr3:uid="{6BCF7A85-F88E-4C1D-ABAA-417A6BE2F006}" name="inc3" dataDxfId="139" dataCellStyle="Comma">
      <calculatedColumnFormula array="1">Model[[#This Row],[Vgnd_bar3]] * Model[[#This Row],[Vgnd_int]:[Vgnd_int]] / Model[[#This Row],[a_bar3]]</calculatedColumnFormula>
    </tableColumn>
    <tableColumn id="135" xr3:uid="{137197C5-A7AD-49CC-B3BB-0F3DB493A634}" name="inc4" dataDxfId="138" dataCellStyle="Comma">
      <calculatedColumnFormula array="1">Model[[#This Row],[Vgnd_bar4]] * Model[[#This Row],[Vgnd_int]:[Vgnd_int]] / Model[[#This Row],[a_bar4]]</calculatedColumnFormula>
    </tableColumn>
    <tableColumn id="136" xr3:uid="{90816A89-AAFB-4FD6-BE51-75B92B6CF56E}" name="inc5" dataDxfId="137" dataCellStyle="Comma">
      <calculatedColumnFormula array="1">Model[[#This Row],[Vgnd_bar5]] * Model[[#This Row],[Vgnd_int]:[Vgnd_int]] / Model[[#This Row],[a_bar5]]</calculatedColumnFormula>
    </tableColumn>
    <tableColumn id="137" xr3:uid="{32998696-E7E2-4CEB-9C80-E6C77A1D2E05}" name="inc6" dataDxfId="136" dataCellStyle="Comma">
      <calculatedColumnFormula array="1">Model[[#This Row],[Vgnd_bar6]] * Model[[#This Row],[Vgnd_int]:[Vgnd_int]] / Model[[#This Row],[a_bar6]]</calculatedColumnFormula>
    </tableColumn>
    <tableColumn id="138" xr3:uid="{E7798AE9-51D8-4531-89E7-7DC2DF27A819}" name="inc7" dataDxfId="135" dataCellStyle="Comma">
      <calculatedColumnFormula array="1">Model[[#This Row],[Vgnd_bar7]] * Model[[#This Row],[Vgnd_int]:[Vgnd_int]] / Model[[#This Row],[a_bar7]]</calculatedColumnFormula>
    </tableColumn>
    <tableColumn id="139" xr3:uid="{A2B9DF6A-65A7-433A-9D41-46050E5477D8}" name="inc8" dataDxfId="134" dataCellStyle="Comma">
      <calculatedColumnFormula array="1">Model[[#This Row],[Vgnd_bar8]] * Model[[#This Row],[Vgnd_int]:[Vgnd_int]] / Model[[#This Row],[a_bar8]]</calculatedColumnFormula>
    </tableColumn>
    <tableColumn id="140" xr3:uid="{7E3ADD34-384F-42F1-8653-9C4A127DBCFC}" name="inc9" dataDxfId="133" dataCellStyle="Comma">
      <calculatedColumnFormula array="1">Model[[#This Row],[Vgnd_bar9]] * Model[[#This Row],[Vgnd_int]:[Vgnd_int]] / Model[[#This Row],[a_bar9]]</calculatedColumnFormula>
    </tableColumn>
    <tableColumn id="141" xr3:uid="{E728F5D7-2283-4973-BBE5-BA63AAF6E225}" name="inc10" dataDxfId="132" dataCellStyle="Comma">
      <calculatedColumnFormula array="1">Model[[#This Row],[Vgnd_bar10]] * Model[[#This Row],[Vgnd_int]:[Vgnd_int]] / Model[[#This Row],[a_bar10]]</calculatedColumnFormula>
    </tableColumn>
    <tableColumn id="142" xr3:uid="{D3C39580-C3AF-4A90-BF93-40BA238666BD}" name="todr_sim_gnd" dataDxfId="131" dataCellStyle="Comma">
      <calculatedColumnFormula>SUM(Model[[#This Row],[inc1]:[inc10]])</calculatedColumnFormula>
    </tableColumn>
    <tableColumn id="143" xr3:uid="{39BDCF9F-B3AD-45D3-8549-6296157FD72D}" name="todr_sim_air" dataDxfId="8" dataCellStyle="Comma">
      <calculatedColumnFormula>ft_to_m*screen_height / COS(climb_angle)</calculatedColumnFormula>
    </tableColumn>
    <tableColumn id="144" xr3:uid="{5A174337-52C3-4963-AF11-3A942A13E63C}" name="todr_sim_reg" dataDxfId="7" dataCellStyle="Comma">
      <calculatedColumnFormula>(Model[[#This Row],[todr_sim_gnd]] + Model[[#This Row],[todr_sim_air]]) * (tod_mul-1)</calculatedColumnFormula>
    </tableColumn>
    <tableColumn id="145" xr3:uid="{4C9B6BB3-46FE-4838-8114-332EDE1BF48E}" name="todr_sim" dataDxfId="130" dataCellStyle="Comma">
      <calculatedColumnFormula>SUM(Model[[#This Row],[todr_sim_gnd]:[todr_sim_reg]])</calculatedColumnFormula>
    </tableColumn>
    <tableColumn id="149" xr3:uid="{CE5230BE-6E30-46E0-BE16-E33B9D3C4A9A}" name="todr_cal_gnd" dataDxfId="2" dataCellStyle="Comma">
      <calculatedColumnFormula>Model[[#This Row],[todr_cal]]-Model[[#This Row],[todr_cal_reg]]-Model[[#This Row],[todr_cal_air]]</calculatedColumnFormula>
    </tableColumn>
    <tableColumn id="148" xr3:uid="{458ECDEC-13AA-4591-B9AE-65F79CE783F5}" name="todr_cal_air" dataDxfId="1" dataCellStyle="Comma">
      <calculatedColumnFormula>ft_to_m*screen_height/COS(climb_angle)</calculatedColumnFormula>
    </tableColumn>
    <tableColumn id="147" xr3:uid="{83AF1087-0D9B-4176-B7C6-41B204CCA36E}" name="todr_cal_reg" dataDxfId="0" dataCellStyle="Comma">
      <calculatedColumnFormula>Model[[#This Row],[todr_cal]]-Model[[#This Row],[todr_cal]]/tod_mul</calculatedColumnFormula>
    </tableColumn>
    <tableColumn id="146" xr3:uid="{3F2B395B-E3F7-4514-8092-D7F3D3073BE3}" name="todr_cal" dataDxfId="129" dataCellStyle="Comma"/>
    <tableColumn id="151" xr3:uid="{EA8101F9-74F7-4870-A05A-69F9F9876438}" name="diff_m" dataDxfId="6" dataCellStyle="Comma">
      <calculatedColumnFormula>ABS(Model[[#This Row],[todr_sim]] - Model[[#This Row],[todr_cal]])</calculatedColumnFormula>
    </tableColumn>
    <tableColumn id="152" xr3:uid="{6B726D15-0157-4E6C-BD2E-3DF555DB3A61}" name="diff_per" dataDxfId="5" dataCellStyle="Percent">
      <calculatedColumnFormula>Model[[#This Row],[diff_m]]/Model[[#This Row],[todr_cal]]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Z1" dT="2022-04-17T09:44:36.66" personId="{C57D74D5-4C27-46DB-8CDE-11F225EC6C5D}" id="{E74141AA-E045-4852-B3B0-0470DC7E146A}">
    <text>Roksam recommends 1.6-2.2</text>
  </threadedComment>
  <threadedComment ref="AA1" dT="2022-04-17T09:44:19.12" personId="{C57D74D5-4C27-46DB-8CDE-11F225EC6C5D}" id="{2E0BD584-0F71-4C96-A2A7-D4D58D572D8F}">
    <text>Blake recommends .08</text>
  </threadedComment>
  <threadedComment ref="AC1" dT="2022-04-17T09:43:09.04" personId="{C57D74D5-4C27-46DB-8CDE-11F225EC6C5D}" id="{98A883AA-2A0B-4287-8634-D49EB81FF06B}">
    <text>Aeroweb suggests 72-81 m/s</text>
  </threadedComment>
  <threadedComment ref="ED1" dT="2022-04-09T10:57:40.23" personId="{C57D74D5-4C27-46DB-8CDE-11F225EC6C5D}" id="{85B71F5B-B8D4-4647-A25A-1C90F31D1800}">
    <text>Benchmark: 42%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9DA2-7100-4204-8125-346EA65A6C8B}">
  <dimension ref="A1:F20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</row>
    <row r="2" spans="1:6" x14ac:dyDescent="0.25">
      <c r="A2">
        <v>1.2</v>
      </c>
      <c r="B2">
        <f>PI()</f>
        <v>3.1415926535897931</v>
      </c>
      <c r="C2">
        <v>9.4531489999999998</v>
      </c>
      <c r="D2">
        <v>0.79700000000000004</v>
      </c>
      <c r="E2">
        <f>(A2*A2)/(B2*C2*D2)</f>
        <v>6.0838401511481531E-2</v>
      </c>
      <c r="F2">
        <f>A2/E2</f>
        <v>19.72438410916391</v>
      </c>
    </row>
    <row r="3" spans="1:6" x14ac:dyDescent="0.25">
      <c r="A3">
        <f>A2+0.1</f>
        <v>1.3</v>
      </c>
      <c r="B3">
        <f>PI()</f>
        <v>3.1415926535897931</v>
      </c>
      <c r="C3">
        <v>9.4531489999999998</v>
      </c>
      <c r="D3">
        <v>0.79700000000000004</v>
      </c>
      <c r="E3">
        <f t="shared" ref="E3:E20" si="0">(A3*A3)/(B3*C3*D3)</f>
        <v>7.1400623996113757E-2</v>
      </c>
      <c r="F3">
        <f t="shared" ref="F3:F20" si="1">A3/E3</f>
        <v>18.207123793074377</v>
      </c>
    </row>
    <row r="4" spans="1:6" x14ac:dyDescent="0.25">
      <c r="A4">
        <f t="shared" ref="A4:A20" si="2">A3+0.1</f>
        <v>1.4000000000000001</v>
      </c>
      <c r="B4">
        <f>PI()</f>
        <v>3.1415926535897931</v>
      </c>
      <c r="C4">
        <v>9.4531489999999998</v>
      </c>
      <c r="D4">
        <v>0.79700000000000004</v>
      </c>
      <c r="E4">
        <f t="shared" si="0"/>
        <v>8.2807824279516551E-2</v>
      </c>
      <c r="F4">
        <f t="shared" si="1"/>
        <v>16.906614950711923</v>
      </c>
    </row>
    <row r="5" spans="1:6" x14ac:dyDescent="0.25">
      <c r="A5">
        <f t="shared" si="2"/>
        <v>1.5000000000000002</v>
      </c>
      <c r="B5">
        <f>PI()</f>
        <v>3.1415926535897931</v>
      </c>
      <c r="C5">
        <v>9.4531489999999998</v>
      </c>
      <c r="D5">
        <v>0.79700000000000004</v>
      </c>
      <c r="E5">
        <f t="shared" si="0"/>
        <v>9.5060002361689933E-2</v>
      </c>
      <c r="F5">
        <f t="shared" si="1"/>
        <v>15.779507287331125</v>
      </c>
    </row>
    <row r="6" spans="1:6" x14ac:dyDescent="0.25">
      <c r="A6">
        <f t="shared" si="2"/>
        <v>1.6000000000000003</v>
      </c>
      <c r="B6">
        <f>PI()</f>
        <v>3.1415926535897931</v>
      </c>
      <c r="C6">
        <v>9.4531489999999998</v>
      </c>
      <c r="D6">
        <v>0.79700000000000004</v>
      </c>
      <c r="E6">
        <f t="shared" si="0"/>
        <v>0.10815715824263387</v>
      </c>
      <c r="F6">
        <f t="shared" si="1"/>
        <v>14.79328808187293</v>
      </c>
    </row>
    <row r="7" spans="1:6" x14ac:dyDescent="0.25">
      <c r="A7">
        <f t="shared" si="2"/>
        <v>1.7000000000000004</v>
      </c>
      <c r="B7">
        <f>PI()</f>
        <v>3.1415926535897931</v>
      </c>
      <c r="C7">
        <v>9.4531489999999998</v>
      </c>
      <c r="D7">
        <v>0.79700000000000004</v>
      </c>
      <c r="E7">
        <f t="shared" si="0"/>
        <v>0.12209929192234842</v>
      </c>
      <c r="F7">
        <f t="shared" si="1"/>
        <v>13.923094665292169</v>
      </c>
    </row>
    <row r="8" spans="1:6" x14ac:dyDescent="0.25">
      <c r="A8">
        <f t="shared" si="2"/>
        <v>1.8000000000000005</v>
      </c>
      <c r="B8">
        <f>PI()</f>
        <v>3.1415926535897931</v>
      </c>
      <c r="C8">
        <v>9.4531489999999998</v>
      </c>
      <c r="D8">
        <v>0.79700000000000004</v>
      </c>
      <c r="E8" s="1">
        <f t="shared" si="0"/>
        <v>0.13688640340083352</v>
      </c>
      <c r="F8">
        <f t="shared" si="1"/>
        <v>13.14958940610927</v>
      </c>
    </row>
    <row r="9" spans="1:6" x14ac:dyDescent="0.25">
      <c r="A9">
        <f t="shared" si="2"/>
        <v>1.9000000000000006</v>
      </c>
      <c r="B9">
        <f>PI()</f>
        <v>3.1415926535897931</v>
      </c>
      <c r="C9">
        <v>9.4531489999999998</v>
      </c>
      <c r="D9">
        <v>0.79700000000000004</v>
      </c>
      <c r="E9" s="1">
        <f t="shared" si="0"/>
        <v>0.1525184926780892</v>
      </c>
      <c r="F9">
        <f t="shared" si="1"/>
        <v>12.457505753156152</v>
      </c>
    </row>
    <row r="10" spans="1:6" x14ac:dyDescent="0.25">
      <c r="A10">
        <f t="shared" si="2"/>
        <v>2.0000000000000004</v>
      </c>
      <c r="B10">
        <f>PI()</f>
        <v>3.1415926535897931</v>
      </c>
      <c r="C10">
        <v>9.4531489999999998</v>
      </c>
      <c r="D10">
        <v>0.79700000000000004</v>
      </c>
      <c r="E10">
        <f t="shared" si="0"/>
        <v>0.16899555975411545</v>
      </c>
      <c r="F10">
        <f t="shared" si="1"/>
        <v>11.834630465498343</v>
      </c>
    </row>
    <row r="11" spans="1:6" x14ac:dyDescent="0.25">
      <c r="A11">
        <f t="shared" si="2"/>
        <v>2.1000000000000005</v>
      </c>
      <c r="B11">
        <f>PI()</f>
        <v>3.1415926535897931</v>
      </c>
      <c r="C11">
        <v>9.4531489999999998</v>
      </c>
      <c r="D11">
        <v>0.79700000000000004</v>
      </c>
      <c r="E11">
        <f t="shared" si="0"/>
        <v>0.18631760462891228</v>
      </c>
      <c r="F11">
        <f t="shared" si="1"/>
        <v>11.271076633807947</v>
      </c>
    </row>
    <row r="12" spans="1:6" x14ac:dyDescent="0.25">
      <c r="A12">
        <f t="shared" si="2"/>
        <v>2.2000000000000006</v>
      </c>
      <c r="B12">
        <f>PI()</f>
        <v>3.1415926535897931</v>
      </c>
      <c r="C12">
        <v>9.4531489999999998</v>
      </c>
      <c r="D12">
        <v>0.79700000000000004</v>
      </c>
      <c r="E12">
        <f t="shared" si="0"/>
        <v>0.20448462730247971</v>
      </c>
      <c r="F12">
        <f t="shared" si="1"/>
        <v>10.758754968634857</v>
      </c>
    </row>
    <row r="13" spans="1:6" x14ac:dyDescent="0.25">
      <c r="A13">
        <f t="shared" si="2"/>
        <v>2.3000000000000007</v>
      </c>
      <c r="B13">
        <f>PI()</f>
        <v>3.1415926535897931</v>
      </c>
      <c r="C13">
        <v>9.4531489999999998</v>
      </c>
      <c r="D13">
        <v>0.79700000000000004</v>
      </c>
      <c r="E13">
        <f t="shared" si="0"/>
        <v>0.22349662777481774</v>
      </c>
      <c r="F13">
        <f t="shared" si="1"/>
        <v>10.290983013476819</v>
      </c>
    </row>
    <row r="14" spans="1:6" x14ac:dyDescent="0.25">
      <c r="A14">
        <f t="shared" si="2"/>
        <v>2.4000000000000008</v>
      </c>
      <c r="B14">
        <f>PI()</f>
        <v>3.1415926535897931</v>
      </c>
      <c r="C14">
        <v>9.4531489999999998</v>
      </c>
      <c r="D14">
        <v>0.79700000000000004</v>
      </c>
      <c r="E14">
        <f t="shared" si="0"/>
        <v>0.24335360604592632</v>
      </c>
      <c r="F14">
        <f t="shared" si="1"/>
        <v>9.8621920545819517</v>
      </c>
    </row>
    <row r="15" spans="1:6" x14ac:dyDescent="0.25">
      <c r="A15">
        <f t="shared" si="2"/>
        <v>2.5000000000000009</v>
      </c>
      <c r="B15">
        <f>PI()</f>
        <v>3.1415926535897931</v>
      </c>
      <c r="C15">
        <v>9.4531489999999998</v>
      </c>
      <c r="D15">
        <v>0.79700000000000004</v>
      </c>
      <c r="E15">
        <f t="shared" si="0"/>
        <v>0.26405556211580544</v>
      </c>
      <c r="F15">
        <f t="shared" si="1"/>
        <v>9.4677043723986749</v>
      </c>
    </row>
    <row r="16" spans="1:6" x14ac:dyDescent="0.25">
      <c r="A16">
        <f t="shared" si="2"/>
        <v>2.600000000000001</v>
      </c>
      <c r="B16">
        <f>PI()</f>
        <v>3.1415926535897931</v>
      </c>
      <c r="C16">
        <v>9.4531489999999998</v>
      </c>
      <c r="D16">
        <v>0.79700000000000004</v>
      </c>
      <c r="E16">
        <f t="shared" si="0"/>
        <v>0.2856024959844552</v>
      </c>
      <c r="F16">
        <f t="shared" si="1"/>
        <v>9.1035618965371867</v>
      </c>
    </row>
    <row r="17" spans="1:6" x14ac:dyDescent="0.25">
      <c r="A17">
        <f t="shared" si="2"/>
        <v>2.7000000000000011</v>
      </c>
      <c r="B17">
        <f>PI()</f>
        <v>3.1415926535897931</v>
      </c>
      <c r="C17">
        <v>9.4531489999999998</v>
      </c>
      <c r="D17">
        <v>0.79700000000000004</v>
      </c>
      <c r="E17">
        <f t="shared" si="0"/>
        <v>0.30799440765187547</v>
      </c>
      <c r="F17">
        <f t="shared" si="1"/>
        <v>8.7663929374061809</v>
      </c>
    </row>
    <row r="18" spans="1:6" x14ac:dyDescent="0.25">
      <c r="A18">
        <f t="shared" si="2"/>
        <v>2.8000000000000012</v>
      </c>
      <c r="B18">
        <f>PI()</f>
        <v>3.1415926535897931</v>
      </c>
      <c r="C18">
        <v>9.4531489999999998</v>
      </c>
      <c r="D18">
        <v>0.79700000000000004</v>
      </c>
      <c r="E18">
        <f t="shared" si="0"/>
        <v>0.33123129711806637</v>
      </c>
      <c r="F18">
        <f t="shared" si="1"/>
        <v>8.4533074753559596</v>
      </c>
    </row>
    <row r="19" spans="1:6" x14ac:dyDescent="0.25">
      <c r="A19">
        <f t="shared" si="2"/>
        <v>2.9000000000000012</v>
      </c>
      <c r="B19">
        <f>PI()</f>
        <v>3.1415926535897931</v>
      </c>
      <c r="C19">
        <v>9.4531489999999998</v>
      </c>
      <c r="D19">
        <v>0.79700000000000004</v>
      </c>
      <c r="E19">
        <f t="shared" si="0"/>
        <v>0.3553131643830279</v>
      </c>
      <c r="F19">
        <f t="shared" si="1"/>
        <v>8.1618141141367868</v>
      </c>
    </row>
    <row r="20" spans="1:6" x14ac:dyDescent="0.25">
      <c r="A20">
        <f t="shared" si="2"/>
        <v>3.0000000000000013</v>
      </c>
      <c r="B20">
        <f>PI()</f>
        <v>3.1415926535897931</v>
      </c>
      <c r="C20">
        <v>9.4531489999999998</v>
      </c>
      <c r="D20">
        <v>0.79700000000000004</v>
      </c>
      <c r="E20">
        <f t="shared" si="0"/>
        <v>0.3802400094467599</v>
      </c>
      <c r="F20">
        <f t="shared" si="1"/>
        <v>7.8897536436655615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BAA7-62AD-4896-B4C0-F9D970A260A0}">
  <dimension ref="A1:C467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5.5703125" bestFit="1" customWidth="1"/>
  </cols>
  <sheetData>
    <row r="1" spans="1:3" x14ac:dyDescent="0.25">
      <c r="A1" s="7" t="s">
        <v>85</v>
      </c>
      <c r="B1" s="10" t="s">
        <v>142</v>
      </c>
    </row>
    <row r="3" spans="1:3" x14ac:dyDescent="0.25">
      <c r="A3" s="7" t="s">
        <v>144</v>
      </c>
      <c r="B3" s="10" t="s">
        <v>147</v>
      </c>
      <c r="C3" s="10" t="s">
        <v>146</v>
      </c>
    </row>
    <row r="4" spans="1:3" x14ac:dyDescent="0.25">
      <c r="A4" s="9">
        <v>164500</v>
      </c>
      <c r="B4" s="8">
        <v>1581.1</v>
      </c>
      <c r="C4" s="8">
        <v>1581.0804131862476</v>
      </c>
    </row>
    <row r="5" spans="1:3" x14ac:dyDescent="0.25">
      <c r="A5" s="9">
        <v>164750</v>
      </c>
      <c r="B5" s="8">
        <v>1581.1</v>
      </c>
      <c r="C5" s="8">
        <v>1581.1098714869449</v>
      </c>
    </row>
    <row r="6" spans="1:3" x14ac:dyDescent="0.25">
      <c r="A6" s="9">
        <v>165000</v>
      </c>
      <c r="B6" s="8">
        <v>1582.4</v>
      </c>
      <c r="C6" s="8">
        <v>1582.3755033501593</v>
      </c>
    </row>
    <row r="7" spans="1:3" x14ac:dyDescent="0.25">
      <c r="A7" s="9">
        <v>165250</v>
      </c>
      <c r="B7" s="8">
        <v>1582.4</v>
      </c>
      <c r="C7" s="8">
        <v>1582.3861001787893</v>
      </c>
    </row>
    <row r="8" spans="1:3" x14ac:dyDescent="0.25">
      <c r="A8" s="9">
        <v>165500</v>
      </c>
      <c r="B8" s="8">
        <v>1583.7</v>
      </c>
      <c r="C8" s="8">
        <v>1583.7201120774182</v>
      </c>
    </row>
    <row r="9" spans="1:3" x14ac:dyDescent="0.25">
      <c r="A9" s="9">
        <v>165750</v>
      </c>
      <c r="B9" s="8">
        <v>1585</v>
      </c>
      <c r="C9" s="8">
        <v>1584.9825264799856</v>
      </c>
    </row>
    <row r="10" spans="1:3" x14ac:dyDescent="0.25">
      <c r="A10" s="9">
        <v>166000</v>
      </c>
      <c r="B10" s="8">
        <v>1585</v>
      </c>
      <c r="C10" s="8">
        <v>1585.0181645362059</v>
      </c>
    </row>
    <row r="11" spans="1:3" x14ac:dyDescent="0.25">
      <c r="A11" s="9">
        <v>166250</v>
      </c>
      <c r="B11" s="8">
        <v>1586.3</v>
      </c>
      <c r="C11" s="8">
        <v>1586.3279986177647</v>
      </c>
    </row>
    <row r="12" spans="1:3" x14ac:dyDescent="0.25">
      <c r="A12" s="9">
        <v>166500</v>
      </c>
      <c r="B12" s="8">
        <v>1587.6</v>
      </c>
      <c r="C12" s="8">
        <v>1587.5874296464874</v>
      </c>
    </row>
    <row r="13" spans="1:3" x14ac:dyDescent="0.25">
      <c r="A13" s="9">
        <v>166750</v>
      </c>
      <c r="B13" s="8">
        <v>1587.6</v>
      </c>
      <c r="C13" s="8">
        <v>1587.5866863767721</v>
      </c>
    </row>
    <row r="14" spans="1:3" x14ac:dyDescent="0.25">
      <c r="A14" s="9">
        <v>167000</v>
      </c>
      <c r="B14" s="8">
        <v>1588.9</v>
      </c>
      <c r="C14" s="8">
        <v>1588.9026675399846</v>
      </c>
    </row>
    <row r="15" spans="1:3" x14ac:dyDescent="0.25">
      <c r="A15" s="9">
        <v>167250</v>
      </c>
      <c r="B15" s="8">
        <v>1590.1</v>
      </c>
      <c r="C15" s="8">
        <v>1590.0576636544199</v>
      </c>
    </row>
    <row r="16" spans="1:3" x14ac:dyDescent="0.25">
      <c r="A16" s="9">
        <v>167500</v>
      </c>
      <c r="B16" s="8">
        <v>1590.1</v>
      </c>
      <c r="C16" s="8">
        <v>1590.1490034633127</v>
      </c>
    </row>
    <row r="17" spans="1:3" x14ac:dyDescent="0.25">
      <c r="A17" s="9">
        <v>167750</v>
      </c>
      <c r="B17" s="8">
        <v>1591.4</v>
      </c>
      <c r="C17" s="8">
        <v>1591.4289234840001</v>
      </c>
    </row>
    <row r="18" spans="1:3" x14ac:dyDescent="0.25">
      <c r="A18" s="9">
        <v>168000</v>
      </c>
      <c r="B18" s="8">
        <v>1592.7</v>
      </c>
      <c r="C18" s="8">
        <v>1592.7145125301622</v>
      </c>
    </row>
    <row r="19" spans="1:3" x14ac:dyDescent="0.25">
      <c r="A19" s="9">
        <v>168250</v>
      </c>
      <c r="B19" s="8">
        <v>1594</v>
      </c>
      <c r="C19" s="8">
        <v>1593.9874314427541</v>
      </c>
    </row>
    <row r="20" spans="1:3" x14ac:dyDescent="0.25">
      <c r="A20" s="9">
        <v>168500</v>
      </c>
      <c r="B20" s="8">
        <v>1594</v>
      </c>
      <c r="C20" s="8">
        <v>1594.0052481529642</v>
      </c>
    </row>
    <row r="21" spans="1:3" x14ac:dyDescent="0.25">
      <c r="A21" s="9">
        <v>168750</v>
      </c>
      <c r="B21" s="8">
        <v>1595.3</v>
      </c>
      <c r="C21" s="8">
        <v>1595.2737886458801</v>
      </c>
    </row>
    <row r="22" spans="1:3" x14ac:dyDescent="0.25">
      <c r="A22" s="9">
        <v>169000</v>
      </c>
      <c r="B22" s="8">
        <v>1596.6</v>
      </c>
      <c r="C22" s="8">
        <v>1596.6026242162504</v>
      </c>
    </row>
    <row r="23" spans="1:3" x14ac:dyDescent="0.25">
      <c r="A23" s="9">
        <v>169250</v>
      </c>
      <c r="B23" s="8">
        <v>1597.9</v>
      </c>
      <c r="C23" s="8">
        <v>1597.8825173286486</v>
      </c>
    </row>
    <row r="24" spans="1:3" x14ac:dyDescent="0.25">
      <c r="A24" s="9">
        <v>169500</v>
      </c>
      <c r="B24" s="8">
        <v>1597.9</v>
      </c>
      <c r="C24" s="8">
        <v>1597.8829885018856</v>
      </c>
    </row>
    <row r="25" spans="1:3" x14ac:dyDescent="0.25">
      <c r="A25" s="9">
        <v>169750</v>
      </c>
      <c r="B25" s="8">
        <v>1599.2</v>
      </c>
      <c r="C25" s="8">
        <v>1599.1947997834698</v>
      </c>
    </row>
    <row r="26" spans="1:3" x14ac:dyDescent="0.25">
      <c r="A26" s="9">
        <v>170000</v>
      </c>
      <c r="B26" s="8">
        <v>1599.2</v>
      </c>
      <c r="C26" s="8">
        <v>1599.2162166977257</v>
      </c>
    </row>
    <row r="27" spans="1:3" x14ac:dyDescent="0.25">
      <c r="A27" s="9">
        <v>170250</v>
      </c>
      <c r="B27" s="8">
        <v>1600.5</v>
      </c>
      <c r="C27" s="8">
        <v>1600.5236852395954</v>
      </c>
    </row>
    <row r="28" spans="1:3" x14ac:dyDescent="0.25">
      <c r="A28" s="9">
        <v>170500</v>
      </c>
      <c r="B28" s="8">
        <v>1601.8</v>
      </c>
      <c r="C28" s="8">
        <v>1601.8009459136995</v>
      </c>
    </row>
    <row r="29" spans="1:3" x14ac:dyDescent="0.25">
      <c r="A29" s="9">
        <v>170750</v>
      </c>
      <c r="B29" s="8">
        <v>1603.1</v>
      </c>
      <c r="C29" s="8">
        <v>1603.1197141529135</v>
      </c>
    </row>
    <row r="30" spans="1:3" x14ac:dyDescent="0.25">
      <c r="A30" s="9">
        <v>171000</v>
      </c>
      <c r="B30" s="8">
        <v>1603.1</v>
      </c>
      <c r="C30" s="8">
        <v>1603.0889307215289</v>
      </c>
    </row>
    <row r="31" spans="1:3" x14ac:dyDescent="0.25">
      <c r="A31" s="9">
        <v>171250</v>
      </c>
      <c r="B31" s="8">
        <v>1604.4</v>
      </c>
      <c r="C31" s="8">
        <v>1604.4214024038251</v>
      </c>
    </row>
    <row r="32" spans="1:3" x14ac:dyDescent="0.25">
      <c r="A32" s="9">
        <v>171500</v>
      </c>
      <c r="B32" s="8">
        <v>1605.7</v>
      </c>
      <c r="C32" s="8">
        <v>1605.7239353244781</v>
      </c>
    </row>
    <row r="33" spans="1:3" x14ac:dyDescent="0.25">
      <c r="A33" s="9">
        <v>171750</v>
      </c>
      <c r="B33" s="8">
        <v>1605.7</v>
      </c>
      <c r="C33" s="8">
        <v>1605.6871602898791</v>
      </c>
    </row>
    <row r="34" spans="1:3" x14ac:dyDescent="0.25">
      <c r="A34" s="9">
        <v>172000</v>
      </c>
      <c r="B34" s="8">
        <v>1606.9</v>
      </c>
      <c r="C34" s="8">
        <v>1606.8800446411444</v>
      </c>
    </row>
    <row r="35" spans="1:3" x14ac:dyDescent="0.25">
      <c r="A35" s="9">
        <v>172250</v>
      </c>
      <c r="B35" s="8">
        <v>1608.2</v>
      </c>
      <c r="C35" s="8">
        <v>1608.184707271698</v>
      </c>
    </row>
    <row r="36" spans="1:3" x14ac:dyDescent="0.25">
      <c r="A36" s="9">
        <v>172500</v>
      </c>
      <c r="B36" s="8">
        <v>1608.2</v>
      </c>
      <c r="C36" s="8">
        <v>1608.2130205497895</v>
      </c>
    </row>
    <row r="37" spans="1:3" x14ac:dyDescent="0.25">
      <c r="A37" s="9">
        <v>172750</v>
      </c>
      <c r="B37" s="8">
        <v>1609.5</v>
      </c>
      <c r="C37" s="8">
        <v>1609.5314557396032</v>
      </c>
    </row>
    <row r="38" spans="1:3" x14ac:dyDescent="0.25">
      <c r="A38" s="9">
        <v>173000</v>
      </c>
      <c r="B38" s="8">
        <v>1610.8</v>
      </c>
      <c r="C38" s="8">
        <v>1610.8205796251766</v>
      </c>
    </row>
    <row r="39" spans="1:3" x14ac:dyDescent="0.25">
      <c r="A39" s="9">
        <v>173250</v>
      </c>
      <c r="B39" s="8">
        <v>1610.8</v>
      </c>
      <c r="C39" s="8">
        <v>1610.8081454081</v>
      </c>
    </row>
    <row r="40" spans="1:3" x14ac:dyDescent="0.25">
      <c r="A40" s="9">
        <v>173500</v>
      </c>
      <c r="B40" s="8">
        <v>1612.1</v>
      </c>
      <c r="C40" s="8">
        <v>1612.1112758431252</v>
      </c>
    </row>
    <row r="41" spans="1:3" x14ac:dyDescent="0.25">
      <c r="A41" s="9">
        <v>173750</v>
      </c>
      <c r="B41" s="8">
        <v>1613.4</v>
      </c>
      <c r="C41" s="8">
        <v>1613.4027862401906</v>
      </c>
    </row>
    <row r="42" spans="1:3" x14ac:dyDescent="0.25">
      <c r="A42" s="9">
        <v>174000</v>
      </c>
      <c r="B42" s="8">
        <v>1613.4</v>
      </c>
      <c r="C42" s="8">
        <v>1613.4371100924413</v>
      </c>
    </row>
    <row r="43" spans="1:3" x14ac:dyDescent="0.25">
      <c r="A43" s="9">
        <v>174250</v>
      </c>
      <c r="B43" s="8">
        <v>1614.7</v>
      </c>
      <c r="C43" s="8">
        <v>1614.6908059135369</v>
      </c>
    </row>
    <row r="44" spans="1:3" x14ac:dyDescent="0.25">
      <c r="A44" s="9">
        <v>174500</v>
      </c>
      <c r="B44" s="8">
        <v>1616</v>
      </c>
      <c r="C44" s="8">
        <v>1615.9848810391056</v>
      </c>
    </row>
    <row r="45" spans="1:3" x14ac:dyDescent="0.25">
      <c r="A45" s="9">
        <v>174750</v>
      </c>
      <c r="B45" s="8">
        <v>1616</v>
      </c>
      <c r="C45" s="8">
        <v>1616.0140765855267</v>
      </c>
    </row>
    <row r="46" spans="1:3" x14ac:dyDescent="0.25">
      <c r="A46" s="9">
        <v>175000</v>
      </c>
      <c r="B46" s="8">
        <v>1617.3</v>
      </c>
      <c r="C46" s="8">
        <v>1617.3221304396775</v>
      </c>
    </row>
    <row r="47" spans="1:3" x14ac:dyDescent="0.25">
      <c r="A47" s="9">
        <v>175250</v>
      </c>
      <c r="B47" s="8">
        <v>1618.6</v>
      </c>
      <c r="C47" s="8">
        <v>1618.6017590624517</v>
      </c>
    </row>
    <row r="48" spans="1:3" x14ac:dyDescent="0.25">
      <c r="A48" s="9">
        <v>175500</v>
      </c>
      <c r="B48" s="8">
        <v>1618.6</v>
      </c>
      <c r="C48" s="8">
        <v>1618.5749757148571</v>
      </c>
    </row>
    <row r="49" spans="1:3" x14ac:dyDescent="0.25">
      <c r="A49" s="9">
        <v>175750</v>
      </c>
      <c r="B49" s="8">
        <v>1619.9</v>
      </c>
      <c r="C49" s="8">
        <v>1619.8858396656285</v>
      </c>
    </row>
    <row r="50" spans="1:3" x14ac:dyDescent="0.25">
      <c r="A50" s="9">
        <v>176000</v>
      </c>
      <c r="B50" s="8">
        <v>1621.2</v>
      </c>
      <c r="C50" s="8">
        <v>1621.168549037206</v>
      </c>
    </row>
    <row r="51" spans="1:3" x14ac:dyDescent="0.25">
      <c r="A51" s="9">
        <v>176250</v>
      </c>
      <c r="B51" s="8">
        <v>1621.2</v>
      </c>
      <c r="C51" s="8">
        <v>1621.2053968901216</v>
      </c>
    </row>
    <row r="52" spans="1:3" x14ac:dyDescent="0.25">
      <c r="A52" s="9">
        <v>176500</v>
      </c>
      <c r="B52" s="8">
        <v>1622.5</v>
      </c>
      <c r="C52" s="8">
        <v>1622.4685147249961</v>
      </c>
    </row>
    <row r="53" spans="1:3" x14ac:dyDescent="0.25">
      <c r="A53" s="9">
        <v>176750</v>
      </c>
      <c r="B53" s="8">
        <v>1623.7</v>
      </c>
      <c r="C53" s="8">
        <v>1623.7039418235495</v>
      </c>
    </row>
    <row r="54" spans="1:3" x14ac:dyDescent="0.25">
      <c r="A54" s="9">
        <v>177000</v>
      </c>
      <c r="B54" s="8">
        <v>1623.7</v>
      </c>
      <c r="C54" s="8">
        <v>1623.6696926890752</v>
      </c>
    </row>
    <row r="55" spans="1:3" x14ac:dyDescent="0.25">
      <c r="A55" s="9">
        <v>177250</v>
      </c>
      <c r="B55" s="8">
        <v>1625</v>
      </c>
      <c r="C55" s="8">
        <v>1625.020250144069</v>
      </c>
    </row>
    <row r="56" spans="1:3" x14ac:dyDescent="0.25">
      <c r="A56" s="9">
        <v>177500</v>
      </c>
      <c r="B56" s="8">
        <v>1626.3</v>
      </c>
      <c r="C56" s="8">
        <v>1626.2762272013981</v>
      </c>
    </row>
    <row r="57" spans="1:3" x14ac:dyDescent="0.25">
      <c r="A57" s="9">
        <v>177750</v>
      </c>
      <c r="B57" s="8">
        <v>1627.6</v>
      </c>
      <c r="C57" s="8">
        <v>1627.5882775413404</v>
      </c>
    </row>
    <row r="58" spans="1:3" x14ac:dyDescent="0.25">
      <c r="A58" s="9">
        <v>178000</v>
      </c>
      <c r="B58" s="8">
        <v>1627.6</v>
      </c>
      <c r="C58" s="8">
        <v>1627.592343519862</v>
      </c>
    </row>
    <row r="59" spans="1:3" x14ac:dyDescent="0.25">
      <c r="A59" s="9">
        <v>178250</v>
      </c>
      <c r="B59" s="8">
        <v>1628.9</v>
      </c>
      <c r="C59" s="8">
        <v>1628.8687579359178</v>
      </c>
    </row>
    <row r="60" spans="1:3" x14ac:dyDescent="0.25">
      <c r="A60" s="9">
        <v>178500</v>
      </c>
      <c r="B60" s="8">
        <v>1630.2</v>
      </c>
      <c r="C60" s="8">
        <v>1630.1842694731395</v>
      </c>
    </row>
    <row r="61" spans="1:3" x14ac:dyDescent="0.25">
      <c r="A61" s="9">
        <v>178750</v>
      </c>
      <c r="B61" s="8">
        <v>1631.5</v>
      </c>
      <c r="C61" s="8">
        <v>1631.5221588519423</v>
      </c>
    </row>
    <row r="62" spans="1:3" x14ac:dyDescent="0.25">
      <c r="A62" s="9">
        <v>179000</v>
      </c>
      <c r="B62" s="8">
        <v>1631.5</v>
      </c>
      <c r="C62" s="8">
        <v>1631.5147742253941</v>
      </c>
    </row>
    <row r="63" spans="1:3" x14ac:dyDescent="0.25">
      <c r="A63" s="9">
        <v>179250</v>
      </c>
      <c r="B63" s="8">
        <v>1632.8</v>
      </c>
      <c r="C63" s="8">
        <v>1632.8009706089001</v>
      </c>
    </row>
    <row r="64" spans="1:3" x14ac:dyDescent="0.25">
      <c r="A64" s="9">
        <v>179500</v>
      </c>
      <c r="B64" s="8">
        <v>1634.1</v>
      </c>
      <c r="C64" s="8">
        <v>1634.0931630556618</v>
      </c>
    </row>
    <row r="65" spans="1:3" x14ac:dyDescent="0.25">
      <c r="A65" s="9">
        <v>179750</v>
      </c>
      <c r="B65" s="8">
        <v>1634.1</v>
      </c>
      <c r="C65" s="8">
        <v>1634.0994970455886</v>
      </c>
    </row>
    <row r="66" spans="1:3" x14ac:dyDescent="0.25">
      <c r="A66" s="9">
        <v>180000</v>
      </c>
      <c r="B66" s="8">
        <v>1635.4</v>
      </c>
      <c r="C66" s="8">
        <v>1635.3897827207732</v>
      </c>
    </row>
    <row r="67" spans="1:3" x14ac:dyDescent="0.25">
      <c r="A67" s="9">
        <v>180250</v>
      </c>
      <c r="B67" s="8">
        <v>1636.7</v>
      </c>
      <c r="C67" s="8">
        <v>1636.7023549309295</v>
      </c>
    </row>
    <row r="68" spans="1:3" x14ac:dyDescent="0.25">
      <c r="A68" s="9">
        <v>180500</v>
      </c>
      <c r="B68" s="8">
        <v>1636.7</v>
      </c>
      <c r="C68" s="8">
        <v>1636.7223799557078</v>
      </c>
    </row>
    <row r="69" spans="1:3" x14ac:dyDescent="0.25">
      <c r="A69" s="9">
        <v>180750</v>
      </c>
      <c r="B69" s="8">
        <v>1638</v>
      </c>
      <c r="C69" s="8">
        <v>1638.0006803014742</v>
      </c>
    </row>
    <row r="70" spans="1:3" x14ac:dyDescent="0.25">
      <c r="A70" s="9">
        <v>181000</v>
      </c>
      <c r="B70" s="8">
        <v>1639.3</v>
      </c>
      <c r="C70" s="8">
        <v>1639.3173777238949</v>
      </c>
    </row>
    <row r="71" spans="1:3" x14ac:dyDescent="0.25">
      <c r="A71" s="9">
        <v>181250</v>
      </c>
      <c r="B71" s="8">
        <v>1639.3</v>
      </c>
      <c r="C71" s="8">
        <v>1639.318996856385</v>
      </c>
    </row>
    <row r="72" spans="1:3" x14ac:dyDescent="0.25">
      <c r="A72" s="9">
        <v>181500</v>
      </c>
      <c r="B72" s="8">
        <v>1640.5</v>
      </c>
      <c r="C72" s="8">
        <v>1640.5054719848538</v>
      </c>
    </row>
    <row r="73" spans="1:3" x14ac:dyDescent="0.25">
      <c r="A73" s="9">
        <v>181750</v>
      </c>
      <c r="B73" s="8">
        <v>1641.8</v>
      </c>
      <c r="C73" s="8">
        <v>1641.7946154619376</v>
      </c>
    </row>
    <row r="74" spans="1:3" x14ac:dyDescent="0.25">
      <c r="A74" s="9">
        <v>182000</v>
      </c>
      <c r="B74" s="8">
        <v>1643.1</v>
      </c>
      <c r="C74" s="8">
        <v>1643.0898499473515</v>
      </c>
    </row>
    <row r="75" spans="1:3" x14ac:dyDescent="0.25">
      <c r="A75" s="9">
        <v>182250</v>
      </c>
      <c r="B75" s="8">
        <v>1644.4</v>
      </c>
      <c r="C75" s="8">
        <v>1644.3911650981593</v>
      </c>
    </row>
    <row r="76" spans="1:3" x14ac:dyDescent="0.25">
      <c r="A76" s="9">
        <v>182500</v>
      </c>
      <c r="B76" s="8">
        <v>1644.4</v>
      </c>
      <c r="C76" s="8">
        <v>1644.4085080555974</v>
      </c>
    </row>
    <row r="77" spans="1:3" x14ac:dyDescent="0.25">
      <c r="A77" s="9">
        <v>182750</v>
      </c>
      <c r="B77" s="8">
        <v>1645.7</v>
      </c>
      <c r="C77" s="8">
        <v>1645.7402642099169</v>
      </c>
    </row>
    <row r="78" spans="1:3" x14ac:dyDescent="0.25">
      <c r="A78" s="9">
        <v>183000</v>
      </c>
      <c r="B78" s="8">
        <v>1647</v>
      </c>
      <c r="C78" s="8">
        <v>1647.014587375646</v>
      </c>
    </row>
    <row r="79" spans="1:3" x14ac:dyDescent="0.25">
      <c r="A79" s="9">
        <v>183250</v>
      </c>
      <c r="B79" s="8">
        <v>1648.3</v>
      </c>
      <c r="C79" s="8">
        <v>1648.3425847371432</v>
      </c>
    </row>
    <row r="80" spans="1:3" x14ac:dyDescent="0.25">
      <c r="A80" s="9">
        <v>183500</v>
      </c>
      <c r="B80" s="8">
        <v>1649.6</v>
      </c>
      <c r="C80" s="8">
        <v>1649.5976394255024</v>
      </c>
    </row>
    <row r="81" spans="1:3" x14ac:dyDescent="0.25">
      <c r="A81" s="9">
        <v>183750</v>
      </c>
      <c r="B81" s="8">
        <v>1649.6</v>
      </c>
      <c r="C81" s="8">
        <v>1649.5992573818066</v>
      </c>
    </row>
    <row r="82" spans="1:3" x14ac:dyDescent="0.25">
      <c r="A82" s="9">
        <v>184000</v>
      </c>
      <c r="B82" s="8">
        <v>1650.9</v>
      </c>
      <c r="C82" s="8">
        <v>1650.9164843911412</v>
      </c>
    </row>
    <row r="83" spans="1:3" x14ac:dyDescent="0.25">
      <c r="A83" s="9">
        <v>184250</v>
      </c>
      <c r="B83" s="8">
        <v>1652.2</v>
      </c>
      <c r="C83" s="8">
        <v>1652.2241317238659</v>
      </c>
    </row>
    <row r="84" spans="1:3" x14ac:dyDescent="0.25">
      <c r="A84" s="9">
        <v>184500</v>
      </c>
      <c r="B84" s="8">
        <v>1652.2</v>
      </c>
      <c r="C84" s="8">
        <v>1652.1937549341023</v>
      </c>
    </row>
    <row r="85" spans="1:3" x14ac:dyDescent="0.25">
      <c r="A85" s="9">
        <v>184750</v>
      </c>
      <c r="B85" s="8">
        <v>1653.5</v>
      </c>
      <c r="C85" s="8">
        <v>1653.5006201840006</v>
      </c>
    </row>
    <row r="86" spans="1:3" x14ac:dyDescent="0.25">
      <c r="A86" s="9">
        <v>185000</v>
      </c>
      <c r="B86" s="8">
        <v>1654.8</v>
      </c>
      <c r="C86" s="8">
        <v>1654.7669881120105</v>
      </c>
    </row>
    <row r="87" spans="1:3" x14ac:dyDescent="0.25">
      <c r="A87" s="9">
        <v>185250</v>
      </c>
      <c r="B87" s="8">
        <v>1656.1</v>
      </c>
      <c r="C87" s="8">
        <v>1656.1017990799326</v>
      </c>
    </row>
    <row r="88" spans="1:3" x14ac:dyDescent="0.25">
      <c r="A88" s="9">
        <v>185500</v>
      </c>
      <c r="B88" s="8">
        <v>1657.3</v>
      </c>
      <c r="C88" s="8">
        <v>1657.3187335679363</v>
      </c>
    </row>
    <row r="89" spans="1:3" x14ac:dyDescent="0.25">
      <c r="A89" s="9">
        <v>185750</v>
      </c>
      <c r="B89" s="8">
        <v>1657.3</v>
      </c>
      <c r="C89" s="8">
        <v>1657.2907408631672</v>
      </c>
    </row>
    <row r="90" spans="1:3" x14ac:dyDescent="0.25">
      <c r="A90" s="9">
        <v>186000</v>
      </c>
      <c r="B90" s="8">
        <v>1658.6</v>
      </c>
      <c r="C90" s="8">
        <v>1658.6311554351569</v>
      </c>
    </row>
    <row r="91" spans="1:3" x14ac:dyDescent="0.25">
      <c r="A91" s="9">
        <v>186250</v>
      </c>
      <c r="B91" s="8">
        <v>1659.9</v>
      </c>
      <c r="C91" s="8">
        <v>1659.9161639299743</v>
      </c>
    </row>
    <row r="92" spans="1:3" x14ac:dyDescent="0.25">
      <c r="A92" s="9">
        <v>186500</v>
      </c>
      <c r="B92" s="8">
        <v>1661.2</v>
      </c>
      <c r="C92" s="8">
        <v>1661.2382074949512</v>
      </c>
    </row>
    <row r="93" spans="1:3" x14ac:dyDescent="0.25">
      <c r="A93" s="9">
        <v>186750</v>
      </c>
      <c r="B93" s="8">
        <v>1662.5</v>
      </c>
      <c r="C93" s="8">
        <v>1662.4745405216474</v>
      </c>
    </row>
    <row r="94" spans="1:3" x14ac:dyDescent="0.25">
      <c r="A94" s="9">
        <v>187000</v>
      </c>
      <c r="B94" s="8">
        <v>1662.5</v>
      </c>
      <c r="C94" s="8">
        <v>1662.4953659960449</v>
      </c>
    </row>
    <row r="95" spans="1:3" x14ac:dyDescent="0.25">
      <c r="A95" s="9">
        <v>187250</v>
      </c>
      <c r="B95" s="8">
        <v>1663.8</v>
      </c>
      <c r="C95" s="8">
        <v>1663.7776932123309</v>
      </c>
    </row>
    <row r="96" spans="1:3" x14ac:dyDescent="0.25">
      <c r="A96" s="9">
        <v>187500</v>
      </c>
      <c r="B96" s="8">
        <v>1665.1</v>
      </c>
      <c r="C96" s="8">
        <v>1665.0816267742437</v>
      </c>
    </row>
    <row r="97" spans="1:3" x14ac:dyDescent="0.25">
      <c r="A97" s="9">
        <v>187750</v>
      </c>
      <c r="B97" s="8">
        <v>1666.4</v>
      </c>
      <c r="C97" s="8">
        <v>1666.4222463721023</v>
      </c>
    </row>
    <row r="98" spans="1:3" x14ac:dyDescent="0.25">
      <c r="A98" s="9">
        <v>188000</v>
      </c>
      <c r="B98" s="8">
        <v>1667.7</v>
      </c>
      <c r="C98" s="8">
        <v>1667.7084898120472</v>
      </c>
    </row>
    <row r="99" spans="1:3" x14ac:dyDescent="0.25">
      <c r="A99" s="9">
        <v>188250</v>
      </c>
      <c r="B99" s="8">
        <v>1667.7</v>
      </c>
      <c r="C99" s="8">
        <v>1667.7173295525361</v>
      </c>
    </row>
    <row r="100" spans="1:3" x14ac:dyDescent="0.25">
      <c r="A100" s="9">
        <v>188500</v>
      </c>
      <c r="B100" s="8">
        <v>1669</v>
      </c>
      <c r="C100" s="8">
        <v>1668.9887776167313</v>
      </c>
    </row>
    <row r="101" spans="1:3" x14ac:dyDescent="0.25">
      <c r="A101" s="9">
        <v>188750</v>
      </c>
      <c r="B101" s="8">
        <v>1670.3</v>
      </c>
      <c r="C101" s="8">
        <v>1670.3268738863708</v>
      </c>
    </row>
    <row r="102" spans="1:3" x14ac:dyDescent="0.25">
      <c r="A102" s="9">
        <v>189000</v>
      </c>
      <c r="B102" s="8">
        <v>1671.6</v>
      </c>
      <c r="C102" s="8">
        <v>1671.5962301594536</v>
      </c>
    </row>
    <row r="103" spans="1:3" x14ac:dyDescent="0.25">
      <c r="A103" s="9">
        <v>189250</v>
      </c>
      <c r="B103" s="8">
        <v>1672.9</v>
      </c>
      <c r="C103" s="8">
        <v>1672.8721463423528</v>
      </c>
    </row>
    <row r="104" spans="1:3" x14ac:dyDescent="0.25">
      <c r="A104" s="9">
        <v>189500</v>
      </c>
      <c r="B104" s="8">
        <v>1672.9</v>
      </c>
      <c r="C104" s="8">
        <v>1672.9152530664308</v>
      </c>
    </row>
    <row r="105" spans="1:3" x14ac:dyDescent="0.25">
      <c r="A105" s="9">
        <v>189750</v>
      </c>
      <c r="B105" s="8">
        <v>1674.1</v>
      </c>
      <c r="C105" s="8">
        <v>1674.0726677440716</v>
      </c>
    </row>
    <row r="106" spans="1:3" x14ac:dyDescent="0.25">
      <c r="A106" s="9">
        <v>190000</v>
      </c>
      <c r="B106" s="8">
        <v>1676.7</v>
      </c>
      <c r="C106" s="8">
        <v>1676.7093904289213</v>
      </c>
    </row>
    <row r="107" spans="1:3" x14ac:dyDescent="0.25">
      <c r="A107" s="9">
        <v>190250</v>
      </c>
      <c r="B107" s="8">
        <v>1676.7</v>
      </c>
      <c r="C107" s="8">
        <v>1676.6755664116697</v>
      </c>
    </row>
    <row r="108" spans="1:3" x14ac:dyDescent="0.25">
      <c r="A108" s="9">
        <v>190500</v>
      </c>
      <c r="B108" s="8">
        <v>1678</v>
      </c>
      <c r="C108" s="8">
        <v>1677.9719701791787</v>
      </c>
    </row>
    <row r="109" spans="1:3" x14ac:dyDescent="0.25">
      <c r="A109" s="9">
        <v>190750</v>
      </c>
      <c r="B109" s="8">
        <v>1679.3</v>
      </c>
      <c r="C109" s="8">
        <v>1679.2896976197953</v>
      </c>
    </row>
    <row r="110" spans="1:3" x14ac:dyDescent="0.25">
      <c r="A110" s="9">
        <v>191000</v>
      </c>
      <c r="B110" s="8">
        <v>1680.6</v>
      </c>
      <c r="C110" s="8">
        <v>1680.5844213913742</v>
      </c>
    </row>
    <row r="111" spans="1:3" x14ac:dyDescent="0.25">
      <c r="A111" s="9">
        <v>191250</v>
      </c>
      <c r="B111" s="8">
        <v>1681.9</v>
      </c>
      <c r="C111" s="8">
        <v>1681.9004531586654</v>
      </c>
    </row>
    <row r="112" spans="1:3" x14ac:dyDescent="0.25">
      <c r="A112" s="9">
        <v>191500</v>
      </c>
      <c r="B112" s="8">
        <v>1681.9</v>
      </c>
      <c r="C112" s="8">
        <v>1681.8876068763086</v>
      </c>
    </row>
    <row r="113" spans="1:3" x14ac:dyDescent="0.25">
      <c r="A113" s="9">
        <v>191750</v>
      </c>
      <c r="B113" s="8">
        <v>1684.5</v>
      </c>
      <c r="C113" s="8">
        <v>1684.4934532281923</v>
      </c>
    </row>
    <row r="114" spans="1:3" x14ac:dyDescent="0.25">
      <c r="A114" s="9">
        <v>192000</v>
      </c>
      <c r="B114" s="8">
        <v>1684.5</v>
      </c>
      <c r="C114" s="8">
        <v>1684.4843153365707</v>
      </c>
    </row>
    <row r="115" spans="1:3" x14ac:dyDescent="0.25">
      <c r="A115" s="9">
        <v>192250</v>
      </c>
      <c r="B115" s="8">
        <v>1685.8</v>
      </c>
      <c r="C115" s="8">
        <v>1685.8290622018601</v>
      </c>
    </row>
    <row r="116" spans="1:3" x14ac:dyDescent="0.25">
      <c r="A116" s="9">
        <v>192500</v>
      </c>
      <c r="B116" s="8">
        <v>1687.1</v>
      </c>
      <c r="C116" s="8">
        <v>1687.1075505071276</v>
      </c>
    </row>
    <row r="117" spans="1:3" x14ac:dyDescent="0.25">
      <c r="A117" s="9">
        <v>192750</v>
      </c>
      <c r="B117" s="8">
        <v>1687.1</v>
      </c>
      <c r="C117" s="8">
        <v>1687.1017055834848</v>
      </c>
    </row>
    <row r="118" spans="1:3" x14ac:dyDescent="0.25">
      <c r="A118" s="9">
        <v>193000</v>
      </c>
      <c r="B118" s="8">
        <v>1689.7</v>
      </c>
      <c r="C118" s="8">
        <v>1689.6847955342648</v>
      </c>
    </row>
    <row r="119" spans="1:3" x14ac:dyDescent="0.25">
      <c r="A119" s="9">
        <v>193250</v>
      </c>
      <c r="B119" s="8">
        <v>1689.7</v>
      </c>
      <c r="C119" s="8">
        <v>1689.7119282983965</v>
      </c>
    </row>
    <row r="120" spans="1:3" x14ac:dyDescent="0.25">
      <c r="A120" s="9">
        <v>193500</v>
      </c>
      <c r="B120" s="8">
        <v>1690.9</v>
      </c>
      <c r="C120" s="8">
        <v>1690.9046115254555</v>
      </c>
    </row>
    <row r="121" spans="1:3" x14ac:dyDescent="0.25">
      <c r="A121" s="9">
        <v>193750</v>
      </c>
      <c r="B121" s="8">
        <v>1690.9</v>
      </c>
      <c r="C121" s="8">
        <v>1690.8690878854998</v>
      </c>
    </row>
    <row r="122" spans="1:3" x14ac:dyDescent="0.25">
      <c r="A122" s="9">
        <v>194000</v>
      </c>
      <c r="B122" s="8">
        <v>1692.2</v>
      </c>
      <c r="C122" s="8">
        <v>1692.1789587089461</v>
      </c>
    </row>
    <row r="123" spans="1:3" x14ac:dyDescent="0.25">
      <c r="A123" s="9">
        <v>194250</v>
      </c>
      <c r="B123" s="8">
        <v>1693.5</v>
      </c>
      <c r="C123" s="8">
        <v>1693.4955697667669</v>
      </c>
    </row>
    <row r="124" spans="1:3" x14ac:dyDescent="0.25">
      <c r="A124" s="9">
        <v>194500</v>
      </c>
      <c r="B124" s="8">
        <v>1694.8</v>
      </c>
      <c r="C124" s="8">
        <v>1694.8189144021421</v>
      </c>
    </row>
    <row r="125" spans="1:3" x14ac:dyDescent="0.25">
      <c r="A125" s="9">
        <v>194750</v>
      </c>
      <c r="B125" s="8">
        <v>1696.1</v>
      </c>
      <c r="C125" s="8">
        <v>1696.0920199484779</v>
      </c>
    </row>
    <row r="126" spans="1:3" x14ac:dyDescent="0.25">
      <c r="A126" s="9">
        <v>195000</v>
      </c>
      <c r="B126" s="8">
        <v>1696.1</v>
      </c>
      <c r="C126" s="8">
        <v>1696.0940488222197</v>
      </c>
    </row>
    <row r="127" spans="1:3" x14ac:dyDescent="0.25">
      <c r="A127" s="9">
        <v>195250</v>
      </c>
      <c r="B127" s="8">
        <v>1697.4</v>
      </c>
      <c r="C127" s="8">
        <v>1697.3977304261232</v>
      </c>
    </row>
    <row r="128" spans="1:3" x14ac:dyDescent="0.25">
      <c r="A128" s="9">
        <v>195500</v>
      </c>
      <c r="B128" s="8">
        <v>1698.7</v>
      </c>
      <c r="C128" s="8">
        <v>1698.6800068100204</v>
      </c>
    </row>
    <row r="129" spans="1:3" x14ac:dyDescent="0.25">
      <c r="A129" s="9">
        <v>195750</v>
      </c>
      <c r="B129" s="8">
        <v>1698.7</v>
      </c>
      <c r="C129" s="8">
        <v>1698.6728588923418</v>
      </c>
    </row>
    <row r="130" spans="1:3" x14ac:dyDescent="0.25">
      <c r="A130" s="9">
        <v>196000</v>
      </c>
      <c r="B130" s="8">
        <v>1700</v>
      </c>
      <c r="C130" s="8">
        <v>1699.9716199393235</v>
      </c>
    </row>
    <row r="131" spans="1:3" x14ac:dyDescent="0.25">
      <c r="A131" s="9">
        <v>196250</v>
      </c>
      <c r="B131" s="8">
        <v>1701.3</v>
      </c>
      <c r="C131" s="8">
        <v>1701.2773161361563</v>
      </c>
    </row>
    <row r="132" spans="1:3" x14ac:dyDescent="0.25">
      <c r="A132" s="9">
        <v>196500</v>
      </c>
      <c r="B132" s="8">
        <v>1702.6</v>
      </c>
      <c r="C132" s="8">
        <v>1702.5759454366357</v>
      </c>
    </row>
    <row r="133" spans="1:3" x14ac:dyDescent="0.25">
      <c r="A133" s="9">
        <v>196750</v>
      </c>
      <c r="B133" s="8">
        <v>1703.9</v>
      </c>
      <c r="C133" s="8">
        <v>1703.8675845236587</v>
      </c>
    </row>
    <row r="134" spans="1:3" x14ac:dyDescent="0.25">
      <c r="A134" s="9">
        <v>197000</v>
      </c>
      <c r="B134" s="8">
        <v>1703.9</v>
      </c>
      <c r="C134" s="8">
        <v>1703.9266595553468</v>
      </c>
    </row>
    <row r="135" spans="1:3" x14ac:dyDescent="0.25">
      <c r="A135" s="9">
        <v>197250</v>
      </c>
      <c r="B135" s="8">
        <v>1705.2</v>
      </c>
      <c r="C135" s="8">
        <v>1705.2209071201844</v>
      </c>
    </row>
    <row r="136" spans="1:3" x14ac:dyDescent="0.25">
      <c r="A136" s="9">
        <v>197500</v>
      </c>
      <c r="B136" s="8">
        <v>1706.5</v>
      </c>
      <c r="C136" s="8">
        <v>1706.5222095326239</v>
      </c>
    </row>
    <row r="137" spans="1:3" x14ac:dyDescent="0.25">
      <c r="A137" s="9">
        <v>197750</v>
      </c>
      <c r="B137" s="8">
        <v>1707.7</v>
      </c>
      <c r="C137" s="8">
        <v>1707.6784089828043</v>
      </c>
    </row>
    <row r="138" spans="1:3" x14ac:dyDescent="0.25">
      <c r="A138" s="9">
        <v>198000</v>
      </c>
      <c r="B138" s="8">
        <v>1709</v>
      </c>
      <c r="C138" s="8">
        <v>1709.0079059815512</v>
      </c>
    </row>
    <row r="139" spans="1:3" x14ac:dyDescent="0.25">
      <c r="A139" s="9">
        <v>198250</v>
      </c>
      <c r="B139" s="8">
        <v>1709</v>
      </c>
      <c r="C139" s="8">
        <v>1708.9955192663708</v>
      </c>
    </row>
    <row r="140" spans="1:3" x14ac:dyDescent="0.25">
      <c r="A140" s="9">
        <v>198500</v>
      </c>
      <c r="B140" s="8">
        <v>1710.3</v>
      </c>
      <c r="C140" s="8">
        <v>1710.3004153690679</v>
      </c>
    </row>
    <row r="141" spans="1:3" x14ac:dyDescent="0.25">
      <c r="A141" s="9">
        <v>198750</v>
      </c>
      <c r="B141" s="8">
        <v>1711.6</v>
      </c>
      <c r="C141" s="8">
        <v>1711.5987333902651</v>
      </c>
    </row>
    <row r="142" spans="1:3" x14ac:dyDescent="0.25">
      <c r="A142" s="9">
        <v>199000</v>
      </c>
      <c r="B142" s="8">
        <v>1712.9</v>
      </c>
      <c r="C142" s="8">
        <v>1712.9042186197612</v>
      </c>
    </row>
    <row r="143" spans="1:3" x14ac:dyDescent="0.25">
      <c r="A143" s="9">
        <v>199250</v>
      </c>
      <c r="B143" s="8">
        <v>1714.2</v>
      </c>
      <c r="C143" s="8">
        <v>1714.1759410544855</v>
      </c>
    </row>
    <row r="144" spans="1:3" x14ac:dyDescent="0.25">
      <c r="A144" s="9">
        <v>199500</v>
      </c>
      <c r="B144" s="8">
        <v>1715.5</v>
      </c>
      <c r="C144" s="8">
        <v>1715.5230532118833</v>
      </c>
    </row>
    <row r="145" spans="1:3" x14ac:dyDescent="0.25">
      <c r="A145" s="9">
        <v>199750</v>
      </c>
      <c r="B145" s="8">
        <v>1716.8</v>
      </c>
      <c r="C145" s="8">
        <v>1716.7820986941194</v>
      </c>
    </row>
    <row r="146" spans="1:3" x14ac:dyDescent="0.25">
      <c r="A146" s="9">
        <v>200000</v>
      </c>
      <c r="B146" s="8">
        <v>1718.1</v>
      </c>
      <c r="C146" s="8">
        <v>1718.1163582805295</v>
      </c>
    </row>
    <row r="147" spans="1:3" x14ac:dyDescent="0.25">
      <c r="A147" s="9">
        <v>200250</v>
      </c>
      <c r="B147" s="8">
        <v>1719.4</v>
      </c>
      <c r="C147" s="8">
        <v>1719.4171604621386</v>
      </c>
    </row>
    <row r="148" spans="1:3" x14ac:dyDescent="0.25">
      <c r="A148" s="9">
        <v>200500</v>
      </c>
      <c r="B148" s="8">
        <v>1720.7</v>
      </c>
      <c r="C148" s="8">
        <v>1720.7117547801033</v>
      </c>
    </row>
    <row r="149" spans="1:3" x14ac:dyDescent="0.25">
      <c r="A149" s="9">
        <v>200750</v>
      </c>
      <c r="B149" s="8">
        <v>1722</v>
      </c>
      <c r="C149" s="8">
        <v>1722.0271726325018</v>
      </c>
    </row>
    <row r="150" spans="1:3" x14ac:dyDescent="0.25">
      <c r="A150" s="9">
        <v>201000</v>
      </c>
      <c r="B150" s="8">
        <v>1723.3</v>
      </c>
      <c r="C150" s="8">
        <v>1723.3095257896045</v>
      </c>
    </row>
    <row r="151" spans="1:3" x14ac:dyDescent="0.25">
      <c r="A151" s="9">
        <v>201250</v>
      </c>
      <c r="B151" s="8">
        <v>1724.5</v>
      </c>
      <c r="C151" s="8">
        <v>1724.4785309522433</v>
      </c>
    </row>
    <row r="152" spans="1:3" x14ac:dyDescent="0.25">
      <c r="A152" s="9">
        <v>201500</v>
      </c>
      <c r="B152" s="8">
        <v>1725.8</v>
      </c>
      <c r="C152" s="8">
        <v>1725.7760134619139</v>
      </c>
    </row>
    <row r="153" spans="1:3" x14ac:dyDescent="0.25">
      <c r="A153" s="9">
        <v>201750</v>
      </c>
      <c r="B153" s="8">
        <v>1725.8</v>
      </c>
      <c r="C153" s="8">
        <v>1725.7722552273608</v>
      </c>
    </row>
    <row r="154" spans="1:3" x14ac:dyDescent="0.25">
      <c r="A154" s="9">
        <v>202000</v>
      </c>
      <c r="B154" s="8">
        <v>1728.4</v>
      </c>
      <c r="C154" s="8">
        <v>1728.3932689542187</v>
      </c>
    </row>
    <row r="155" spans="1:3" x14ac:dyDescent="0.25">
      <c r="A155" s="9">
        <v>202250</v>
      </c>
      <c r="B155" s="8">
        <v>1728.4</v>
      </c>
      <c r="C155" s="8">
        <v>1728.3830615802251</v>
      </c>
    </row>
    <row r="156" spans="1:3" x14ac:dyDescent="0.25">
      <c r="A156" s="9">
        <v>202500</v>
      </c>
      <c r="B156" s="8">
        <v>1731</v>
      </c>
      <c r="C156" s="8">
        <v>1730.973790119042</v>
      </c>
    </row>
    <row r="157" spans="1:3" x14ac:dyDescent="0.25">
      <c r="A157" s="9">
        <v>202750</v>
      </c>
      <c r="B157" s="8">
        <v>1731</v>
      </c>
      <c r="C157" s="8">
        <v>1731.0236945727345</v>
      </c>
    </row>
    <row r="158" spans="1:3" x14ac:dyDescent="0.25">
      <c r="A158" s="9">
        <v>203000</v>
      </c>
      <c r="B158" s="8">
        <v>1733.6</v>
      </c>
      <c r="C158" s="8">
        <v>1733.6109602546574</v>
      </c>
    </row>
    <row r="159" spans="1:3" x14ac:dyDescent="0.25">
      <c r="A159" s="9">
        <v>203250</v>
      </c>
      <c r="B159" s="8">
        <v>1733.6</v>
      </c>
      <c r="C159" s="8">
        <v>1733.5886794613302</v>
      </c>
    </row>
    <row r="160" spans="1:3" x14ac:dyDescent="0.25">
      <c r="A160" s="9">
        <v>203500</v>
      </c>
      <c r="B160" s="8">
        <v>1736.2</v>
      </c>
      <c r="C160" s="8">
        <v>1736.1858352571167</v>
      </c>
    </row>
    <row r="161" spans="1:3" x14ac:dyDescent="0.25">
      <c r="A161" s="9">
        <v>203750</v>
      </c>
      <c r="B161" s="8">
        <v>1736.2</v>
      </c>
      <c r="C161" s="8">
        <v>1736.1974055327237</v>
      </c>
    </row>
    <row r="162" spans="1:3" x14ac:dyDescent="0.25">
      <c r="A162" s="9">
        <v>204000</v>
      </c>
      <c r="B162" s="8">
        <v>1737.5</v>
      </c>
      <c r="C162" s="8">
        <v>1737.4935502205287</v>
      </c>
    </row>
    <row r="163" spans="1:3" x14ac:dyDescent="0.25">
      <c r="A163" s="9">
        <v>204250</v>
      </c>
      <c r="B163" s="8">
        <v>1738.8</v>
      </c>
      <c r="C163" s="8">
        <v>1738.7843183324014</v>
      </c>
    </row>
    <row r="164" spans="1:3" x14ac:dyDescent="0.25">
      <c r="A164" s="9">
        <v>204500</v>
      </c>
      <c r="B164" s="8">
        <v>1740</v>
      </c>
      <c r="C164" s="8">
        <v>1740.0045748756454</v>
      </c>
    </row>
    <row r="165" spans="1:3" x14ac:dyDescent="0.25">
      <c r="A165" s="9">
        <v>204750</v>
      </c>
      <c r="B165" s="8">
        <v>1741.3</v>
      </c>
      <c r="C165" s="8">
        <v>1741.28495804871</v>
      </c>
    </row>
    <row r="166" spans="1:3" x14ac:dyDescent="0.25">
      <c r="A166" s="9">
        <v>205000</v>
      </c>
      <c r="B166" s="8">
        <v>1742.6</v>
      </c>
      <c r="C166" s="8">
        <v>1742.5991576792755</v>
      </c>
    </row>
    <row r="167" spans="1:3" x14ac:dyDescent="0.25">
      <c r="A167" s="9">
        <v>205250</v>
      </c>
      <c r="B167" s="8">
        <v>1743.9</v>
      </c>
      <c r="C167" s="8">
        <v>1743.9081259763332</v>
      </c>
    </row>
    <row r="168" spans="1:3" x14ac:dyDescent="0.25">
      <c r="A168" s="9">
        <v>205500</v>
      </c>
      <c r="B168" s="8">
        <v>1743.9</v>
      </c>
      <c r="C168" s="8">
        <v>1743.8939057807165</v>
      </c>
    </row>
    <row r="169" spans="1:3" x14ac:dyDescent="0.25">
      <c r="A169" s="9">
        <v>205750</v>
      </c>
      <c r="B169" s="8">
        <v>1746.5</v>
      </c>
      <c r="C169" s="8">
        <v>1746.510675608039</v>
      </c>
    </row>
    <row r="170" spans="1:3" x14ac:dyDescent="0.25">
      <c r="A170" s="9">
        <v>206000</v>
      </c>
      <c r="B170" s="8">
        <v>1746.5</v>
      </c>
      <c r="C170" s="8">
        <v>1746.543331262445</v>
      </c>
    </row>
    <row r="171" spans="1:3" x14ac:dyDescent="0.25">
      <c r="A171" s="9">
        <v>206250</v>
      </c>
      <c r="B171" s="8">
        <v>1747.8</v>
      </c>
      <c r="C171" s="8">
        <v>1747.8091511074258</v>
      </c>
    </row>
    <row r="172" spans="1:3" x14ac:dyDescent="0.25">
      <c r="A172" s="9">
        <v>206500</v>
      </c>
      <c r="B172" s="8">
        <v>1749.1</v>
      </c>
      <c r="C172" s="8">
        <v>1749.0958462819026</v>
      </c>
    </row>
    <row r="173" spans="1:3" x14ac:dyDescent="0.25">
      <c r="A173" s="9">
        <v>206750</v>
      </c>
      <c r="B173" s="8">
        <v>1750.4</v>
      </c>
      <c r="C173" s="8">
        <v>1750.3905553560091</v>
      </c>
    </row>
    <row r="174" spans="1:3" x14ac:dyDescent="0.25">
      <c r="A174" s="9">
        <v>207000</v>
      </c>
      <c r="B174" s="8">
        <v>1751.7</v>
      </c>
      <c r="C174" s="8">
        <v>1751.7060224706197</v>
      </c>
    </row>
    <row r="175" spans="1:3" x14ac:dyDescent="0.25">
      <c r="A175" s="9">
        <v>207250</v>
      </c>
      <c r="B175" s="8">
        <v>1751.7</v>
      </c>
      <c r="C175" s="8">
        <v>1751.6948741597012</v>
      </c>
    </row>
    <row r="176" spans="1:3" x14ac:dyDescent="0.25">
      <c r="A176" s="9">
        <v>207500</v>
      </c>
      <c r="B176" s="8">
        <v>1754.3</v>
      </c>
      <c r="C176" s="8">
        <v>1754.2846435572353</v>
      </c>
    </row>
    <row r="177" spans="1:3" x14ac:dyDescent="0.25">
      <c r="A177" s="9">
        <v>207750</v>
      </c>
      <c r="B177" s="8">
        <v>1754.3</v>
      </c>
      <c r="C177" s="8">
        <v>1754.2952191319177</v>
      </c>
    </row>
    <row r="178" spans="1:3" x14ac:dyDescent="0.25">
      <c r="A178" s="9">
        <v>208000</v>
      </c>
      <c r="B178" s="8">
        <v>1756.8</v>
      </c>
      <c r="C178" s="8">
        <v>1756.7819375111758</v>
      </c>
    </row>
    <row r="179" spans="1:3" x14ac:dyDescent="0.25">
      <c r="A179" s="9">
        <v>208250</v>
      </c>
      <c r="B179" s="8">
        <v>1756.8</v>
      </c>
      <c r="C179" s="8">
        <v>1756.8146040016154</v>
      </c>
    </row>
    <row r="180" spans="1:3" x14ac:dyDescent="0.25">
      <c r="A180" s="9">
        <v>208500</v>
      </c>
      <c r="B180" s="8">
        <v>1758.1</v>
      </c>
      <c r="C180" s="8">
        <v>1758.093066011199</v>
      </c>
    </row>
    <row r="181" spans="1:3" x14ac:dyDescent="0.25">
      <c r="A181" s="9">
        <v>208750</v>
      </c>
      <c r="B181" s="8">
        <v>1759.4</v>
      </c>
      <c r="C181" s="8">
        <v>1759.4174263278453</v>
      </c>
    </row>
    <row r="182" spans="1:3" x14ac:dyDescent="0.25">
      <c r="A182" s="9">
        <v>209000</v>
      </c>
      <c r="B182" s="8">
        <v>1760.7</v>
      </c>
      <c r="C182" s="8">
        <v>1760.6873719661758</v>
      </c>
    </row>
    <row r="183" spans="1:3" x14ac:dyDescent="0.25">
      <c r="A183" s="9">
        <v>209250</v>
      </c>
      <c r="B183" s="8">
        <v>1762</v>
      </c>
      <c r="C183" s="8">
        <v>1761.978192716542</v>
      </c>
    </row>
    <row r="184" spans="1:3" x14ac:dyDescent="0.25">
      <c r="A184" s="9">
        <v>209500</v>
      </c>
      <c r="B184" s="8">
        <v>1763.3</v>
      </c>
      <c r="C184" s="8">
        <v>1763.2898038138967</v>
      </c>
    </row>
    <row r="185" spans="1:3" x14ac:dyDescent="0.25">
      <c r="A185" s="9">
        <v>209750</v>
      </c>
      <c r="B185" s="8">
        <v>1764.6</v>
      </c>
      <c r="C185" s="8">
        <v>1764.5972669777191</v>
      </c>
    </row>
    <row r="186" spans="1:3" x14ac:dyDescent="0.25">
      <c r="A186" s="9">
        <v>210000</v>
      </c>
      <c r="B186" s="8">
        <v>1764.6</v>
      </c>
      <c r="C186" s="8">
        <v>1764.6121359744352</v>
      </c>
    </row>
    <row r="187" spans="1:3" x14ac:dyDescent="0.25">
      <c r="A187" s="9">
        <v>210250</v>
      </c>
      <c r="B187" s="8">
        <v>1767.2</v>
      </c>
      <c r="C187" s="8">
        <v>1767.2371822154762</v>
      </c>
    </row>
    <row r="188" spans="1:3" x14ac:dyDescent="0.25">
      <c r="A188" s="9">
        <v>210500</v>
      </c>
      <c r="B188" s="8">
        <v>1768.5</v>
      </c>
      <c r="C188" s="8">
        <v>1768.4831998511695</v>
      </c>
    </row>
    <row r="189" spans="1:3" x14ac:dyDescent="0.25">
      <c r="A189" s="9">
        <v>210750</v>
      </c>
      <c r="B189" s="8">
        <v>1768.5</v>
      </c>
      <c r="C189" s="8">
        <v>1768.4947895588566</v>
      </c>
    </row>
    <row r="190" spans="1:3" x14ac:dyDescent="0.25">
      <c r="A190" s="9">
        <v>211000</v>
      </c>
      <c r="B190" s="8">
        <v>1769.8</v>
      </c>
      <c r="C190" s="8">
        <v>1769.7977978586314</v>
      </c>
    </row>
    <row r="191" spans="1:3" x14ac:dyDescent="0.25">
      <c r="A191" s="9">
        <v>211250</v>
      </c>
      <c r="B191" s="8">
        <v>1771.1</v>
      </c>
      <c r="C191" s="8">
        <v>1771.0848353158542</v>
      </c>
    </row>
    <row r="192" spans="1:3" x14ac:dyDescent="0.25">
      <c r="A192" s="9">
        <v>211500</v>
      </c>
      <c r="B192" s="8">
        <v>1772.4</v>
      </c>
      <c r="C192" s="8">
        <v>1772.4049288629631</v>
      </c>
    </row>
    <row r="193" spans="1:3" x14ac:dyDescent="0.25">
      <c r="A193" s="9">
        <v>211750</v>
      </c>
      <c r="B193" s="8">
        <v>1773.6</v>
      </c>
      <c r="C193" s="8">
        <v>1773.6238268209547</v>
      </c>
    </row>
    <row r="194" spans="1:3" x14ac:dyDescent="0.25">
      <c r="A194" s="9">
        <v>212000</v>
      </c>
      <c r="B194" s="8">
        <v>1774.9</v>
      </c>
      <c r="C194" s="8">
        <v>1774.9003710248148</v>
      </c>
    </row>
    <row r="195" spans="1:3" x14ac:dyDescent="0.25">
      <c r="A195" s="9">
        <v>212250</v>
      </c>
      <c r="B195" s="8">
        <v>1776.2</v>
      </c>
      <c r="C195" s="8">
        <v>1776.1856912687845</v>
      </c>
    </row>
    <row r="196" spans="1:3" x14ac:dyDescent="0.25">
      <c r="A196" s="9">
        <v>212500</v>
      </c>
      <c r="B196" s="8">
        <v>1777.5</v>
      </c>
      <c r="C196" s="8">
        <v>1777.5282162313633</v>
      </c>
    </row>
    <row r="197" spans="1:3" x14ac:dyDescent="0.25">
      <c r="A197" s="9">
        <v>212750</v>
      </c>
      <c r="B197" s="8">
        <v>1778.8</v>
      </c>
      <c r="C197" s="8">
        <v>1778.7947302360956</v>
      </c>
    </row>
    <row r="198" spans="1:3" x14ac:dyDescent="0.25">
      <c r="A198" s="9">
        <v>213000</v>
      </c>
      <c r="B198" s="8">
        <v>1780.1</v>
      </c>
      <c r="C198" s="8">
        <v>1780.0942834814571</v>
      </c>
    </row>
    <row r="199" spans="1:3" x14ac:dyDescent="0.25">
      <c r="A199" s="9">
        <v>213250</v>
      </c>
      <c r="B199" s="8">
        <v>1781.4</v>
      </c>
      <c r="C199" s="8">
        <v>1781.3906310637005</v>
      </c>
    </row>
    <row r="200" spans="1:3" x14ac:dyDescent="0.25">
      <c r="A200" s="9">
        <v>213500</v>
      </c>
      <c r="B200" s="8">
        <v>1782.7</v>
      </c>
      <c r="C200" s="8">
        <v>1782.6838520476597</v>
      </c>
    </row>
    <row r="201" spans="1:3" x14ac:dyDescent="0.25">
      <c r="A201" s="9">
        <v>213750</v>
      </c>
      <c r="B201" s="8">
        <v>1784</v>
      </c>
      <c r="C201" s="8">
        <v>1784.0338912513919</v>
      </c>
    </row>
    <row r="202" spans="1:3" x14ac:dyDescent="0.25">
      <c r="A202" s="9">
        <v>214000</v>
      </c>
      <c r="B202" s="8">
        <v>1785.3</v>
      </c>
      <c r="C202" s="8">
        <v>1785.2970684897052</v>
      </c>
    </row>
    <row r="203" spans="1:3" x14ac:dyDescent="0.25">
      <c r="A203" s="9">
        <v>214250</v>
      </c>
      <c r="B203" s="8">
        <v>1786.6</v>
      </c>
      <c r="C203" s="8">
        <v>1786.5813039121456</v>
      </c>
    </row>
    <row r="204" spans="1:3" x14ac:dyDescent="0.25">
      <c r="A204" s="9">
        <v>214500</v>
      </c>
      <c r="B204" s="8">
        <v>1786.6</v>
      </c>
      <c r="C204" s="8">
        <v>1786.6033204324131</v>
      </c>
    </row>
    <row r="205" spans="1:3" x14ac:dyDescent="0.25">
      <c r="A205" s="9">
        <v>214750</v>
      </c>
      <c r="B205" s="8">
        <v>1787.9</v>
      </c>
      <c r="C205" s="8">
        <v>1787.920442937871</v>
      </c>
    </row>
    <row r="206" spans="1:3" x14ac:dyDescent="0.25">
      <c r="A206" s="9">
        <v>215000</v>
      </c>
      <c r="B206" s="8">
        <v>1789.2</v>
      </c>
      <c r="C206" s="8">
        <v>1789.1993079536028</v>
      </c>
    </row>
    <row r="207" spans="1:3" x14ac:dyDescent="0.25">
      <c r="A207" s="9">
        <v>215250</v>
      </c>
      <c r="B207" s="8">
        <v>1790.4</v>
      </c>
      <c r="C207" s="8">
        <v>1790.4048750046918</v>
      </c>
    </row>
    <row r="208" spans="1:3" x14ac:dyDescent="0.25">
      <c r="A208" s="9">
        <v>215500</v>
      </c>
      <c r="B208" s="8">
        <v>1791.7</v>
      </c>
      <c r="C208" s="8">
        <v>1791.7141411107987</v>
      </c>
    </row>
    <row r="209" spans="1:3" x14ac:dyDescent="0.25">
      <c r="A209" s="9">
        <v>215750</v>
      </c>
      <c r="B209" s="8">
        <v>1793</v>
      </c>
      <c r="C209" s="8">
        <v>1793.0091066180144</v>
      </c>
    </row>
    <row r="210" spans="1:3" x14ac:dyDescent="0.25">
      <c r="A210" s="9">
        <v>216000</v>
      </c>
      <c r="B210" s="8">
        <v>1794.3</v>
      </c>
      <c r="C210" s="8">
        <v>1794.2782257852305</v>
      </c>
    </row>
    <row r="211" spans="1:3" x14ac:dyDescent="0.25">
      <c r="A211" s="9">
        <v>216250</v>
      </c>
      <c r="B211" s="8">
        <v>1796.9</v>
      </c>
      <c r="C211" s="8">
        <v>1796.912894329151</v>
      </c>
    </row>
    <row r="212" spans="1:3" x14ac:dyDescent="0.25">
      <c r="A212" s="9">
        <v>216500</v>
      </c>
      <c r="B212" s="8">
        <v>1798.2</v>
      </c>
      <c r="C212" s="8">
        <v>1798.2210731060788</v>
      </c>
    </row>
    <row r="213" spans="1:3" x14ac:dyDescent="0.25">
      <c r="A213" s="9">
        <v>216750</v>
      </c>
      <c r="B213" s="8">
        <v>1799.5</v>
      </c>
      <c r="C213" s="8">
        <v>1799.4920054748113</v>
      </c>
    </row>
    <row r="214" spans="1:3" x14ac:dyDescent="0.25">
      <c r="A214" s="9">
        <v>217000</v>
      </c>
      <c r="B214" s="8">
        <v>1800.8</v>
      </c>
      <c r="C214" s="8">
        <v>1800.7957372904007</v>
      </c>
    </row>
    <row r="215" spans="1:3" x14ac:dyDescent="0.25">
      <c r="A215" s="9">
        <v>217250</v>
      </c>
      <c r="B215" s="8">
        <v>1802.1</v>
      </c>
      <c r="C215" s="8">
        <v>1802.1205126602686</v>
      </c>
    </row>
    <row r="216" spans="1:3" x14ac:dyDescent="0.25">
      <c r="A216" s="9">
        <v>217500</v>
      </c>
      <c r="B216" s="8">
        <v>1804.7</v>
      </c>
      <c r="C216" s="8">
        <v>1804.7049698919968</v>
      </c>
    </row>
    <row r="217" spans="1:3" x14ac:dyDescent="0.25">
      <c r="A217" s="9">
        <v>217750</v>
      </c>
      <c r="B217" s="8">
        <v>1806</v>
      </c>
      <c r="C217" s="8">
        <v>1806.0109998955111</v>
      </c>
    </row>
    <row r="218" spans="1:3" x14ac:dyDescent="0.25">
      <c r="A218" s="9">
        <v>218000</v>
      </c>
      <c r="B218" s="8">
        <v>1807.2</v>
      </c>
      <c r="C218" s="8">
        <v>1807.1882250118015</v>
      </c>
    </row>
    <row r="219" spans="1:3" x14ac:dyDescent="0.25">
      <c r="A219" s="9">
        <v>218250</v>
      </c>
      <c r="B219" s="8">
        <v>1809.8</v>
      </c>
      <c r="C219" s="8">
        <v>1809.8032809578419</v>
      </c>
    </row>
    <row r="220" spans="1:3" x14ac:dyDescent="0.25">
      <c r="A220" s="9">
        <v>218500</v>
      </c>
      <c r="B220" s="8">
        <v>1811.1</v>
      </c>
      <c r="C220" s="8">
        <v>1811.0778777864637</v>
      </c>
    </row>
    <row r="221" spans="1:3" x14ac:dyDescent="0.25">
      <c r="A221" s="9">
        <v>218750</v>
      </c>
      <c r="B221" s="8">
        <v>1812.4</v>
      </c>
      <c r="C221" s="8">
        <v>1812.4082126017015</v>
      </c>
    </row>
    <row r="222" spans="1:3" x14ac:dyDescent="0.25">
      <c r="A222" s="9">
        <v>219000</v>
      </c>
      <c r="B222" s="8">
        <v>1815</v>
      </c>
      <c r="C222" s="8">
        <v>1814.9850901410878</v>
      </c>
    </row>
    <row r="223" spans="1:3" x14ac:dyDescent="0.25">
      <c r="A223" s="9">
        <v>219250</v>
      </c>
      <c r="B223" s="8">
        <v>1816.3</v>
      </c>
      <c r="C223" s="8">
        <v>1816.2861020495357</v>
      </c>
    </row>
    <row r="224" spans="1:3" x14ac:dyDescent="0.25">
      <c r="A224" s="9">
        <v>219500</v>
      </c>
      <c r="B224" s="8">
        <v>1817.6</v>
      </c>
      <c r="C224" s="8">
        <v>1817.6083991406636</v>
      </c>
    </row>
    <row r="225" spans="1:3" x14ac:dyDescent="0.25">
      <c r="A225" s="9">
        <v>219750</v>
      </c>
      <c r="B225" s="8">
        <v>1820.2</v>
      </c>
      <c r="C225" s="8">
        <v>1820.2163460852282</v>
      </c>
    </row>
    <row r="226" spans="1:3" x14ac:dyDescent="0.25">
      <c r="A226" s="9">
        <v>220000</v>
      </c>
      <c r="B226" s="8">
        <v>1821.5</v>
      </c>
      <c r="C226" s="8">
        <v>1821.5097943579253</v>
      </c>
    </row>
    <row r="227" spans="1:3" x14ac:dyDescent="0.25">
      <c r="A227" s="9">
        <v>220250</v>
      </c>
      <c r="B227" s="8">
        <v>1822.8</v>
      </c>
      <c r="C227" s="8">
        <v>1822.7679180685695</v>
      </c>
    </row>
    <row r="228" spans="1:3" x14ac:dyDescent="0.25">
      <c r="A228" s="9">
        <v>220500</v>
      </c>
      <c r="B228" s="8">
        <v>1825.3</v>
      </c>
      <c r="C228" s="8">
        <v>1825.2936733412887</v>
      </c>
    </row>
    <row r="229" spans="1:3" x14ac:dyDescent="0.25">
      <c r="A229" s="9">
        <v>220750</v>
      </c>
      <c r="B229" s="8">
        <v>1826.6</v>
      </c>
      <c r="C229" s="8">
        <v>1826.6258125435215</v>
      </c>
    </row>
    <row r="230" spans="1:3" x14ac:dyDescent="0.25">
      <c r="A230" s="9">
        <v>221000</v>
      </c>
      <c r="B230" s="8">
        <v>1829.2</v>
      </c>
      <c r="C230" s="8">
        <v>1829.1989052886388</v>
      </c>
    </row>
    <row r="231" spans="1:3" x14ac:dyDescent="0.25">
      <c r="A231" s="9">
        <v>221250</v>
      </c>
      <c r="B231" s="8">
        <v>1830.5</v>
      </c>
      <c r="C231" s="8">
        <v>1830.5143432219065</v>
      </c>
    </row>
    <row r="232" spans="1:3" x14ac:dyDescent="0.25">
      <c r="A232" s="9">
        <v>221500</v>
      </c>
      <c r="B232" s="8">
        <v>1831.8</v>
      </c>
      <c r="C232" s="8">
        <v>1831.8062438611687</v>
      </c>
    </row>
    <row r="233" spans="1:3" x14ac:dyDescent="0.25">
      <c r="A233" s="9">
        <v>221750</v>
      </c>
      <c r="B233" s="8">
        <v>1834.4</v>
      </c>
      <c r="C233" s="8">
        <v>1834.3999337856378</v>
      </c>
    </row>
    <row r="234" spans="1:3" x14ac:dyDescent="0.25">
      <c r="A234" s="9">
        <v>222000</v>
      </c>
      <c r="B234" s="8">
        <v>1835.7</v>
      </c>
      <c r="C234" s="8">
        <v>1835.709411019182</v>
      </c>
    </row>
    <row r="235" spans="1:3" x14ac:dyDescent="0.25">
      <c r="A235" s="9">
        <v>222250</v>
      </c>
      <c r="B235" s="8">
        <v>1837</v>
      </c>
      <c r="C235" s="8">
        <v>1836.9733584408607</v>
      </c>
    </row>
    <row r="236" spans="1:3" x14ac:dyDescent="0.25">
      <c r="A236" s="9">
        <v>222500</v>
      </c>
      <c r="B236" s="8">
        <v>1838.3</v>
      </c>
      <c r="C236" s="8">
        <v>1838.3260707761949</v>
      </c>
    </row>
    <row r="237" spans="1:3" x14ac:dyDescent="0.25">
      <c r="A237" s="9">
        <v>222750</v>
      </c>
      <c r="B237" s="8">
        <v>1840.8</v>
      </c>
      <c r="C237" s="8">
        <v>1840.8029256969644</v>
      </c>
    </row>
    <row r="238" spans="1:3" x14ac:dyDescent="0.25">
      <c r="A238" s="9">
        <v>223000</v>
      </c>
      <c r="B238" s="8">
        <v>1842.1</v>
      </c>
      <c r="C238" s="8">
        <v>1842.1068228959789</v>
      </c>
    </row>
    <row r="239" spans="1:3" x14ac:dyDescent="0.25">
      <c r="A239" s="9">
        <v>223250</v>
      </c>
      <c r="B239" s="8">
        <v>1843.4</v>
      </c>
      <c r="C239" s="8">
        <v>1843.421355823607</v>
      </c>
    </row>
    <row r="240" spans="1:3" x14ac:dyDescent="0.25">
      <c r="A240" s="9">
        <v>223500</v>
      </c>
      <c r="B240" s="8">
        <v>1846</v>
      </c>
      <c r="C240" s="8">
        <v>1846.0089335841128</v>
      </c>
    </row>
    <row r="241" spans="1:3" x14ac:dyDescent="0.25">
      <c r="A241" s="9">
        <v>223750</v>
      </c>
      <c r="B241" s="8">
        <v>1847.3</v>
      </c>
      <c r="C241" s="8">
        <v>1847.2863383496097</v>
      </c>
    </row>
    <row r="242" spans="1:3" x14ac:dyDescent="0.25">
      <c r="A242" s="9">
        <v>224000</v>
      </c>
      <c r="B242" s="8">
        <v>1848.6</v>
      </c>
      <c r="C242" s="8">
        <v>1848.6077628822252</v>
      </c>
    </row>
    <row r="243" spans="1:3" x14ac:dyDescent="0.25">
      <c r="A243" s="9">
        <v>224250</v>
      </c>
      <c r="B243" s="8">
        <v>1849.9</v>
      </c>
      <c r="C243" s="8">
        <v>1849.8959631499774</v>
      </c>
    </row>
    <row r="244" spans="1:3" x14ac:dyDescent="0.25">
      <c r="A244" s="9">
        <v>224500</v>
      </c>
      <c r="B244" s="8">
        <v>1852.5</v>
      </c>
      <c r="C244" s="8">
        <v>1852.4909074696554</v>
      </c>
    </row>
    <row r="245" spans="1:3" x14ac:dyDescent="0.25">
      <c r="A245" s="9">
        <v>224750</v>
      </c>
      <c r="B245" s="8">
        <v>1853.8</v>
      </c>
      <c r="C245" s="8">
        <v>1853.8087672813549</v>
      </c>
    </row>
    <row r="246" spans="1:3" x14ac:dyDescent="0.25">
      <c r="A246" s="9">
        <v>225000</v>
      </c>
      <c r="B246" s="8">
        <v>1855.1</v>
      </c>
      <c r="C246" s="8">
        <v>1855.0938540531934</v>
      </c>
    </row>
    <row r="247" spans="1:3" x14ac:dyDescent="0.25">
      <c r="A247" s="9">
        <v>225250</v>
      </c>
      <c r="B247" s="8">
        <v>1856.4</v>
      </c>
      <c r="C247" s="8">
        <v>1856.3792285485113</v>
      </c>
    </row>
    <row r="248" spans="1:3" x14ac:dyDescent="0.25">
      <c r="A248" s="9">
        <v>225500</v>
      </c>
      <c r="B248" s="8">
        <v>1858.9</v>
      </c>
      <c r="C248" s="8">
        <v>1858.8842960700415</v>
      </c>
    </row>
    <row r="249" spans="1:3" x14ac:dyDescent="0.25">
      <c r="A249" s="9">
        <v>225750</v>
      </c>
      <c r="B249" s="8">
        <v>1860.2</v>
      </c>
      <c r="C249" s="8">
        <v>1860.1999172962023</v>
      </c>
    </row>
    <row r="250" spans="1:3" x14ac:dyDescent="0.25">
      <c r="A250" s="9">
        <v>226000</v>
      </c>
      <c r="B250" s="8">
        <v>1861.5</v>
      </c>
      <c r="C250" s="8">
        <v>1861.5159180815169</v>
      </c>
    </row>
    <row r="251" spans="1:3" x14ac:dyDescent="0.25">
      <c r="A251" s="9">
        <v>226250</v>
      </c>
      <c r="B251" s="8">
        <v>1862.8</v>
      </c>
      <c r="C251" s="8">
        <v>1862.8107640039218</v>
      </c>
    </row>
    <row r="252" spans="1:3" x14ac:dyDescent="0.25">
      <c r="A252" s="9">
        <v>226500</v>
      </c>
      <c r="B252" s="8">
        <v>1864.1</v>
      </c>
      <c r="C252" s="8">
        <v>1864.1170630990985</v>
      </c>
    </row>
    <row r="253" spans="1:3" x14ac:dyDescent="0.25">
      <c r="A253" s="9">
        <v>226750</v>
      </c>
      <c r="B253" s="8">
        <v>1866.7</v>
      </c>
      <c r="C253" s="8">
        <v>1866.7050107305549</v>
      </c>
    </row>
    <row r="254" spans="1:3" x14ac:dyDescent="0.25">
      <c r="A254" s="9">
        <v>227000</v>
      </c>
      <c r="B254" s="8">
        <v>1868</v>
      </c>
      <c r="C254" s="8">
        <v>1868.0094225437585</v>
      </c>
    </row>
    <row r="255" spans="1:3" x14ac:dyDescent="0.25">
      <c r="A255" s="9">
        <v>227250</v>
      </c>
      <c r="B255" s="8">
        <v>1869.3</v>
      </c>
      <c r="C255" s="8">
        <v>1869.3039964553741</v>
      </c>
    </row>
    <row r="256" spans="1:3" x14ac:dyDescent="0.25">
      <c r="A256" s="9">
        <v>227500</v>
      </c>
      <c r="B256" s="8">
        <v>1870.6</v>
      </c>
      <c r="C256" s="8">
        <v>1870.6102846855563</v>
      </c>
    </row>
    <row r="257" spans="1:3" x14ac:dyDescent="0.25">
      <c r="A257" s="9">
        <v>227750</v>
      </c>
      <c r="B257" s="8">
        <v>1871.9</v>
      </c>
      <c r="C257" s="8">
        <v>1871.8856538179784</v>
      </c>
    </row>
    <row r="258" spans="1:3" x14ac:dyDescent="0.25">
      <c r="A258" s="9">
        <v>228000</v>
      </c>
      <c r="B258" s="8">
        <v>1873.2</v>
      </c>
      <c r="C258" s="8">
        <v>1873.1942369613264</v>
      </c>
    </row>
    <row r="259" spans="1:3" x14ac:dyDescent="0.25">
      <c r="A259" s="9">
        <v>228250</v>
      </c>
      <c r="B259" s="8">
        <v>1874.4</v>
      </c>
      <c r="C259" s="8">
        <v>1874.3980477477805</v>
      </c>
    </row>
    <row r="260" spans="1:3" x14ac:dyDescent="0.25">
      <c r="A260" s="9">
        <v>228500</v>
      </c>
      <c r="B260" s="8">
        <v>1875.7</v>
      </c>
      <c r="C260" s="8">
        <v>1875.6883461774169</v>
      </c>
    </row>
    <row r="261" spans="1:3" x14ac:dyDescent="0.25">
      <c r="A261" s="9">
        <v>228750</v>
      </c>
      <c r="B261" s="8">
        <v>1877</v>
      </c>
      <c r="C261" s="8">
        <v>1876.9801834290433</v>
      </c>
    </row>
    <row r="262" spans="1:3" x14ac:dyDescent="0.25">
      <c r="A262" s="9">
        <v>229000</v>
      </c>
      <c r="B262" s="8">
        <v>1878.3</v>
      </c>
      <c r="C262" s="8">
        <v>1878.2841652627303</v>
      </c>
    </row>
    <row r="263" spans="1:3" x14ac:dyDescent="0.25">
      <c r="A263" s="9">
        <v>229250</v>
      </c>
      <c r="B263" s="8">
        <v>1879.6</v>
      </c>
      <c r="C263" s="8">
        <v>1879.6002974872993</v>
      </c>
    </row>
    <row r="264" spans="1:3" x14ac:dyDescent="0.25">
      <c r="A264" s="9">
        <v>229500</v>
      </c>
      <c r="B264" s="8">
        <v>1880.9</v>
      </c>
      <c r="C264" s="8">
        <v>1880.8763045548787</v>
      </c>
    </row>
    <row r="265" spans="1:3" x14ac:dyDescent="0.25">
      <c r="A265" s="9">
        <v>229750</v>
      </c>
      <c r="B265" s="8">
        <v>1882.2</v>
      </c>
      <c r="C265" s="8">
        <v>1882.1856172644732</v>
      </c>
    </row>
    <row r="266" spans="1:3" x14ac:dyDescent="0.25">
      <c r="A266" s="9">
        <v>230000</v>
      </c>
      <c r="B266" s="8">
        <v>1883.5</v>
      </c>
      <c r="C266" s="8">
        <v>1883.507271935104</v>
      </c>
    </row>
    <row r="267" spans="1:3" x14ac:dyDescent="0.25">
      <c r="A267" s="9">
        <v>230250</v>
      </c>
      <c r="B267" s="8">
        <v>1886.1</v>
      </c>
      <c r="C267" s="8">
        <v>1886.0763723779683</v>
      </c>
    </row>
    <row r="268" spans="1:3" x14ac:dyDescent="0.25">
      <c r="A268" s="9">
        <v>230500</v>
      </c>
      <c r="B268" s="8">
        <v>1886.1</v>
      </c>
      <c r="C268" s="8">
        <v>1886.09456961767</v>
      </c>
    </row>
    <row r="269" spans="1:3" x14ac:dyDescent="0.25">
      <c r="A269" s="9">
        <v>230750</v>
      </c>
      <c r="B269" s="8">
        <v>1887.4</v>
      </c>
      <c r="C269" s="8">
        <v>1887.3916829306199</v>
      </c>
    </row>
    <row r="270" spans="1:3" x14ac:dyDescent="0.25">
      <c r="A270" s="9">
        <v>231000</v>
      </c>
      <c r="B270" s="8">
        <v>1888.7</v>
      </c>
      <c r="C270" s="8">
        <v>1888.7117955988408</v>
      </c>
    </row>
    <row r="271" spans="1:3" x14ac:dyDescent="0.25">
      <c r="A271" s="9">
        <v>231250</v>
      </c>
      <c r="B271" s="8">
        <v>1890</v>
      </c>
      <c r="C271" s="8">
        <v>1890.0035637823207</v>
      </c>
    </row>
    <row r="272" spans="1:3" x14ac:dyDescent="0.25">
      <c r="A272" s="9">
        <v>231500</v>
      </c>
      <c r="B272" s="8">
        <v>1891.2</v>
      </c>
      <c r="C272" s="8">
        <v>1891.2162347444264</v>
      </c>
    </row>
    <row r="273" spans="1:3" x14ac:dyDescent="0.25">
      <c r="A273" s="9">
        <v>231750</v>
      </c>
      <c r="B273" s="8">
        <v>1892.5</v>
      </c>
      <c r="C273" s="8">
        <v>1892.5035096582358</v>
      </c>
    </row>
    <row r="274" spans="1:3" x14ac:dyDescent="0.25">
      <c r="A274" s="9">
        <v>232000</v>
      </c>
      <c r="B274" s="8">
        <v>1893.8</v>
      </c>
      <c r="C274" s="8">
        <v>1893.8140458914831</v>
      </c>
    </row>
    <row r="275" spans="1:3" x14ac:dyDescent="0.25">
      <c r="A275" s="9">
        <v>232250</v>
      </c>
      <c r="B275" s="8">
        <v>1895.1</v>
      </c>
      <c r="C275" s="8">
        <v>1895.1072280808542</v>
      </c>
    </row>
    <row r="276" spans="1:3" x14ac:dyDescent="0.25">
      <c r="A276" s="9">
        <v>232500</v>
      </c>
      <c r="B276" s="8">
        <v>1896.4</v>
      </c>
      <c r="C276" s="8">
        <v>1896.4035384488275</v>
      </c>
    </row>
    <row r="277" spans="1:3" x14ac:dyDescent="0.25">
      <c r="A277" s="9">
        <v>232750</v>
      </c>
      <c r="B277" s="8">
        <v>1897.7</v>
      </c>
      <c r="C277" s="8">
        <v>1897.7232237428816</v>
      </c>
    </row>
    <row r="278" spans="1:3" x14ac:dyDescent="0.25">
      <c r="A278" s="9">
        <v>233000</v>
      </c>
      <c r="B278" s="8">
        <v>1899</v>
      </c>
      <c r="C278" s="8">
        <v>1898.9958878896923</v>
      </c>
    </row>
    <row r="279" spans="1:3" x14ac:dyDescent="0.25">
      <c r="A279" s="9">
        <v>233250</v>
      </c>
      <c r="B279" s="8">
        <v>1900.3</v>
      </c>
      <c r="C279" s="8">
        <v>1900.2921818536693</v>
      </c>
    </row>
    <row r="280" spans="1:3" x14ac:dyDescent="0.25">
      <c r="A280" s="9">
        <v>233500</v>
      </c>
      <c r="B280" s="8">
        <v>1901.6</v>
      </c>
      <c r="C280" s="8">
        <v>1901.6020400301259</v>
      </c>
    </row>
    <row r="281" spans="1:3" x14ac:dyDescent="0.25">
      <c r="A281" s="9">
        <v>233750</v>
      </c>
      <c r="B281" s="8">
        <v>1902.9</v>
      </c>
      <c r="C281" s="8">
        <v>1902.8956046885833</v>
      </c>
    </row>
    <row r="282" spans="1:3" x14ac:dyDescent="0.25">
      <c r="A282" s="9">
        <v>234000</v>
      </c>
      <c r="B282" s="8">
        <v>1904.2</v>
      </c>
      <c r="C282" s="8">
        <v>1904.1930057841264</v>
      </c>
    </row>
    <row r="283" spans="1:3" x14ac:dyDescent="0.25">
      <c r="A283" s="9">
        <v>234250</v>
      </c>
      <c r="B283" s="8">
        <v>1905.5</v>
      </c>
      <c r="C283" s="8">
        <v>1905.5141352113728</v>
      </c>
    </row>
    <row r="284" spans="1:3" x14ac:dyDescent="0.25">
      <c r="A284" s="9">
        <v>234500</v>
      </c>
      <c r="B284" s="8">
        <v>1908</v>
      </c>
      <c r="C284" s="8">
        <v>1908.0044181027044</v>
      </c>
    </row>
    <row r="285" spans="1:3" x14ac:dyDescent="0.25">
      <c r="A285" s="9">
        <v>234750</v>
      </c>
      <c r="B285" s="8">
        <v>1909.3</v>
      </c>
      <c r="C285" s="8">
        <v>1909.3102762568601</v>
      </c>
    </row>
    <row r="286" spans="1:3" x14ac:dyDescent="0.25">
      <c r="A286" s="9">
        <v>235000</v>
      </c>
      <c r="B286" s="8">
        <v>1910.6</v>
      </c>
      <c r="C286" s="8">
        <v>1910.6105488939684</v>
      </c>
    </row>
    <row r="287" spans="1:3" x14ac:dyDescent="0.25">
      <c r="A287" s="9">
        <v>235250</v>
      </c>
      <c r="B287" s="8">
        <v>1911.9</v>
      </c>
      <c r="C287" s="8">
        <v>1911.905427961352</v>
      </c>
    </row>
    <row r="288" spans="1:3" x14ac:dyDescent="0.25">
      <c r="A288" s="9">
        <v>235500</v>
      </c>
      <c r="B288" s="8">
        <v>1914.5</v>
      </c>
      <c r="C288" s="8">
        <v>1914.4751648223112</v>
      </c>
    </row>
    <row r="289" spans="1:3" x14ac:dyDescent="0.25">
      <c r="A289" s="9">
        <v>235750</v>
      </c>
      <c r="B289" s="8">
        <v>1915.8</v>
      </c>
      <c r="C289" s="8">
        <v>1915.8045812984419</v>
      </c>
    </row>
    <row r="290" spans="1:3" x14ac:dyDescent="0.25">
      <c r="A290" s="9">
        <v>236000</v>
      </c>
      <c r="B290" s="8">
        <v>1918.4</v>
      </c>
      <c r="C290" s="8">
        <v>1918.4034209667398</v>
      </c>
    </row>
    <row r="291" spans="1:3" x14ac:dyDescent="0.25">
      <c r="A291" s="9">
        <v>236250</v>
      </c>
      <c r="B291" s="8">
        <v>1919.7</v>
      </c>
      <c r="C291" s="8">
        <v>1919.6896755339089</v>
      </c>
    </row>
    <row r="292" spans="1:3" x14ac:dyDescent="0.25">
      <c r="A292" s="9">
        <v>236500</v>
      </c>
      <c r="B292" s="8">
        <v>1922.3</v>
      </c>
      <c r="C292" s="8">
        <v>1922.308054431026</v>
      </c>
    </row>
    <row r="293" spans="1:3" x14ac:dyDescent="0.25">
      <c r="A293" s="9">
        <v>236750</v>
      </c>
      <c r="B293" s="8">
        <v>1924.8</v>
      </c>
      <c r="C293" s="8">
        <v>1924.7998821607691</v>
      </c>
    </row>
    <row r="294" spans="1:3" x14ac:dyDescent="0.25">
      <c r="A294" s="9">
        <v>237000</v>
      </c>
      <c r="B294" s="8">
        <v>1927.4</v>
      </c>
      <c r="C294" s="8">
        <v>1927.378465993783</v>
      </c>
    </row>
    <row r="295" spans="1:3" x14ac:dyDescent="0.25">
      <c r="A295" s="9">
        <v>237250</v>
      </c>
      <c r="B295" s="8">
        <v>1932.6</v>
      </c>
      <c r="C295" s="8">
        <v>1932.5783501097708</v>
      </c>
    </row>
    <row r="296" spans="1:3" x14ac:dyDescent="0.25">
      <c r="A296" s="9">
        <v>237500</v>
      </c>
      <c r="B296" s="8">
        <v>1936.5</v>
      </c>
      <c r="C296" s="8">
        <v>1936.4993697240479</v>
      </c>
    </row>
    <row r="297" spans="1:3" x14ac:dyDescent="0.25">
      <c r="A297" s="9">
        <v>237750</v>
      </c>
      <c r="B297" s="8">
        <v>1941.6</v>
      </c>
      <c r="C297" s="8">
        <v>1941.6039051706243</v>
      </c>
    </row>
    <row r="298" spans="1:3" x14ac:dyDescent="0.25">
      <c r="A298" s="9">
        <v>238000</v>
      </c>
      <c r="B298" s="8">
        <v>1946.8</v>
      </c>
      <c r="C298" s="8">
        <v>1946.8078648986011</v>
      </c>
    </row>
    <row r="299" spans="1:3" x14ac:dyDescent="0.25">
      <c r="A299" s="9">
        <v>238250</v>
      </c>
      <c r="B299" s="8">
        <v>1952</v>
      </c>
      <c r="C299" s="8">
        <v>1952.0044691100968</v>
      </c>
    </row>
    <row r="300" spans="1:3" x14ac:dyDescent="0.25">
      <c r="A300" s="9">
        <v>238500</v>
      </c>
      <c r="B300" s="8">
        <v>1954.6</v>
      </c>
      <c r="C300" s="8">
        <v>1954.6138046016029</v>
      </c>
    </row>
    <row r="301" spans="1:3" x14ac:dyDescent="0.25">
      <c r="A301" s="9">
        <v>238750</v>
      </c>
      <c r="B301" s="8">
        <v>1959.7</v>
      </c>
      <c r="C301" s="8">
        <v>1959.7111949355869</v>
      </c>
    </row>
    <row r="302" spans="1:3" x14ac:dyDescent="0.25">
      <c r="A302" s="9">
        <v>239000</v>
      </c>
      <c r="B302" s="8">
        <v>1964.9</v>
      </c>
      <c r="C302" s="8">
        <v>1964.9084079888248</v>
      </c>
    </row>
    <row r="303" spans="1:3" x14ac:dyDescent="0.25">
      <c r="A303" s="9">
        <v>239250</v>
      </c>
      <c r="B303" s="8">
        <v>1968.8</v>
      </c>
      <c r="C303" s="8">
        <v>1968.7931221429631</v>
      </c>
    </row>
    <row r="304" spans="1:3" x14ac:dyDescent="0.25">
      <c r="A304" s="9">
        <v>239500</v>
      </c>
      <c r="B304" s="8">
        <v>1973.9</v>
      </c>
      <c r="C304" s="8">
        <v>1973.9033783409934</v>
      </c>
    </row>
    <row r="305" spans="1:3" x14ac:dyDescent="0.25">
      <c r="A305" s="9">
        <v>239750</v>
      </c>
      <c r="B305" s="8">
        <v>1977.8</v>
      </c>
      <c r="C305" s="8">
        <v>1977.7957575970881</v>
      </c>
    </row>
    <row r="306" spans="1:3" x14ac:dyDescent="0.25">
      <c r="A306" s="9">
        <v>240000</v>
      </c>
      <c r="B306" s="8">
        <v>1983</v>
      </c>
      <c r="C306" s="8">
        <v>1982.9956509880944</v>
      </c>
    </row>
    <row r="307" spans="1:3" x14ac:dyDescent="0.25">
      <c r="A307" s="9">
        <v>240250</v>
      </c>
      <c r="B307" s="8">
        <v>1986.9</v>
      </c>
      <c r="C307" s="8">
        <v>1986.9056599148885</v>
      </c>
    </row>
    <row r="308" spans="1:3" x14ac:dyDescent="0.25">
      <c r="A308" s="9">
        <v>240500</v>
      </c>
      <c r="B308" s="8">
        <v>1992</v>
      </c>
      <c r="C308" s="8">
        <v>1992.0082071686902</v>
      </c>
    </row>
    <row r="309" spans="1:3" x14ac:dyDescent="0.25">
      <c r="A309" s="9">
        <v>240750</v>
      </c>
      <c r="B309" s="8">
        <v>1995.9</v>
      </c>
      <c r="C309" s="8">
        <v>1995.8865485387769</v>
      </c>
    </row>
    <row r="310" spans="1:3" x14ac:dyDescent="0.25">
      <c r="A310" s="9">
        <v>241000</v>
      </c>
      <c r="B310" s="8">
        <v>1999.8</v>
      </c>
      <c r="C310" s="8">
        <v>1999.7735359430637</v>
      </c>
    </row>
    <row r="311" spans="1:3" x14ac:dyDescent="0.25">
      <c r="A311" s="9">
        <v>241250</v>
      </c>
      <c r="B311" s="8">
        <v>2005</v>
      </c>
      <c r="C311" s="8">
        <v>2005.0147151162519</v>
      </c>
    </row>
    <row r="312" spans="1:3" x14ac:dyDescent="0.25">
      <c r="A312" s="9">
        <v>241500</v>
      </c>
      <c r="B312" s="8">
        <v>2008.8</v>
      </c>
      <c r="C312" s="8">
        <v>2008.81058151856</v>
      </c>
    </row>
    <row r="313" spans="1:3" x14ac:dyDescent="0.25">
      <c r="A313" s="9">
        <v>241750</v>
      </c>
      <c r="B313" s="8">
        <v>2014</v>
      </c>
      <c r="C313" s="8">
        <v>2013.9735963466132</v>
      </c>
    </row>
    <row r="314" spans="1:3" x14ac:dyDescent="0.25">
      <c r="A314" s="9">
        <v>242000</v>
      </c>
      <c r="B314" s="8">
        <v>2017.9</v>
      </c>
      <c r="C314" s="8">
        <v>2017.8963373746037</v>
      </c>
    </row>
    <row r="315" spans="1:3" x14ac:dyDescent="0.25">
      <c r="A315" s="9">
        <v>242250</v>
      </c>
      <c r="B315" s="8">
        <v>2023.1</v>
      </c>
      <c r="C315" s="8">
        <v>2023.1102167793638</v>
      </c>
    </row>
    <row r="316" spans="1:3" x14ac:dyDescent="0.25">
      <c r="A316" s="9">
        <v>242500</v>
      </c>
      <c r="B316" s="8">
        <v>2026.9</v>
      </c>
      <c r="C316" s="8">
        <v>2026.901796119045</v>
      </c>
    </row>
    <row r="317" spans="1:3" x14ac:dyDescent="0.25">
      <c r="A317" s="9">
        <v>242750</v>
      </c>
      <c r="B317" s="8">
        <v>2032.1</v>
      </c>
      <c r="C317" s="8">
        <v>2032.0967673774544</v>
      </c>
    </row>
    <row r="318" spans="1:3" x14ac:dyDescent="0.25">
      <c r="A318" s="9">
        <v>243000</v>
      </c>
      <c r="B318" s="8">
        <v>2036</v>
      </c>
      <c r="C318" s="8">
        <v>2035.9860039728803</v>
      </c>
    </row>
    <row r="319" spans="1:3" x14ac:dyDescent="0.25">
      <c r="A319" s="9">
        <v>243250</v>
      </c>
      <c r="B319" s="8">
        <v>2041.1</v>
      </c>
      <c r="C319" s="8">
        <v>2041.1121542328435</v>
      </c>
    </row>
    <row r="320" spans="1:3" x14ac:dyDescent="0.25">
      <c r="A320" s="9">
        <v>243500</v>
      </c>
      <c r="B320" s="8">
        <v>2045</v>
      </c>
      <c r="C320" s="8">
        <v>2044.9996054862054</v>
      </c>
    </row>
    <row r="321" spans="1:3" x14ac:dyDescent="0.25">
      <c r="A321" s="9">
        <v>243750</v>
      </c>
      <c r="B321" s="8">
        <v>2050.1999999999998</v>
      </c>
      <c r="C321" s="8">
        <v>2050.2066791281395</v>
      </c>
    </row>
    <row r="322" spans="1:3" x14ac:dyDescent="0.25">
      <c r="A322" s="9">
        <v>244000</v>
      </c>
      <c r="B322" s="8">
        <v>2054.1</v>
      </c>
      <c r="C322" s="8">
        <v>2054.0924219901221</v>
      </c>
    </row>
    <row r="323" spans="1:3" x14ac:dyDescent="0.25">
      <c r="A323" s="9">
        <v>244250</v>
      </c>
      <c r="B323" s="8">
        <v>2057.9</v>
      </c>
      <c r="C323" s="8">
        <v>2057.8971351634154</v>
      </c>
    </row>
    <row r="324" spans="1:3" x14ac:dyDescent="0.25">
      <c r="A324" s="9">
        <v>244500</v>
      </c>
      <c r="B324" s="8">
        <v>2063.1</v>
      </c>
      <c r="C324" s="8">
        <v>2063.1044418054516</v>
      </c>
    </row>
    <row r="325" spans="1:3" x14ac:dyDescent="0.25">
      <c r="A325" s="9">
        <v>244750</v>
      </c>
      <c r="B325" s="8">
        <v>2067</v>
      </c>
      <c r="C325" s="8">
        <v>2066.9876913069138</v>
      </c>
    </row>
    <row r="326" spans="1:3" x14ac:dyDescent="0.25">
      <c r="A326" s="9">
        <v>245000</v>
      </c>
      <c r="B326" s="8">
        <v>2072.1999999999998</v>
      </c>
      <c r="C326" s="8">
        <v>2072.2262916946897</v>
      </c>
    </row>
    <row r="327" spans="1:3" x14ac:dyDescent="0.25">
      <c r="A327" s="9">
        <v>245250</v>
      </c>
      <c r="B327" s="8">
        <v>2076</v>
      </c>
      <c r="C327" s="8">
        <v>2076.0074920568622</v>
      </c>
    </row>
    <row r="328" spans="1:3" x14ac:dyDescent="0.25">
      <c r="A328" s="9">
        <v>245500</v>
      </c>
      <c r="B328" s="8">
        <v>2081.1999999999998</v>
      </c>
      <c r="C328" s="8">
        <v>2081.1766274744914</v>
      </c>
    </row>
    <row r="329" spans="1:3" x14ac:dyDescent="0.25">
      <c r="A329" s="9">
        <v>245750</v>
      </c>
      <c r="B329" s="8">
        <v>2085.1</v>
      </c>
      <c r="C329" s="8">
        <v>2085.087175005352</v>
      </c>
    </row>
    <row r="330" spans="1:3" x14ac:dyDescent="0.25">
      <c r="A330" s="9">
        <v>246000</v>
      </c>
      <c r="B330" s="8">
        <v>2089</v>
      </c>
      <c r="C330" s="8">
        <v>2088.9869810322361</v>
      </c>
    </row>
    <row r="331" spans="1:3" x14ac:dyDescent="0.25">
      <c r="A331" s="9">
        <v>246250</v>
      </c>
      <c r="B331" s="8">
        <v>2094.1</v>
      </c>
      <c r="C331" s="8">
        <v>2094.0959880176474</v>
      </c>
    </row>
    <row r="332" spans="1:3" x14ac:dyDescent="0.25">
      <c r="A332" s="9">
        <v>246500</v>
      </c>
      <c r="B332" s="8">
        <v>2098</v>
      </c>
      <c r="C332" s="8">
        <v>2098.0147593697334</v>
      </c>
    </row>
    <row r="333" spans="1:3" x14ac:dyDescent="0.25">
      <c r="A333" s="9">
        <v>246750</v>
      </c>
      <c r="B333" s="8">
        <v>2103.1999999999998</v>
      </c>
      <c r="C333" s="8">
        <v>2103.1852951975725</v>
      </c>
    </row>
    <row r="334" spans="1:3" x14ac:dyDescent="0.25">
      <c r="A334" s="9">
        <v>247000</v>
      </c>
      <c r="B334" s="8">
        <v>2107.1</v>
      </c>
      <c r="C334" s="8">
        <v>2107.0928799966305</v>
      </c>
    </row>
    <row r="335" spans="1:3" x14ac:dyDescent="0.25">
      <c r="A335" s="9">
        <v>247250</v>
      </c>
      <c r="B335" s="8">
        <v>2110.9</v>
      </c>
      <c r="C335" s="8">
        <v>2110.909028771865</v>
      </c>
    </row>
    <row r="336" spans="1:3" x14ac:dyDescent="0.25">
      <c r="A336" s="9">
        <v>247500</v>
      </c>
      <c r="B336" s="8">
        <v>2116.1</v>
      </c>
      <c r="C336" s="8">
        <v>2116.0901150513373</v>
      </c>
    </row>
    <row r="337" spans="1:3" x14ac:dyDescent="0.25">
      <c r="A337" s="9">
        <v>247750</v>
      </c>
      <c r="B337" s="8">
        <v>2120</v>
      </c>
      <c r="C337" s="8">
        <v>2120.0064424889765</v>
      </c>
    </row>
    <row r="338" spans="1:3" x14ac:dyDescent="0.25">
      <c r="A338" s="9">
        <v>248000</v>
      </c>
      <c r="B338" s="8">
        <v>2125.1</v>
      </c>
      <c r="C338" s="8">
        <v>2125.0873505818686</v>
      </c>
    </row>
    <row r="339" spans="1:3" x14ac:dyDescent="0.25">
      <c r="A339" s="9">
        <v>248250</v>
      </c>
      <c r="B339" s="8">
        <v>2129</v>
      </c>
      <c r="C339" s="8">
        <v>2128.9826391119182</v>
      </c>
    </row>
    <row r="340" spans="1:3" x14ac:dyDescent="0.25">
      <c r="A340" s="9">
        <v>248500</v>
      </c>
      <c r="B340" s="8">
        <v>2134.1999999999998</v>
      </c>
      <c r="C340" s="8">
        <v>2134.1862856797457</v>
      </c>
    </row>
    <row r="341" spans="1:3" x14ac:dyDescent="0.25">
      <c r="A341" s="9">
        <v>248750</v>
      </c>
      <c r="B341" s="8">
        <v>2138.1</v>
      </c>
      <c r="C341" s="8">
        <v>2138.1011984971769</v>
      </c>
    </row>
    <row r="342" spans="1:3" x14ac:dyDescent="0.25">
      <c r="A342" s="9">
        <v>249000</v>
      </c>
      <c r="B342" s="8">
        <v>2141.9</v>
      </c>
      <c r="C342" s="8">
        <v>2141.8839919258126</v>
      </c>
    </row>
    <row r="343" spans="1:3" x14ac:dyDescent="0.25">
      <c r="A343" s="9">
        <v>249250</v>
      </c>
      <c r="B343" s="8">
        <v>2147.1</v>
      </c>
      <c r="C343" s="8">
        <v>2147.1087610153145</v>
      </c>
    </row>
    <row r="344" spans="1:3" x14ac:dyDescent="0.25">
      <c r="A344" s="9">
        <v>249500</v>
      </c>
      <c r="B344" s="8">
        <v>2149.6999999999998</v>
      </c>
      <c r="C344" s="8">
        <v>2149.7030686234193</v>
      </c>
    </row>
    <row r="345" spans="1:3" x14ac:dyDescent="0.25">
      <c r="A345" s="9">
        <v>249750</v>
      </c>
      <c r="B345" s="8">
        <v>2153.6</v>
      </c>
      <c r="C345" s="8">
        <v>2153.6075060775311</v>
      </c>
    </row>
    <row r="346" spans="1:3" x14ac:dyDescent="0.25">
      <c r="A346" s="9">
        <v>250000</v>
      </c>
      <c r="B346" s="8">
        <v>2157.4</v>
      </c>
      <c r="C346" s="8">
        <v>2157.3903351072008</v>
      </c>
    </row>
    <row r="347" spans="1:3" x14ac:dyDescent="0.25">
      <c r="A347" s="9">
        <v>250250</v>
      </c>
      <c r="B347" s="8">
        <v>2161.3000000000002</v>
      </c>
      <c r="C347" s="8">
        <v>2161.2848511773636</v>
      </c>
    </row>
    <row r="348" spans="1:3" x14ac:dyDescent="0.25">
      <c r="A348" s="9">
        <v>250500</v>
      </c>
      <c r="B348" s="8">
        <v>2166.5</v>
      </c>
      <c r="C348" s="8">
        <v>2166.5182949390878</v>
      </c>
    </row>
    <row r="349" spans="1:3" x14ac:dyDescent="0.25">
      <c r="A349" s="9">
        <v>250750</v>
      </c>
      <c r="B349" s="8">
        <v>2171.6999999999998</v>
      </c>
      <c r="C349" s="8">
        <v>2171.6926499386459</v>
      </c>
    </row>
    <row r="350" spans="1:3" x14ac:dyDescent="0.25">
      <c r="A350" s="9">
        <v>251000</v>
      </c>
      <c r="B350" s="8">
        <v>2175.5</v>
      </c>
      <c r="C350" s="8">
        <v>2175.5159362016157</v>
      </c>
    </row>
    <row r="351" spans="1:3" x14ac:dyDescent="0.25">
      <c r="A351" s="9">
        <v>251250</v>
      </c>
      <c r="B351" s="8">
        <v>2180.6999999999998</v>
      </c>
      <c r="C351" s="8">
        <v>2180.7121633241136</v>
      </c>
    </row>
    <row r="352" spans="1:3" x14ac:dyDescent="0.25">
      <c r="A352" s="9">
        <v>251500</v>
      </c>
      <c r="B352" s="8">
        <v>2185.9</v>
      </c>
      <c r="C352" s="8">
        <v>2185.9203859471145</v>
      </c>
    </row>
    <row r="353" spans="1:3" x14ac:dyDescent="0.25">
      <c r="A353" s="9">
        <v>251750</v>
      </c>
      <c r="B353" s="8">
        <v>2189.8000000000002</v>
      </c>
      <c r="C353" s="8">
        <v>2189.8048642291155</v>
      </c>
    </row>
    <row r="354" spans="1:3" x14ac:dyDescent="0.25">
      <c r="A354" s="9">
        <v>252000</v>
      </c>
      <c r="B354" s="8">
        <v>2194.9</v>
      </c>
      <c r="C354" s="8">
        <v>2194.8924633547249</v>
      </c>
    </row>
    <row r="355" spans="1:3" x14ac:dyDescent="0.25">
      <c r="A355" s="9">
        <v>252250</v>
      </c>
      <c r="B355" s="8">
        <v>2198.8000000000002</v>
      </c>
      <c r="C355" s="8">
        <v>2198.7876935054669</v>
      </c>
    </row>
    <row r="356" spans="1:3" x14ac:dyDescent="0.25">
      <c r="A356" s="9">
        <v>252500</v>
      </c>
      <c r="B356" s="8">
        <v>2204</v>
      </c>
      <c r="C356" s="8">
        <v>2203.9994298634065</v>
      </c>
    </row>
    <row r="357" spans="1:3" x14ac:dyDescent="0.25">
      <c r="A357" s="9">
        <v>252750</v>
      </c>
      <c r="B357" s="8">
        <v>2209.1</v>
      </c>
      <c r="C357" s="8">
        <v>2209.1210402510546</v>
      </c>
    </row>
    <row r="358" spans="1:3" x14ac:dyDescent="0.25">
      <c r="A358" s="9">
        <v>253000</v>
      </c>
      <c r="B358" s="8">
        <v>2213</v>
      </c>
      <c r="C358" s="8">
        <v>2213.0069102553634</v>
      </c>
    </row>
    <row r="359" spans="1:3" x14ac:dyDescent="0.25">
      <c r="A359" s="9">
        <v>253250</v>
      </c>
      <c r="B359" s="8">
        <v>2218.1999999999998</v>
      </c>
      <c r="C359" s="8">
        <v>2218.1917274384041</v>
      </c>
    </row>
    <row r="360" spans="1:3" x14ac:dyDescent="0.25">
      <c r="A360" s="9">
        <v>253500</v>
      </c>
      <c r="B360" s="8">
        <v>2223.4</v>
      </c>
      <c r="C360" s="8">
        <v>2223.4091176680399</v>
      </c>
    </row>
    <row r="361" spans="1:3" x14ac:dyDescent="0.25">
      <c r="A361" s="9">
        <v>253750</v>
      </c>
      <c r="B361" s="8">
        <v>2228.5</v>
      </c>
      <c r="C361" s="8">
        <v>2228.4848446418246</v>
      </c>
    </row>
    <row r="362" spans="1:3" x14ac:dyDescent="0.25">
      <c r="A362" s="9">
        <v>254000</v>
      </c>
      <c r="B362" s="8">
        <v>2232.4</v>
      </c>
      <c r="C362" s="8">
        <v>2232.4132260606962</v>
      </c>
    </row>
    <row r="363" spans="1:3" x14ac:dyDescent="0.25">
      <c r="A363" s="9">
        <v>254250</v>
      </c>
      <c r="B363" s="8">
        <v>2237.6</v>
      </c>
      <c r="C363" s="8">
        <v>2237.5935623982186</v>
      </c>
    </row>
    <row r="364" spans="1:3" x14ac:dyDescent="0.25">
      <c r="A364" s="9">
        <v>254500</v>
      </c>
      <c r="B364" s="8">
        <v>2242.6999999999998</v>
      </c>
      <c r="C364" s="8">
        <v>2242.6935806458646</v>
      </c>
    </row>
    <row r="365" spans="1:3" x14ac:dyDescent="0.25">
      <c r="A365" s="9">
        <v>254750</v>
      </c>
      <c r="B365" s="8">
        <v>2247.9</v>
      </c>
      <c r="C365" s="8">
        <v>2247.9084416162727</v>
      </c>
    </row>
    <row r="366" spans="1:3" x14ac:dyDescent="0.25">
      <c r="A366" s="9">
        <v>255000</v>
      </c>
      <c r="B366" s="8">
        <v>2251.8000000000002</v>
      </c>
      <c r="C366" s="8">
        <v>2251.7877280412476</v>
      </c>
    </row>
    <row r="367" spans="1:3" x14ac:dyDescent="0.25">
      <c r="A367" s="9">
        <v>255250</v>
      </c>
      <c r="B367" s="8">
        <v>2257</v>
      </c>
      <c r="C367" s="8">
        <v>2256.9946899748161</v>
      </c>
    </row>
    <row r="368" spans="1:3" x14ac:dyDescent="0.25">
      <c r="A368" s="9">
        <v>255500</v>
      </c>
      <c r="B368" s="8">
        <v>2262.1</v>
      </c>
      <c r="C368" s="8">
        <v>2262.0903250676124</v>
      </c>
    </row>
    <row r="369" spans="1:3" x14ac:dyDescent="0.25">
      <c r="A369" s="9">
        <v>255750</v>
      </c>
      <c r="B369" s="8">
        <v>2267.3000000000002</v>
      </c>
      <c r="C369" s="8">
        <v>2267.3011701164264</v>
      </c>
    </row>
    <row r="370" spans="1:3" x14ac:dyDescent="0.25">
      <c r="A370" s="9">
        <v>256000</v>
      </c>
      <c r="B370" s="8">
        <v>2272.5</v>
      </c>
      <c r="C370" s="8">
        <v>2272.5140451567177</v>
      </c>
    </row>
    <row r="371" spans="1:3" x14ac:dyDescent="0.25">
      <c r="A371" s="9">
        <v>256250</v>
      </c>
      <c r="B371" s="8">
        <v>2277.6</v>
      </c>
      <c r="C371" s="8">
        <v>2277.5946162384071</v>
      </c>
    </row>
    <row r="372" spans="1:3" x14ac:dyDescent="0.25">
      <c r="A372" s="9">
        <v>256500</v>
      </c>
      <c r="B372" s="8">
        <v>2282.8000000000002</v>
      </c>
      <c r="C372" s="8">
        <v>2282.7907690630636</v>
      </c>
    </row>
    <row r="373" spans="1:3" x14ac:dyDescent="0.25">
      <c r="A373" s="9">
        <v>256750</v>
      </c>
      <c r="B373" s="8">
        <v>2288</v>
      </c>
      <c r="C373" s="8">
        <v>2288.0200293882158</v>
      </c>
    </row>
    <row r="374" spans="1:3" x14ac:dyDescent="0.25">
      <c r="A374" s="9">
        <v>257000</v>
      </c>
      <c r="B374" s="8">
        <v>2293.1</v>
      </c>
      <c r="C374" s="8">
        <v>2293.106301708307</v>
      </c>
    </row>
    <row r="375" spans="1:3" x14ac:dyDescent="0.25">
      <c r="A375" s="9">
        <v>257250</v>
      </c>
      <c r="B375" s="8">
        <v>2298.3000000000002</v>
      </c>
      <c r="C375" s="8">
        <v>2298.2878115610529</v>
      </c>
    </row>
    <row r="376" spans="1:3" x14ac:dyDescent="0.25">
      <c r="A376" s="9">
        <v>257500</v>
      </c>
      <c r="B376" s="8">
        <v>2303.5</v>
      </c>
      <c r="C376" s="8">
        <v>2303.492157226382</v>
      </c>
    </row>
    <row r="377" spans="1:3" x14ac:dyDescent="0.25">
      <c r="A377" s="9">
        <v>257750</v>
      </c>
      <c r="B377" s="8">
        <v>2308.6</v>
      </c>
      <c r="C377" s="8">
        <v>2308.5843077936734</v>
      </c>
    </row>
    <row r="378" spans="1:3" x14ac:dyDescent="0.25">
      <c r="A378" s="9">
        <v>258000</v>
      </c>
      <c r="B378" s="8">
        <v>2313.8000000000002</v>
      </c>
      <c r="C378" s="8">
        <v>2313.7928330377845</v>
      </c>
    </row>
    <row r="379" spans="1:3" x14ac:dyDescent="0.25">
      <c r="A379" s="9">
        <v>258250</v>
      </c>
      <c r="B379" s="8">
        <v>2319</v>
      </c>
      <c r="C379" s="8">
        <v>2319.0139524527849</v>
      </c>
    </row>
    <row r="380" spans="1:3" x14ac:dyDescent="0.25">
      <c r="A380" s="9">
        <v>258500</v>
      </c>
      <c r="B380" s="8">
        <v>2322.9</v>
      </c>
      <c r="C380" s="8">
        <v>2322.9045866880815</v>
      </c>
    </row>
    <row r="381" spans="1:3" x14ac:dyDescent="0.25">
      <c r="A381" s="9">
        <v>258750</v>
      </c>
      <c r="B381" s="8">
        <v>2328</v>
      </c>
      <c r="C381" s="8">
        <v>2328.0040716121075</v>
      </c>
    </row>
    <row r="382" spans="1:3" x14ac:dyDescent="0.25">
      <c r="A382" s="9">
        <v>259000</v>
      </c>
      <c r="B382" s="8">
        <v>2333.1999999999998</v>
      </c>
      <c r="C382" s="8">
        <v>2333.1994258683849</v>
      </c>
    </row>
    <row r="383" spans="1:3" x14ac:dyDescent="0.25">
      <c r="A383" s="9">
        <v>259250</v>
      </c>
      <c r="B383" s="8">
        <v>2338.4</v>
      </c>
      <c r="C383" s="8">
        <v>2338.3970645982331</v>
      </c>
    </row>
    <row r="384" spans="1:3" x14ac:dyDescent="0.25">
      <c r="A384" s="9">
        <v>259500</v>
      </c>
      <c r="B384" s="8">
        <v>2343.5</v>
      </c>
      <c r="C384" s="8">
        <v>2343.513542380234</v>
      </c>
    </row>
    <row r="385" spans="1:3" x14ac:dyDescent="0.25">
      <c r="A385" s="9">
        <v>259750</v>
      </c>
      <c r="B385" s="8">
        <v>2347.4</v>
      </c>
      <c r="C385" s="8">
        <v>2347.4012503876966</v>
      </c>
    </row>
    <row r="386" spans="1:3" x14ac:dyDescent="0.25">
      <c r="A386" s="9">
        <v>260000</v>
      </c>
      <c r="B386" s="8">
        <v>2352.6</v>
      </c>
      <c r="C386" s="8">
        <v>2352.604880414151</v>
      </c>
    </row>
    <row r="387" spans="1:3" x14ac:dyDescent="0.25">
      <c r="A387" s="9">
        <v>260250</v>
      </c>
      <c r="B387" s="8">
        <v>2355.1999999999998</v>
      </c>
      <c r="C387" s="8">
        <v>2355.1954237111331</v>
      </c>
    </row>
    <row r="388" spans="1:3" x14ac:dyDescent="0.25">
      <c r="A388" s="9">
        <v>260500</v>
      </c>
      <c r="B388" s="8">
        <v>2360.3000000000002</v>
      </c>
      <c r="C388" s="8">
        <v>2360.3084211043461</v>
      </c>
    </row>
    <row r="389" spans="1:3" x14ac:dyDescent="0.25">
      <c r="A389" s="9">
        <v>260750</v>
      </c>
      <c r="B389" s="8">
        <v>2365.5</v>
      </c>
      <c r="C389" s="8">
        <v>2365.5071791212863</v>
      </c>
    </row>
    <row r="390" spans="1:3" x14ac:dyDescent="0.25">
      <c r="A390" s="9">
        <v>261000</v>
      </c>
      <c r="B390" s="8">
        <v>2370.6999999999998</v>
      </c>
      <c r="C390" s="8">
        <v>2370.6981044746808</v>
      </c>
    </row>
    <row r="391" spans="1:3" x14ac:dyDescent="0.25">
      <c r="A391" s="9">
        <v>261250</v>
      </c>
      <c r="B391" s="8">
        <v>2375.8000000000002</v>
      </c>
      <c r="C391" s="8">
        <v>2375.7977956712598</v>
      </c>
    </row>
    <row r="392" spans="1:3" x14ac:dyDescent="0.25">
      <c r="A392" s="9">
        <v>261500</v>
      </c>
      <c r="B392" s="8">
        <v>2381</v>
      </c>
      <c r="C392" s="8">
        <v>2380.9939376702723</v>
      </c>
    </row>
    <row r="393" spans="1:3" x14ac:dyDescent="0.25">
      <c r="A393" s="9">
        <v>261750</v>
      </c>
      <c r="B393" s="8">
        <v>2386.1999999999998</v>
      </c>
      <c r="C393" s="8">
        <v>2386.1823427748695</v>
      </c>
    </row>
    <row r="394" spans="1:3" x14ac:dyDescent="0.25">
      <c r="A394" s="9">
        <v>262000</v>
      </c>
      <c r="B394" s="8">
        <v>2390.1</v>
      </c>
      <c r="C394" s="8">
        <v>2390.0793906457338</v>
      </c>
    </row>
    <row r="395" spans="1:3" x14ac:dyDescent="0.25">
      <c r="A395" s="9">
        <v>262250</v>
      </c>
      <c r="B395" s="8">
        <v>2395.1999999999998</v>
      </c>
      <c r="C395" s="8">
        <v>2395.2100178862274</v>
      </c>
    </row>
    <row r="396" spans="1:3" x14ac:dyDescent="0.25">
      <c r="A396" s="9">
        <v>262500</v>
      </c>
      <c r="B396" s="8">
        <v>2400.4</v>
      </c>
      <c r="C396" s="8">
        <v>2400.3956210375359</v>
      </c>
    </row>
    <row r="397" spans="1:3" x14ac:dyDescent="0.25">
      <c r="A397" s="9">
        <v>262750</v>
      </c>
      <c r="B397" s="8">
        <v>2405.6</v>
      </c>
      <c r="C397" s="8">
        <v>2405.5841158305052</v>
      </c>
    </row>
    <row r="398" spans="1:3" x14ac:dyDescent="0.25">
      <c r="A398" s="9">
        <v>263000</v>
      </c>
      <c r="B398" s="8">
        <v>2410.6999999999998</v>
      </c>
      <c r="C398" s="8">
        <v>2410.6919806686842</v>
      </c>
    </row>
    <row r="399" spans="1:3" x14ac:dyDescent="0.25">
      <c r="A399" s="9">
        <v>263250</v>
      </c>
      <c r="B399" s="8">
        <v>2414.6</v>
      </c>
      <c r="C399" s="8">
        <v>2414.6020777993517</v>
      </c>
    </row>
    <row r="400" spans="1:3" x14ac:dyDescent="0.25">
      <c r="A400" s="9">
        <v>263500</v>
      </c>
      <c r="B400" s="8">
        <v>2419.8000000000002</v>
      </c>
      <c r="C400" s="8">
        <v>2419.8094017784506</v>
      </c>
    </row>
    <row r="401" spans="1:3" x14ac:dyDescent="0.25">
      <c r="A401" s="9">
        <v>263750</v>
      </c>
      <c r="B401" s="8">
        <v>2424.9</v>
      </c>
      <c r="C401" s="8">
        <v>2424.8736963665651</v>
      </c>
    </row>
    <row r="402" spans="1:3" x14ac:dyDescent="0.25">
      <c r="A402" s="9">
        <v>264000</v>
      </c>
      <c r="B402" s="8">
        <v>2430.1</v>
      </c>
      <c r="C402" s="8">
        <v>2430.0977288960389</v>
      </c>
    </row>
    <row r="403" spans="1:3" x14ac:dyDescent="0.25">
      <c r="A403" s="9">
        <v>264250</v>
      </c>
      <c r="B403" s="8">
        <v>2435.3000000000002</v>
      </c>
      <c r="C403" s="8">
        <v>2435.2936750524686</v>
      </c>
    </row>
    <row r="404" spans="1:3" x14ac:dyDescent="0.25">
      <c r="A404" s="9">
        <v>264500</v>
      </c>
      <c r="B404" s="8">
        <v>2440.5</v>
      </c>
      <c r="C404" s="8">
        <v>2440.5033626621735</v>
      </c>
    </row>
    <row r="405" spans="1:3" x14ac:dyDescent="0.25">
      <c r="A405" s="9">
        <v>264750</v>
      </c>
      <c r="B405" s="8">
        <v>2445.6</v>
      </c>
      <c r="C405" s="8">
        <v>2445.5805111525133</v>
      </c>
    </row>
    <row r="406" spans="1:3" x14ac:dyDescent="0.25">
      <c r="A406" s="9">
        <v>265000</v>
      </c>
      <c r="B406" s="8">
        <v>2450.8000000000002</v>
      </c>
      <c r="C406" s="8">
        <v>2450.8073865722499</v>
      </c>
    </row>
    <row r="407" spans="1:3" x14ac:dyDescent="0.25">
      <c r="A407" s="9">
        <v>265250</v>
      </c>
      <c r="B407" s="8">
        <v>2456</v>
      </c>
      <c r="C407" s="8">
        <v>2455.9959144156719</v>
      </c>
    </row>
    <row r="408" spans="1:3" x14ac:dyDescent="0.25">
      <c r="A408" s="9">
        <v>265500</v>
      </c>
      <c r="B408" s="8">
        <v>2461.1</v>
      </c>
      <c r="C408" s="8">
        <v>2461.1147476788146</v>
      </c>
    </row>
    <row r="409" spans="1:3" x14ac:dyDescent="0.25">
      <c r="A409" s="9">
        <v>265750</v>
      </c>
      <c r="B409" s="8">
        <v>2466.3000000000002</v>
      </c>
      <c r="C409" s="8">
        <v>2466.2894600228428</v>
      </c>
    </row>
    <row r="410" spans="1:3" x14ac:dyDescent="0.25">
      <c r="A410" s="9">
        <v>266000</v>
      </c>
      <c r="B410" s="8">
        <v>2471.5</v>
      </c>
      <c r="C410" s="8">
        <v>2471.4992204771984</v>
      </c>
    </row>
    <row r="411" spans="1:3" x14ac:dyDescent="0.25">
      <c r="A411" s="9">
        <v>266250</v>
      </c>
      <c r="B411" s="8">
        <v>2476.6</v>
      </c>
      <c r="C411" s="8">
        <v>2476.5871379089494</v>
      </c>
    </row>
    <row r="412" spans="1:3" x14ac:dyDescent="0.25">
      <c r="A412" s="9">
        <v>266500</v>
      </c>
      <c r="B412" s="8">
        <v>2481.8000000000002</v>
      </c>
      <c r="C412" s="8">
        <v>2481.793956267838</v>
      </c>
    </row>
    <row r="413" spans="1:3" x14ac:dyDescent="0.25">
      <c r="A413" s="9">
        <v>266750</v>
      </c>
      <c r="B413" s="8">
        <v>2487</v>
      </c>
      <c r="C413" s="8">
        <v>2486.9837186672435</v>
      </c>
    </row>
    <row r="414" spans="1:3" x14ac:dyDescent="0.25">
      <c r="A414" s="9">
        <v>267000</v>
      </c>
      <c r="B414" s="8">
        <v>2492.1</v>
      </c>
      <c r="C414" s="8">
        <v>2492.1041587340219</v>
      </c>
    </row>
    <row r="415" spans="1:3" x14ac:dyDescent="0.25">
      <c r="A415" s="9">
        <v>267250</v>
      </c>
      <c r="B415" s="8">
        <v>2497.3000000000002</v>
      </c>
      <c r="C415" s="8">
        <v>2497.3123540101233</v>
      </c>
    </row>
    <row r="416" spans="1:3" x14ac:dyDescent="0.25">
      <c r="A416" s="9">
        <v>267500</v>
      </c>
      <c r="B416" s="8">
        <v>2502.5</v>
      </c>
      <c r="C416" s="8">
        <v>2502.5246520844835</v>
      </c>
    </row>
    <row r="417" spans="1:3" x14ac:dyDescent="0.25">
      <c r="A417" s="9">
        <v>267750</v>
      </c>
      <c r="B417" s="8">
        <v>2507.6999999999998</v>
      </c>
      <c r="C417" s="8">
        <v>2507.6887919495616</v>
      </c>
    </row>
    <row r="418" spans="1:3" x14ac:dyDescent="0.25">
      <c r="A418" s="9">
        <v>268000</v>
      </c>
      <c r="B418" s="8">
        <v>2512.8000000000002</v>
      </c>
      <c r="C418" s="8">
        <v>2512.8153287779951</v>
      </c>
    </row>
    <row r="419" spans="1:3" x14ac:dyDescent="0.25">
      <c r="A419" s="9">
        <v>268250</v>
      </c>
      <c r="B419" s="8">
        <v>2518</v>
      </c>
      <c r="C419" s="8">
        <v>2518.0090136977451</v>
      </c>
    </row>
    <row r="420" spans="1:3" x14ac:dyDescent="0.25">
      <c r="A420" s="9">
        <v>268500</v>
      </c>
      <c r="B420" s="8">
        <v>2523.1999999999998</v>
      </c>
      <c r="C420" s="8">
        <v>2523.186199715004</v>
      </c>
    </row>
    <row r="421" spans="1:3" x14ac:dyDescent="0.25">
      <c r="A421" s="9">
        <v>268750</v>
      </c>
      <c r="B421" s="8">
        <v>2528.3000000000002</v>
      </c>
      <c r="C421" s="8">
        <v>2528.3155922147926</v>
      </c>
    </row>
    <row r="422" spans="1:3" x14ac:dyDescent="0.25">
      <c r="A422" s="9">
        <v>269000</v>
      </c>
      <c r="B422" s="8">
        <v>2533.5</v>
      </c>
      <c r="C422" s="8">
        <v>2533.4809955382575</v>
      </c>
    </row>
    <row r="423" spans="1:3" x14ac:dyDescent="0.25">
      <c r="A423" s="9">
        <v>269250</v>
      </c>
      <c r="B423" s="8">
        <v>2538.6999999999998</v>
      </c>
      <c r="C423" s="8">
        <v>2538.70340406081</v>
      </c>
    </row>
    <row r="424" spans="1:3" x14ac:dyDescent="0.25">
      <c r="A424" s="9">
        <v>269500</v>
      </c>
      <c r="B424" s="8">
        <v>2543.8000000000002</v>
      </c>
      <c r="C424" s="8">
        <v>2543.7946554398904</v>
      </c>
    </row>
    <row r="425" spans="1:3" x14ac:dyDescent="0.25">
      <c r="A425" s="9">
        <v>269750</v>
      </c>
      <c r="B425" s="8">
        <v>2549</v>
      </c>
      <c r="C425" s="8">
        <v>2549.0162923948396</v>
      </c>
    </row>
    <row r="426" spans="1:3" x14ac:dyDescent="0.25">
      <c r="A426" s="9">
        <v>270000</v>
      </c>
      <c r="B426" s="8">
        <v>2554.1999999999998</v>
      </c>
      <c r="C426" s="8">
        <v>2554.2010985720631</v>
      </c>
    </row>
    <row r="427" spans="1:3" x14ac:dyDescent="0.25">
      <c r="A427" s="9">
        <v>270250</v>
      </c>
      <c r="B427" s="8">
        <v>2559.3000000000002</v>
      </c>
      <c r="C427" s="8">
        <v>2559.2969669165291</v>
      </c>
    </row>
    <row r="428" spans="1:3" x14ac:dyDescent="0.25">
      <c r="A428" s="9">
        <v>270500</v>
      </c>
      <c r="B428" s="8">
        <v>2564.5</v>
      </c>
      <c r="C428" s="8">
        <v>2564.5129758727653</v>
      </c>
    </row>
    <row r="429" spans="1:3" x14ac:dyDescent="0.25">
      <c r="A429" s="9">
        <v>270750</v>
      </c>
      <c r="B429" s="8">
        <v>2569.6999999999998</v>
      </c>
      <c r="C429" s="8">
        <v>2569.7133864486509</v>
      </c>
    </row>
    <row r="430" spans="1:3" x14ac:dyDescent="0.25">
      <c r="A430" s="9">
        <v>271000</v>
      </c>
      <c r="B430" s="8">
        <v>2577.4</v>
      </c>
      <c r="C430" s="8">
        <v>2577.3866330134965</v>
      </c>
    </row>
    <row r="431" spans="1:3" x14ac:dyDescent="0.25">
      <c r="A431" s="9">
        <v>271250</v>
      </c>
      <c r="B431" s="8">
        <v>2580</v>
      </c>
      <c r="C431" s="8">
        <v>2580.0157524215792</v>
      </c>
    </row>
    <row r="432" spans="1:3" x14ac:dyDescent="0.25">
      <c r="A432" s="9">
        <v>271500</v>
      </c>
      <c r="B432" s="8">
        <v>2585.1999999999998</v>
      </c>
      <c r="C432" s="8">
        <v>2585.2118686446565</v>
      </c>
    </row>
    <row r="433" spans="1:3" x14ac:dyDescent="0.25">
      <c r="A433" s="9">
        <v>271750</v>
      </c>
      <c r="B433" s="8">
        <v>2591.6</v>
      </c>
      <c r="C433" s="8">
        <v>2591.6029155014535</v>
      </c>
    </row>
    <row r="434" spans="1:3" x14ac:dyDescent="0.25">
      <c r="A434" s="9">
        <v>272000</v>
      </c>
      <c r="B434" s="8">
        <v>2599.4</v>
      </c>
      <c r="C434" s="8">
        <v>2599.413180691754</v>
      </c>
    </row>
    <row r="435" spans="1:3" x14ac:dyDescent="0.25">
      <c r="A435" s="9">
        <v>272250</v>
      </c>
      <c r="B435" s="8">
        <v>2607.1999999999998</v>
      </c>
      <c r="C435" s="8">
        <v>2607.2153116361569</v>
      </c>
    </row>
    <row r="436" spans="1:3" x14ac:dyDescent="0.25">
      <c r="A436" s="9">
        <v>272500</v>
      </c>
      <c r="B436" s="8">
        <v>2614.9</v>
      </c>
      <c r="C436" s="8">
        <v>2614.9142605388538</v>
      </c>
    </row>
    <row r="437" spans="1:3" x14ac:dyDescent="0.25">
      <c r="A437" s="9">
        <v>272750</v>
      </c>
      <c r="B437" s="8">
        <v>2624</v>
      </c>
      <c r="C437" s="8">
        <v>2623.9897599154601</v>
      </c>
    </row>
    <row r="438" spans="1:3" x14ac:dyDescent="0.25">
      <c r="A438" s="9">
        <v>273000</v>
      </c>
      <c r="B438" s="8">
        <v>2633</v>
      </c>
      <c r="C438" s="8">
        <v>2632.9920746802004</v>
      </c>
    </row>
    <row r="439" spans="1:3" x14ac:dyDescent="0.25">
      <c r="A439" s="9">
        <v>273250</v>
      </c>
      <c r="B439" s="8">
        <v>2644.6</v>
      </c>
      <c r="C439" s="8">
        <v>2644.5961536257059</v>
      </c>
    </row>
    <row r="440" spans="1:3" x14ac:dyDescent="0.25">
      <c r="A440" s="9">
        <v>273500</v>
      </c>
      <c r="B440" s="8">
        <v>2657.6</v>
      </c>
      <c r="C440" s="8">
        <v>2657.5971700771552</v>
      </c>
    </row>
    <row r="441" spans="1:3" x14ac:dyDescent="0.25">
      <c r="A441" s="9">
        <v>273750</v>
      </c>
      <c r="B441" s="8">
        <v>2670.5</v>
      </c>
      <c r="C441" s="8">
        <v>2670.5138179233882</v>
      </c>
    </row>
    <row r="442" spans="1:3" x14ac:dyDescent="0.25">
      <c r="A442" s="9">
        <v>274000</v>
      </c>
      <c r="B442" s="8">
        <v>2682.1</v>
      </c>
      <c r="C442" s="8">
        <v>2682.0727814235584</v>
      </c>
    </row>
    <row r="443" spans="1:3" x14ac:dyDescent="0.25">
      <c r="A443" s="9">
        <v>274250</v>
      </c>
      <c r="B443" s="8">
        <v>2692.4</v>
      </c>
      <c r="C443" s="8">
        <v>2692.3958343116356</v>
      </c>
    </row>
    <row r="444" spans="1:3" x14ac:dyDescent="0.25">
      <c r="A444" s="9">
        <v>274500</v>
      </c>
      <c r="B444" s="8">
        <v>2701.5</v>
      </c>
      <c r="C444" s="8">
        <v>2701.503863506603</v>
      </c>
    </row>
    <row r="445" spans="1:3" x14ac:dyDescent="0.25">
      <c r="A445" s="9">
        <v>274750</v>
      </c>
      <c r="B445" s="8">
        <v>2710.5</v>
      </c>
      <c r="C445" s="8">
        <v>2710.5208794265427</v>
      </c>
    </row>
    <row r="446" spans="1:3" x14ac:dyDescent="0.25">
      <c r="A446" s="9">
        <v>275000</v>
      </c>
      <c r="B446" s="8">
        <v>2718.3</v>
      </c>
      <c r="C446" s="8">
        <v>2718.2885345532991</v>
      </c>
    </row>
    <row r="447" spans="1:3" x14ac:dyDescent="0.25">
      <c r="A447" s="9">
        <v>275250</v>
      </c>
      <c r="B447" s="8">
        <v>2724.7</v>
      </c>
      <c r="C447" s="8">
        <v>2724.7293215621839</v>
      </c>
    </row>
    <row r="448" spans="1:3" x14ac:dyDescent="0.25">
      <c r="A448" s="9">
        <v>275500</v>
      </c>
      <c r="B448" s="8">
        <v>2731.2</v>
      </c>
      <c r="C448" s="8">
        <v>2731.1989695450516</v>
      </c>
    </row>
    <row r="449" spans="1:3" x14ac:dyDescent="0.25">
      <c r="A449" s="9">
        <v>275750</v>
      </c>
      <c r="B449" s="8">
        <v>2737.7</v>
      </c>
      <c r="C449" s="8">
        <v>2737.6863402857862</v>
      </c>
    </row>
    <row r="450" spans="1:3" x14ac:dyDescent="0.25">
      <c r="A450" s="9">
        <v>276000</v>
      </c>
      <c r="B450" s="8">
        <v>2744.1</v>
      </c>
      <c r="C450" s="8">
        <v>2744.1014231737263</v>
      </c>
    </row>
    <row r="451" spans="1:3" x14ac:dyDescent="0.25">
      <c r="A451" s="9">
        <v>276250</v>
      </c>
      <c r="B451" s="8">
        <v>2750.6</v>
      </c>
      <c r="C451" s="8">
        <v>2750.5906058747041</v>
      </c>
    </row>
    <row r="452" spans="1:3" x14ac:dyDescent="0.25">
      <c r="A452" s="9">
        <v>276500</v>
      </c>
      <c r="B452" s="8">
        <v>2757.1</v>
      </c>
      <c r="C452" s="8">
        <v>2757.0751542006419</v>
      </c>
    </row>
    <row r="453" spans="1:3" x14ac:dyDescent="0.25">
      <c r="A453" s="9">
        <v>276750</v>
      </c>
      <c r="B453" s="8">
        <v>2763.5</v>
      </c>
      <c r="C453" s="8">
        <v>2763.498665575476</v>
      </c>
    </row>
    <row r="454" spans="1:3" x14ac:dyDescent="0.25">
      <c r="A454" s="9">
        <v>277000</v>
      </c>
      <c r="B454" s="8">
        <v>2768.7</v>
      </c>
      <c r="C454" s="8">
        <v>2768.7100126025334</v>
      </c>
    </row>
    <row r="455" spans="1:3" x14ac:dyDescent="0.25">
      <c r="A455" s="9">
        <v>277250</v>
      </c>
      <c r="B455" s="8">
        <v>2775.1</v>
      </c>
      <c r="C455" s="8">
        <v>2775.1122863493438</v>
      </c>
    </row>
    <row r="456" spans="1:3" x14ac:dyDescent="0.25">
      <c r="A456" s="9">
        <v>277500</v>
      </c>
      <c r="B456" s="8">
        <v>2781.6</v>
      </c>
      <c r="C456" s="8">
        <v>2781.6229530068485</v>
      </c>
    </row>
    <row r="457" spans="1:3" x14ac:dyDescent="0.25">
      <c r="A457" s="9">
        <v>277750</v>
      </c>
      <c r="B457" s="8">
        <v>2786.8</v>
      </c>
      <c r="C457" s="8">
        <v>2786.7972838515116</v>
      </c>
    </row>
    <row r="458" spans="1:3" x14ac:dyDescent="0.25">
      <c r="A458" s="9">
        <v>278000</v>
      </c>
      <c r="B458" s="8">
        <v>2791.9</v>
      </c>
      <c r="C458" s="8">
        <v>2791.9117117698697</v>
      </c>
    </row>
    <row r="459" spans="1:3" x14ac:dyDescent="0.25">
      <c r="A459" s="9">
        <v>278250</v>
      </c>
      <c r="B459" s="8">
        <v>2797.1</v>
      </c>
      <c r="C459" s="8">
        <v>2797.0904080159744</v>
      </c>
    </row>
    <row r="460" spans="1:3" x14ac:dyDescent="0.25">
      <c r="A460" s="9">
        <v>278500</v>
      </c>
      <c r="B460" s="8">
        <v>2802.3</v>
      </c>
      <c r="C460" s="8">
        <v>2802.3108647663153</v>
      </c>
    </row>
    <row r="461" spans="1:3" x14ac:dyDescent="0.25">
      <c r="A461" s="9">
        <v>278750</v>
      </c>
      <c r="B461" s="8">
        <v>2810</v>
      </c>
      <c r="C461" s="8">
        <v>2810.0130859676919</v>
      </c>
    </row>
    <row r="462" spans="1:3" x14ac:dyDescent="0.25">
      <c r="A462" s="9">
        <v>279000</v>
      </c>
      <c r="B462" s="8">
        <v>2815.2</v>
      </c>
      <c r="C462" s="8">
        <v>2815.2020169453281</v>
      </c>
    </row>
    <row r="463" spans="1:3" x14ac:dyDescent="0.25">
      <c r="A463" s="9">
        <v>279250</v>
      </c>
      <c r="B463" s="8">
        <v>2820.4</v>
      </c>
      <c r="C463" s="8">
        <v>2820.3994770182453</v>
      </c>
    </row>
    <row r="464" spans="1:3" x14ac:dyDescent="0.25">
      <c r="A464" s="9">
        <v>279500</v>
      </c>
      <c r="B464" s="8">
        <v>2825.5</v>
      </c>
      <c r="C464" s="8">
        <v>2825.4822442487398</v>
      </c>
    </row>
    <row r="465" spans="1:3" x14ac:dyDescent="0.25">
      <c r="A465" s="9">
        <v>279750</v>
      </c>
      <c r="B465" s="8">
        <v>2830.7</v>
      </c>
      <c r="C465" s="8">
        <v>2830.6862597074719</v>
      </c>
    </row>
    <row r="466" spans="1:3" x14ac:dyDescent="0.25">
      <c r="A466" s="9">
        <v>280000</v>
      </c>
      <c r="B466" s="8">
        <v>2835.9</v>
      </c>
      <c r="C466" s="8">
        <v>2835.8993771800042</v>
      </c>
    </row>
    <row r="467" spans="1:3" x14ac:dyDescent="0.25">
      <c r="A467" s="9" t="s">
        <v>145</v>
      </c>
      <c r="B467" s="8">
        <v>907351.49999999942</v>
      </c>
      <c r="C467" s="8">
        <v>907351.41250092629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F63D-B745-4CC5-891B-03BA8E747D41}">
  <dimension ref="A1:GB15"/>
  <sheetViews>
    <sheetView showGridLines="0" tabSelected="1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V2" sqref="V2"/>
    </sheetView>
  </sheetViews>
  <sheetFormatPr defaultRowHeight="15" x14ac:dyDescent="0.25"/>
  <cols>
    <col min="1" max="1" width="10.7109375" customWidth="1"/>
    <col min="2" max="3" width="10.7109375" style="10" customWidth="1"/>
    <col min="4" max="5" width="10.7109375" style="5" customWidth="1"/>
    <col min="6" max="6" width="10.7109375" style="10" customWidth="1"/>
    <col min="7" max="9" width="10.7109375" style="5" customWidth="1"/>
    <col min="10" max="20" width="10.7109375" style="4" customWidth="1"/>
    <col min="21" max="56" width="10.7109375" style="3" customWidth="1"/>
    <col min="57" max="59" width="10.7109375" style="4" customWidth="1"/>
    <col min="60" max="69" width="10.7109375" style="3" customWidth="1"/>
    <col min="70" max="79" width="10.7109375" customWidth="1"/>
    <col min="80" max="85" width="10.7109375" style="4" customWidth="1"/>
    <col min="86" max="126" width="10.7109375" style="5" customWidth="1"/>
    <col min="127" max="128" width="10.7109375" style="11" customWidth="1"/>
    <col min="129" max="129" width="10.7109375" style="5" customWidth="1"/>
    <col min="130" max="131" width="10.7109375" style="3" customWidth="1"/>
    <col min="132" max="133" width="10.7109375" style="11" customWidth="1"/>
    <col min="134" max="143" width="10.7109375" style="4" customWidth="1"/>
    <col min="144" max="144" width="10.7109375" style="12" customWidth="1"/>
    <col min="145" max="165" width="10.7109375" style="4" customWidth="1"/>
    <col min="166" max="173" width="13.7109375" style="4" customWidth="1"/>
    <col min="174" max="175" width="10.7109375" style="4" customWidth="1"/>
    <col min="176" max="176" width="16" style="5" customWidth="1"/>
    <col min="177" max="177" width="16.5703125" style="5" customWidth="1"/>
    <col min="178" max="178" width="12.5703125" style="5" bestFit="1" customWidth="1"/>
    <col min="179" max="179" width="11.85546875" style="5" bestFit="1" customWidth="1"/>
    <col min="180" max="180" width="15.85546875" style="5" customWidth="1"/>
    <col min="181" max="181" width="15.140625" style="5" customWidth="1"/>
    <col min="182" max="182" width="16.28515625" style="5" customWidth="1"/>
    <col min="183" max="183" width="10.5703125" style="3" bestFit="1" customWidth="1"/>
    <col min="184" max="184" width="10.42578125" style="6" bestFit="1" customWidth="1"/>
  </cols>
  <sheetData>
    <row r="1" spans="1:184" x14ac:dyDescent="0.25">
      <c r="A1" t="s">
        <v>85</v>
      </c>
      <c r="B1" s="10" t="s">
        <v>179</v>
      </c>
      <c r="C1" s="10" t="s">
        <v>180</v>
      </c>
      <c r="D1" s="5" t="s">
        <v>181</v>
      </c>
      <c r="E1" s="5" t="s">
        <v>63</v>
      </c>
      <c r="F1" s="10" t="s">
        <v>178</v>
      </c>
      <c r="G1" s="5" t="s">
        <v>171</v>
      </c>
      <c r="H1" s="3" t="s">
        <v>48</v>
      </c>
      <c r="I1" s="3" t="s">
        <v>87</v>
      </c>
      <c r="J1" s="4" t="s">
        <v>175</v>
      </c>
      <c r="K1" s="4" t="s">
        <v>172</v>
      </c>
      <c r="L1" s="4" t="s">
        <v>176</v>
      </c>
      <c r="M1" s="4" t="s">
        <v>177</v>
      </c>
      <c r="N1" s="11" t="s">
        <v>4</v>
      </c>
      <c r="O1" s="5" t="s">
        <v>6</v>
      </c>
      <c r="P1" s="5" t="s">
        <v>84</v>
      </c>
      <c r="Q1" s="5" t="s">
        <v>182</v>
      </c>
      <c r="R1" s="5" t="s">
        <v>186</v>
      </c>
      <c r="S1" s="4" t="s">
        <v>173</v>
      </c>
      <c r="T1" s="4" t="s">
        <v>174</v>
      </c>
      <c r="U1" s="4" t="s">
        <v>187</v>
      </c>
      <c r="V1" s="4" t="s">
        <v>1</v>
      </c>
      <c r="W1" s="3" t="s">
        <v>3</v>
      </c>
      <c r="X1" s="11" t="s">
        <v>88</v>
      </c>
      <c r="Y1" s="11" t="s">
        <v>89</v>
      </c>
      <c r="Z1" s="11" t="s">
        <v>0</v>
      </c>
      <c r="AA1" s="11" t="s">
        <v>148</v>
      </c>
      <c r="AB1" s="11" t="s">
        <v>149</v>
      </c>
      <c r="AC1" s="3" t="s">
        <v>7</v>
      </c>
      <c r="AD1" s="3" t="s">
        <v>8</v>
      </c>
      <c r="AE1" s="3" t="s">
        <v>9</v>
      </c>
      <c r="AF1" s="3" t="s">
        <v>10</v>
      </c>
      <c r="AG1" s="3" t="s">
        <v>11</v>
      </c>
      <c r="AH1" s="3" t="s">
        <v>12</v>
      </c>
      <c r="AI1" s="3" t="s">
        <v>13</v>
      </c>
      <c r="AJ1" s="3" t="s">
        <v>14</v>
      </c>
      <c r="AK1" s="3" t="s">
        <v>15</v>
      </c>
      <c r="AL1" s="3" t="s">
        <v>16</v>
      </c>
      <c r="AM1" s="3" t="s">
        <v>17</v>
      </c>
      <c r="AN1" s="3" t="s">
        <v>18</v>
      </c>
      <c r="AO1" s="3" t="s">
        <v>19</v>
      </c>
      <c r="AP1" s="3" t="s">
        <v>20</v>
      </c>
      <c r="AQ1" s="3" t="s">
        <v>21</v>
      </c>
      <c r="AR1" s="3" t="s">
        <v>22</v>
      </c>
      <c r="AS1" s="3" t="s">
        <v>23</v>
      </c>
      <c r="AT1" s="3" t="s">
        <v>24</v>
      </c>
      <c r="AU1" s="3" t="s">
        <v>25</v>
      </c>
      <c r="AV1" s="3" t="s">
        <v>26</v>
      </c>
      <c r="AW1" s="3" t="s">
        <v>27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3" t="s">
        <v>43</v>
      </c>
      <c r="BD1" s="3" t="s">
        <v>44</v>
      </c>
      <c r="BE1" s="3" t="s">
        <v>45</v>
      </c>
      <c r="BF1" s="3" t="s">
        <v>46</v>
      </c>
      <c r="BG1" s="3" t="s">
        <v>47</v>
      </c>
      <c r="BH1" s="3" t="s">
        <v>28</v>
      </c>
      <c r="BI1" s="3" t="s">
        <v>29</v>
      </c>
      <c r="BJ1" s="3" t="s">
        <v>30</v>
      </c>
      <c r="BK1" s="3" t="s">
        <v>31</v>
      </c>
      <c r="BL1" s="3" t="s">
        <v>32</v>
      </c>
      <c r="BM1" s="3" t="s">
        <v>33</v>
      </c>
      <c r="BN1" s="3" t="s">
        <v>34</v>
      </c>
      <c r="BO1" s="3" t="s">
        <v>35</v>
      </c>
      <c r="BP1" s="3" t="s">
        <v>36</v>
      </c>
      <c r="BQ1" s="3" t="s">
        <v>37</v>
      </c>
      <c r="BR1" s="3" t="s">
        <v>49</v>
      </c>
      <c r="BS1" s="3" t="s">
        <v>50</v>
      </c>
      <c r="BT1" s="3" t="s">
        <v>51</v>
      </c>
      <c r="BU1" s="3" t="s">
        <v>52</v>
      </c>
      <c r="BV1" s="4" t="s">
        <v>53</v>
      </c>
      <c r="BW1" s="4" t="s">
        <v>54</v>
      </c>
      <c r="BX1" s="4" t="s">
        <v>55</v>
      </c>
      <c r="BY1" s="4" t="s">
        <v>56</v>
      </c>
      <c r="BZ1" s="4" t="s">
        <v>57</v>
      </c>
      <c r="CA1" s="4" t="s">
        <v>58</v>
      </c>
      <c r="CB1" s="4" t="s">
        <v>59</v>
      </c>
      <c r="CC1" s="4" t="s">
        <v>60</v>
      </c>
      <c r="CD1" s="4" t="s">
        <v>61</v>
      </c>
      <c r="CE1" s="4" t="s">
        <v>62</v>
      </c>
      <c r="CF1" s="5" t="s">
        <v>64</v>
      </c>
      <c r="CG1" s="5" t="s">
        <v>65</v>
      </c>
      <c r="CH1" s="5" t="s">
        <v>66</v>
      </c>
      <c r="CI1" s="5" t="s">
        <v>67</v>
      </c>
      <c r="CJ1" s="5" t="s">
        <v>68</v>
      </c>
      <c r="CK1" s="5" t="s">
        <v>69</v>
      </c>
      <c r="CL1" s="5" t="s">
        <v>70</v>
      </c>
      <c r="CM1" s="5" t="s">
        <v>71</v>
      </c>
      <c r="CN1" s="5" t="s">
        <v>72</v>
      </c>
      <c r="CO1" s="5" t="s">
        <v>73</v>
      </c>
      <c r="CP1" s="5" t="s">
        <v>74</v>
      </c>
      <c r="CQ1" s="5" t="s">
        <v>75</v>
      </c>
      <c r="CR1" s="5" t="s">
        <v>76</v>
      </c>
      <c r="CS1" s="5" t="s">
        <v>77</v>
      </c>
      <c r="CT1" s="5" t="s">
        <v>78</v>
      </c>
      <c r="CU1" s="5" t="s">
        <v>79</v>
      </c>
      <c r="CV1" s="5" t="s">
        <v>80</v>
      </c>
      <c r="CW1" s="5" t="s">
        <v>81</v>
      </c>
      <c r="CX1" s="5" t="s">
        <v>82</v>
      </c>
      <c r="CY1" s="5" t="s">
        <v>83</v>
      </c>
      <c r="CZ1" s="5" t="s">
        <v>151</v>
      </c>
      <c r="DA1" s="5" t="s">
        <v>152</v>
      </c>
      <c r="DB1" s="5" t="s">
        <v>153</v>
      </c>
      <c r="DC1" s="5" t="s">
        <v>155</v>
      </c>
      <c r="DD1" s="5" t="s">
        <v>156</v>
      </c>
      <c r="DE1" s="5" t="s">
        <v>154</v>
      </c>
      <c r="DF1" s="5" t="s">
        <v>157</v>
      </c>
      <c r="DG1" s="5" t="s">
        <v>158</v>
      </c>
      <c r="DH1" s="5" t="s">
        <v>159</v>
      </c>
      <c r="DI1" s="5" t="s">
        <v>160</v>
      </c>
      <c r="DJ1" s="5" t="s">
        <v>161</v>
      </c>
      <c r="DK1" s="5" t="s">
        <v>162</v>
      </c>
      <c r="DL1" s="5" t="s">
        <v>163</v>
      </c>
      <c r="DM1" s="5" t="s">
        <v>164</v>
      </c>
      <c r="DN1" s="5" t="s">
        <v>165</v>
      </c>
      <c r="DO1" s="5" t="s">
        <v>166</v>
      </c>
      <c r="DP1" s="5" t="s">
        <v>167</v>
      </c>
      <c r="DQ1" s="5" t="s">
        <v>168</v>
      </c>
      <c r="DR1" s="5" t="s">
        <v>169</v>
      </c>
      <c r="DS1" s="5" t="s">
        <v>170</v>
      </c>
      <c r="DT1" s="4" t="s">
        <v>90</v>
      </c>
      <c r="DU1" s="4" t="s">
        <v>91</v>
      </c>
      <c r="DV1" s="4" t="s">
        <v>92</v>
      </c>
      <c r="DW1" s="4" t="s">
        <v>93</v>
      </c>
      <c r="DX1" s="4" t="s">
        <v>94</v>
      </c>
      <c r="DY1" s="4" t="s">
        <v>95</v>
      </c>
      <c r="DZ1" s="4" t="s">
        <v>96</v>
      </c>
      <c r="EA1" s="4" t="s">
        <v>97</v>
      </c>
      <c r="EB1" s="4" t="s">
        <v>98</v>
      </c>
      <c r="EC1" s="4" t="s">
        <v>99</v>
      </c>
      <c r="ED1" s="12" t="s">
        <v>150</v>
      </c>
      <c r="EE1" s="4" t="s">
        <v>100</v>
      </c>
      <c r="EF1" s="4" t="s">
        <v>101</v>
      </c>
      <c r="EG1" s="4" t="s">
        <v>102</v>
      </c>
      <c r="EH1" s="4" t="s">
        <v>103</v>
      </c>
      <c r="EI1" s="4" t="s">
        <v>104</v>
      </c>
      <c r="EJ1" s="4" t="s">
        <v>105</v>
      </c>
      <c r="EK1" s="4" t="s">
        <v>106</v>
      </c>
      <c r="EL1" s="4" t="s">
        <v>107</v>
      </c>
      <c r="EM1" s="4" t="s">
        <v>108</v>
      </c>
      <c r="EN1" s="4" t="s">
        <v>109</v>
      </c>
      <c r="EO1" s="4" t="s">
        <v>110</v>
      </c>
      <c r="EP1" s="4" t="s">
        <v>111</v>
      </c>
      <c r="EQ1" s="4" t="s">
        <v>112</v>
      </c>
      <c r="ER1" s="4" t="s">
        <v>113</v>
      </c>
      <c r="ES1" s="4" t="s">
        <v>114</v>
      </c>
      <c r="ET1" s="4" t="s">
        <v>115</v>
      </c>
      <c r="EU1" s="4" t="s">
        <v>116</v>
      </c>
      <c r="EV1" s="4" t="s">
        <v>117</v>
      </c>
      <c r="EW1" s="4" t="s">
        <v>118</v>
      </c>
      <c r="EX1" s="4" t="s">
        <v>119</v>
      </c>
      <c r="EY1" s="4" t="s">
        <v>120</v>
      </c>
      <c r="EZ1" s="4" t="s">
        <v>121</v>
      </c>
      <c r="FA1" s="4" t="s">
        <v>122</v>
      </c>
      <c r="FB1" s="4" t="s">
        <v>123</v>
      </c>
      <c r="FC1" s="4" t="s">
        <v>124</v>
      </c>
      <c r="FD1" s="4" t="s">
        <v>125</v>
      </c>
      <c r="FE1" s="4" t="s">
        <v>126</v>
      </c>
      <c r="FF1" s="4" t="s">
        <v>127</v>
      </c>
      <c r="FG1" s="4" t="s">
        <v>128</v>
      </c>
      <c r="FH1" s="4" t="s">
        <v>129</v>
      </c>
      <c r="FI1" s="4" t="s">
        <v>130</v>
      </c>
      <c r="FJ1" s="5" t="s">
        <v>133</v>
      </c>
      <c r="FK1" s="5" t="s">
        <v>134</v>
      </c>
      <c r="FL1" s="5" t="s">
        <v>135</v>
      </c>
      <c r="FM1" s="5" t="s">
        <v>131</v>
      </c>
      <c r="FN1" s="5" t="s">
        <v>138</v>
      </c>
      <c r="FO1" s="5" t="s">
        <v>137</v>
      </c>
      <c r="FP1" s="5" t="s">
        <v>136</v>
      </c>
      <c r="FQ1" s="5" t="s">
        <v>132</v>
      </c>
      <c r="FR1" s="3" t="s">
        <v>139</v>
      </c>
      <c r="FS1" s="6" t="s">
        <v>140</v>
      </c>
      <c r="FT1"/>
      <c r="FU1"/>
      <c r="FV1"/>
      <c r="FW1"/>
      <c r="FX1"/>
      <c r="FY1"/>
      <c r="FZ1"/>
      <c r="GA1"/>
      <c r="GB1"/>
    </row>
    <row r="2" spans="1:184" x14ac:dyDescent="0.25">
      <c r="A2" s="2" t="s">
        <v>86</v>
      </c>
      <c r="B2" s="2" t="str">
        <f>VLOOKUP(Model[[#This Row],[type]],[1]aircraft!$A:$N,2,FALSE)</f>
        <v>Airbus A320neo</v>
      </c>
      <c r="C2" s="2" t="str">
        <f>VLOOKUP(Model[[#This Row],[type]],[1]aircraft!$A:$N,3,FALSE)</f>
        <v>LEAP-1A29</v>
      </c>
      <c r="D2" s="5">
        <f>VLOOKUP(Model[[#This Row],[type]],[1]aircraft!$A:$N,4,FALSE)</f>
        <v>2</v>
      </c>
      <c r="E2" s="5">
        <f>VLOOKUP(Model[[#This Row],[type]],[1]aircraft!$A:$N,5,FALSE)</f>
        <v>130300</v>
      </c>
      <c r="F2" s="16">
        <f>VLOOKUP(Model[[#This Row],[type]],[1]aircraft!$A:$N,6,FALSE)</f>
        <v>77000</v>
      </c>
      <c r="G2" s="5">
        <f>VLOOKUP(Model[[#This Row],[type]],[1]aircraft!$A:$N,7,FALSE)</f>
        <v>124</v>
      </c>
      <c r="H2" s="5">
        <f>VLOOKUP(Model[[#This Row],[type]],[1]aircraft!$A:$N,8,FALSE)</f>
        <v>10.7</v>
      </c>
      <c r="I2" s="3">
        <f>VLOOKUP(Model[[#This Row],[type]],[1]aircraft!$A:$N,9,FALSE)</f>
        <v>35.799999999999997</v>
      </c>
      <c r="J2" s="4">
        <f>VLOOKUP(Model[[#This Row],[type]],[1]aircraft!$A:$N,10,FALSE)</f>
        <v>0.9</v>
      </c>
      <c r="K2" s="4">
        <f>VLOOKUP(Model[[#This Row],[type]],[1]aircraft!$A:$N,11,FALSE)</f>
        <v>1.7000000000000001E-2</v>
      </c>
      <c r="L2" s="4">
        <f>VLOOKUP(Model[[#This Row],[type]],[1]aircraft!$A:$N,12,FALSE)</f>
        <v>0.17599999999999999</v>
      </c>
      <c r="M2" s="4">
        <f>VLOOKUP(Model[[#This Row],[type]],[1]aircraft!$A:$N,13,FALSE)</f>
        <v>0.17</v>
      </c>
      <c r="N2" s="13">
        <f>VLOOKUP(Model[[#This Row],[type]],[1]aircraft!$A:$N,14,FALSE)</f>
        <v>0.92200000000000004</v>
      </c>
      <c r="O2" s="5">
        <v>65250</v>
      </c>
      <c r="P2" s="5">
        <f>Model[[#This Row],[m]] * g</f>
        <v>639884.89124999999</v>
      </c>
      <c r="Q2" s="5">
        <f>Model[[#This Row],[S_clean]] * Model[[#This Row],[SfS]]</f>
        <v>21.080000000000002</v>
      </c>
      <c r="R2" s="5">
        <f>IF(WingArea = "Incl. flaps", SUM(Model[[#This Row],[S_clean]], Model[[#This Row],[S_flaps]]), Model[[#This Row],[S_clean]])</f>
        <v>124</v>
      </c>
      <c r="S2" s="15">
        <f>Model[[#This Row],[lambda_f]] * POWER(Model[[#This Row],[cfc]], 1.38) * Model[[#This Row],[SfS]] * POWER(SIN(flap_angle * PI() / 180), 2)</f>
        <v>4.1960376120214889E-4</v>
      </c>
      <c r="T2" s="13">
        <f>Model[[#This Row],[W]] / Model[[#This Row],[S_total]] * k_gear * POWER(Model[[#This Row],[maxtom]], -0.215)</f>
        <v>2.062201060225291E-2</v>
      </c>
      <c r="U2" s="13">
        <f>SUM(Model[[#This Row],[cD0_clean]], Model[[#This Row],[cD0_flaps]], Model[[#This Row],[cD0_gear]])</f>
        <v>3.8041614363455059E-2</v>
      </c>
      <c r="V2" s="14">
        <v>1.7896906416761493</v>
      </c>
      <c r="W2" s="3">
        <f>POWER(Model[[#This Row],[span]], 2) / Model[[#This Row],[S_total]]</f>
        <v>10.335806451612902</v>
      </c>
      <c r="X2" s="13">
        <f>1 / (PI() * Model[[#This Row],[ar]] * Model[[#This Row],[e]])</f>
        <v>3.3402182005341147E-2</v>
      </c>
      <c r="Y2" s="11">
        <f>Model[[#This Row],[k]] * POWER(Model[[#This Row],[cL]], 2)</f>
        <v>0.10698694154991181</v>
      </c>
      <c r="Z2" s="11">
        <f>Model[[#This Row],[cD0_total]] + Model[[#This Row],[cDi]]</f>
        <v>0.14502855591336689</v>
      </c>
      <c r="AA2" s="11">
        <f>Model[[#This Row],[cD]] - mu * Model[[#This Row],[cL]]</f>
        <v>0.1092347430798439</v>
      </c>
      <c r="AB2" s="3">
        <f>Model[[#This Row],[cL]] / Model[[#This Row],[cD]]</f>
        <v>12.340263821872602</v>
      </c>
      <c r="AC2" s="30">
        <f>SQRT(Model[[#This Row],[W]] / (0.5 * rho * Model[[#This Row],[S_total]] * Model[[#This Row],[cL]])) * Vs_to_Vlof</f>
        <v>75.472848316970087</v>
      </c>
      <c r="AD2" s="30">
        <v>0</v>
      </c>
      <c r="AE2" s="30" cm="1">
        <f t="array" ref="AE2">Model[[#This Row],[Vtas1]] + Model[[#This Row],[Vlof]:[Vlof]] / 9</f>
        <v>8.3858720352188989</v>
      </c>
      <c r="AF2" s="30" cm="1">
        <f t="array" ref="AF2">Model[[#This Row],[Vtas2]] + Model[[#This Row],[Vlof]:[Vlof]] / 9</f>
        <v>16.771744070437798</v>
      </c>
      <c r="AG2" s="30" cm="1">
        <f t="array" ref="AG2">Model[[#This Row],[Vtas3]] + Model[[#This Row],[Vlof]:[Vlof]] / 9</f>
        <v>25.157616105656697</v>
      </c>
      <c r="AH2" s="30" cm="1">
        <f t="array" ref="AH2">Model[[#This Row],[Vtas4]] + Model[[#This Row],[Vlof]:[Vlof]] / 9</f>
        <v>33.543488140875596</v>
      </c>
      <c r="AI2" s="30" cm="1">
        <f t="array" ref="AI2">Model[[#This Row],[Vtas5]] + Model[[#This Row],[Vlof]:[Vlof]] / 9</f>
        <v>41.929360176094491</v>
      </c>
      <c r="AJ2" s="30" cm="1">
        <f t="array" ref="AJ2">Model[[#This Row],[Vtas6]] + Model[[#This Row],[Vlof]:[Vlof]] / 9</f>
        <v>50.315232211313386</v>
      </c>
      <c r="AK2" s="30" cm="1">
        <f t="array" ref="AK2">Model[[#This Row],[Vtas7]] + Model[[#This Row],[Vlof]:[Vlof]] / 9</f>
        <v>58.701104246532282</v>
      </c>
      <c r="AL2" s="30" cm="1">
        <f t="array" ref="AL2">Model[[#This Row],[Vtas8]] + Model[[#This Row],[Vlof]:[Vlof]] / 9</f>
        <v>67.086976281751177</v>
      </c>
      <c r="AM2" s="30" cm="1">
        <f t="array" ref="AM2">Model[[#This Row],[Vtas9]] + Model[[#This Row],[Vlof]:[Vlof]] / 9</f>
        <v>75.472848316970072</v>
      </c>
      <c r="AN2" s="30">
        <v>0</v>
      </c>
      <c r="AO2" s="30" cm="1">
        <f t="array" ref="AO2">Model[[#This Row],[Vgnd1]] + Model[[#This Row],[Vlof]:[Vlof]] / 9</f>
        <v>8.3858720352188989</v>
      </c>
      <c r="AP2" s="30" cm="1">
        <f t="array" ref="AP2">Model[[#This Row],[Vgnd2]] + Model[[#This Row],[Vlof]:[Vlof]] / 9</f>
        <v>16.771744070437798</v>
      </c>
      <c r="AQ2" s="30" cm="1">
        <f t="array" ref="AQ2">Model[[#This Row],[Vgnd3]] + Model[[#This Row],[Vlof]:[Vlof]] / 9</f>
        <v>25.157616105656697</v>
      </c>
      <c r="AR2" s="30" cm="1">
        <f t="array" ref="AR2">Model[[#This Row],[Vgnd4]] + Model[[#This Row],[Vlof]:[Vlof]] / 9</f>
        <v>33.543488140875596</v>
      </c>
      <c r="AS2" s="30" cm="1">
        <f t="array" ref="AS2">Model[[#This Row],[Vgnd5]] + Model[[#This Row],[Vlof]:[Vlof]] / 9</f>
        <v>41.929360176094491</v>
      </c>
      <c r="AT2" s="30" cm="1">
        <f t="array" ref="AT2">Model[[#This Row],[Vgnd6]] + Model[[#This Row],[Vlof]:[Vlof]] / 9</f>
        <v>50.315232211313386</v>
      </c>
      <c r="AU2" s="30" cm="1">
        <f t="array" ref="AU2">Model[[#This Row],[Vgnd7]] + Model[[#This Row],[Vlof]:[Vlof]] / 9</f>
        <v>58.701104246532282</v>
      </c>
      <c r="AV2" s="30" cm="1">
        <f t="array" ref="AV2">Model[[#This Row],[Vgnd8]] + Model[[#This Row],[Vlof]:[Vlof]] / 9</f>
        <v>67.086976281751177</v>
      </c>
      <c r="AW2" s="30" cm="1">
        <f t="array" ref="AW2">Model[[#This Row],[Vgnd9]] + Model[[#This Row],[Vlof]:[Vlof]] / 9</f>
        <v>75.472848316970072</v>
      </c>
      <c r="AX2" s="32">
        <f>Model[[#This Row],[Vtas1]] / Vsnd</f>
        <v>0</v>
      </c>
      <c r="AY2" s="32">
        <f>Model[[#This Row],[Vtas2]] / Vsnd</f>
        <v>2.5301352280851071E-2</v>
      </c>
      <c r="AZ2" s="32">
        <f>Model[[#This Row],[Vtas3]] / Vsnd</f>
        <v>5.0602704561702141E-2</v>
      </c>
      <c r="BA2" s="32">
        <f>Model[[#This Row],[Vtas4]] / Vsnd</f>
        <v>7.5904056842553219E-2</v>
      </c>
      <c r="BB2" s="32">
        <f>Model[[#This Row],[Vtas5]] / Vsnd</f>
        <v>0.10120540912340428</v>
      </c>
      <c r="BC2" s="32">
        <f>Model[[#This Row],[Vtas6]] / Vsnd</f>
        <v>0.12650676140425535</v>
      </c>
      <c r="BD2" s="32">
        <f>Model[[#This Row],[Vtas7]] / Vsnd</f>
        <v>0.15180811368510641</v>
      </c>
      <c r="BE2" s="32">
        <f>Model[[#This Row],[Vtas8]] / Vsnd</f>
        <v>0.17710946596595747</v>
      </c>
      <c r="BF2" s="32">
        <f>Model[[#This Row],[Vtas9]] / Vsnd</f>
        <v>0.20241081824680854</v>
      </c>
      <c r="BG2" s="32">
        <f>Model[[#This Row],[Vtas10]] / Vsnd</f>
        <v>0.2277121705276596</v>
      </c>
      <c r="BH2" s="31">
        <f>0.5 * rho * POWER(Model[[#This Row],[Vtas1]], 2)</f>
        <v>0</v>
      </c>
      <c r="BI2" s="31">
        <f>0.5 * rho * POWER(Model[[#This Row],[Vtas2]], 2)</f>
        <v>43.072745497028151</v>
      </c>
      <c r="BJ2" s="31">
        <f>0.5 * rho * POWER(Model[[#This Row],[Vtas3]], 2)</f>
        <v>172.29098198811261</v>
      </c>
      <c r="BK2" s="31">
        <f>0.5 * rho * POWER(Model[[#This Row],[Vtas4]], 2)</f>
        <v>387.65470947325332</v>
      </c>
      <c r="BL2" s="31">
        <f>0.5 * rho * POWER(Model[[#This Row],[Vtas5]], 2)</f>
        <v>689.16392795245042</v>
      </c>
      <c r="BM2" s="31">
        <f>0.5 * rho * POWER(Model[[#This Row],[Vtas6]], 2)</f>
        <v>1076.8186374257034</v>
      </c>
      <c r="BN2" s="31">
        <f>0.5 * rho * POWER(Model[[#This Row],[Vtas7]], 2)</f>
        <v>1550.6188378930128</v>
      </c>
      <c r="BO2" s="31">
        <f>0.5 * rho * POWER(Model[[#This Row],[Vtas8]], 2)</f>
        <v>2110.5645293543785</v>
      </c>
      <c r="BP2" s="31">
        <f>0.5 * rho * POWER(Model[[#This Row],[Vtas9]], 2)</f>
        <v>2756.6557118098003</v>
      </c>
      <c r="BQ2" s="31">
        <f>0.5 * rho * POWER(Model[[#This Row],[Vtas10]], 2)</f>
        <v>3488.8923852592784</v>
      </c>
      <c r="BR2" s="3">
        <f>0.0606 * Model[[#This Row],[bpr]]  + 0.6337</f>
        <v>1.2821199999999999</v>
      </c>
      <c r="BS2" s="3">
        <f>-0.4327 * POWER(dP, 2) + 1.3855 * dP + 0.0472</f>
        <v>1</v>
      </c>
      <c r="BT2" s="3">
        <f>0.1377 * POWER(dP, 3) - 0.4374 * POWER(dP, 2) + 1.3003 * dP</f>
        <v>1.0005999999999999</v>
      </c>
      <c r="BU2" s="3">
        <f>0.9106 * POWER(dP, 3) - 1.7736 * POWER(dP, 2) + 1.8697 * dP</f>
        <v>1.0066999999999999</v>
      </c>
      <c r="BV2" s="4" cm="1">
        <f t="array" ref="BV2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2" s="4" cm="1">
        <f t="array" ref="BW2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0.96880808705762711</v>
      </c>
      <c r="BX2" s="4" cm="1">
        <f t="array" ref="BX2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0.93870702601814138</v>
      </c>
      <c r="BY2" s="4" cm="1">
        <f t="array" ref="BY2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0.9096968168815428</v>
      </c>
      <c r="BZ2" s="4" cm="1">
        <f t="array" ref="BZ2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0.8817774596478315</v>
      </c>
      <c r="CA2" s="4" cm="1">
        <f t="array" ref="CA2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0.85494895431700735</v>
      </c>
      <c r="CB2" s="4" cm="1">
        <f t="array" ref="CB2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0.82921130088907025</v>
      </c>
      <c r="CC2" s="4" cm="1">
        <f t="array" ref="CC2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0.80456449936402041</v>
      </c>
      <c r="CD2" s="4" cm="1">
        <f t="array" ref="CD2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0.78100854974185774</v>
      </c>
      <c r="CE2" s="4" cm="1">
        <f t="array" ref="CE2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0.75854345202258233</v>
      </c>
      <c r="CF2" s="31" cm="1">
        <f t="array" ref="CF2">Model[[#This Row],[tr1]] * Model[[#This Row],[slst]:[slst]] * n</f>
        <v>260600</v>
      </c>
      <c r="CG2" s="31" cm="1">
        <f t="array" ref="CG2">Model[[#This Row],[tr2]] * Model[[#This Row],[slst]:[slst]] * n</f>
        <v>252471.38748721764</v>
      </c>
      <c r="CH2" s="31" cm="1">
        <f t="array" ref="CH2">Model[[#This Row],[tr3]] * Model[[#This Row],[slst]:[slst]] * n</f>
        <v>244627.05098032765</v>
      </c>
      <c r="CI2" s="31" cm="1">
        <f t="array" ref="CI2">Model[[#This Row],[tr4]] * Model[[#This Row],[slst]:[slst]] * n</f>
        <v>237066.99047933007</v>
      </c>
      <c r="CJ2" s="31" cm="1">
        <f t="array" ref="CJ2">Model[[#This Row],[tr5]] * Model[[#This Row],[slst]:[slst]] * n</f>
        <v>229791.20598422489</v>
      </c>
      <c r="CK2" s="31" cm="1">
        <f t="array" ref="CK2">Model[[#This Row],[tr6]] * Model[[#This Row],[slst]:[slst]] * n</f>
        <v>222799.69749501211</v>
      </c>
      <c r="CL2" s="31" cm="1">
        <f t="array" ref="CL2">Model[[#This Row],[tr7]] * Model[[#This Row],[slst]:[slst]] * n</f>
        <v>216092.4650116917</v>
      </c>
      <c r="CM2" s="31" cm="1">
        <f t="array" ref="CM2">Model[[#This Row],[tr8]] * Model[[#This Row],[slst]:[slst]] * n</f>
        <v>209669.50853426373</v>
      </c>
      <c r="CN2" s="31" cm="1">
        <f t="array" ref="CN2">Model[[#This Row],[tr9]] * Model[[#This Row],[slst]:[slst]] * n</f>
        <v>203530.82806272813</v>
      </c>
      <c r="CO2" s="31" cm="1">
        <f t="array" ref="CO2">Model[[#This Row],[tr10]] * Model[[#This Row],[slst]:[slst]] * n</f>
        <v>197676.42359708497</v>
      </c>
      <c r="CP2" s="31">
        <f>Model[[#This Row],[Fmax1]] * (100 - rto) / 100</f>
        <v>260600</v>
      </c>
      <c r="CQ2" s="31">
        <f>Model[[#This Row],[Fmax2]] * (100 - rto) / 100</f>
        <v>252471.38748721764</v>
      </c>
      <c r="CR2" s="31">
        <f>Model[[#This Row],[Fmax3]] * (100 - rto) / 100</f>
        <v>244627.05098032765</v>
      </c>
      <c r="CS2" s="31">
        <f>Model[[#This Row],[Fmax4]] * (100 - rto) / 100</f>
        <v>237066.99047933004</v>
      </c>
      <c r="CT2" s="31">
        <f>Model[[#This Row],[Fmax5]] * (100 - rto) / 100</f>
        <v>229791.20598422491</v>
      </c>
      <c r="CU2" s="31">
        <f>Model[[#This Row],[Fmax6]] * (100 - rto) / 100</f>
        <v>222799.69749501211</v>
      </c>
      <c r="CV2" s="31">
        <f>Model[[#This Row],[Fmax7]] * (100 - rto) / 100</f>
        <v>216092.4650116917</v>
      </c>
      <c r="CW2" s="31">
        <f>Model[[#This Row],[Fmax8]] * (100 - rto) / 100</f>
        <v>209669.50853426373</v>
      </c>
      <c r="CX2" s="31">
        <f>Model[[#This Row],[Fmax9]] * (100 - rto) / 100</f>
        <v>203530.82806272813</v>
      </c>
      <c r="CY2" s="31">
        <f>Model[[#This Row],[Fmax10]] * (100 - rto) / 100</f>
        <v>197676.42359708494</v>
      </c>
      <c r="CZ2" s="31" cm="1">
        <f t="array" ref="CZ2">Model[[#This Row],[cL]:[cL]] * 0.5 * rho * POWER(Model[[#This Row],[Vtas1]], 2) * Model[[#This Row],[S_total]:[S_total]]</f>
        <v>0</v>
      </c>
      <c r="DA2" s="31" cm="1">
        <f t="array" ref="DA2">Model[[#This Row],[cL]:[cL]] * 0.5 * rho * POWER(Model[[#This Row],[Vtas2]], 2) * Model[[#This Row],[S_total]:[S_total]]</f>
        <v>9558.7743013888921</v>
      </c>
      <c r="DB2" s="31" cm="1">
        <f t="array" ref="DB2">Model[[#This Row],[cL]:[cL]] * 0.5 * rho * POWER(Model[[#This Row],[Vtas3]], 2) * Model[[#This Row],[S_total]:[S_total]]</f>
        <v>38235.097205555569</v>
      </c>
      <c r="DC2" s="31" cm="1">
        <f t="array" ref="DC2">Model[[#This Row],[cL]:[cL]] * 0.5 * rho * POWER(Model[[#This Row],[Vtas4]], 2) * Model[[#This Row],[S_total]:[S_total]]</f>
        <v>86028.968712500035</v>
      </c>
      <c r="DD2" s="31" cm="1">
        <f t="array" ref="DD2">Model[[#This Row],[cL]:[cL]] * 0.5 * rho * POWER(Model[[#This Row],[Vtas5]], 2) * Model[[#This Row],[S_total]:[S_total]]</f>
        <v>152940.38882222227</v>
      </c>
      <c r="DE2" s="31" cm="1">
        <f t="array" ref="DE2">Model[[#This Row],[cL]:[cL]] * 0.5 * rho * POWER(Model[[#This Row],[Vtas6]], 2) * Model[[#This Row],[S_total]:[S_total]]</f>
        <v>238969.35753472228</v>
      </c>
      <c r="DF2" s="31" cm="1">
        <f t="array" ref="DF2">Model[[#This Row],[cL]:[cL]] * 0.5 * rho * POWER(Model[[#This Row],[Vtas7]], 2) * Model[[#This Row],[S_total]:[S_total]]</f>
        <v>344115.87485000002</v>
      </c>
      <c r="DG2" s="31" cm="1">
        <f t="array" ref="DG2">Model[[#This Row],[cL]:[cL]] * 0.5 * rho * POWER(Model[[#This Row],[Vtas8]], 2) * Model[[#This Row],[S_total]:[S_total]]</f>
        <v>468379.9407680555</v>
      </c>
      <c r="DH2" s="31" cm="1">
        <f t="array" ref="DH2">Model[[#This Row],[cL]:[cL]] * 0.5 * rho * POWER(Model[[#This Row],[Vtas9]], 2) * Model[[#This Row],[S_total]:[S_total]]</f>
        <v>611761.55528888886</v>
      </c>
      <c r="DI2" s="31" cm="1">
        <f t="array" ref="DI2">Model[[#This Row],[cL]:[cL]] * 0.5 * rho * POWER(Model[[#This Row],[Vtas10]], 2) * Model[[#This Row],[S_total]:[S_total]]</f>
        <v>774260.71841249987</v>
      </c>
      <c r="DJ2" s="31" cm="1">
        <f t="array" ref="DJ2">Model[[#This Row],[cD]:[cD]] * 0.5 * rho * POWER(Model[[#This Row],[Vtas1]], 2) * Model[[#This Row],[S_total]:[S_total]]</f>
        <v>0</v>
      </c>
      <c r="DK2" s="31" cm="1">
        <f t="array" ref="DK2">Model[[#This Row],[cD]:[cD]] * 0.5 * rho * POWER(Model[[#This Row],[Vtas2]], 2) * Model[[#This Row],[S_total]:[S_total]]</f>
        <v>774.60048175358816</v>
      </c>
      <c r="DL2" s="31" cm="1">
        <f t="array" ref="DL2">Model[[#This Row],[cD]:[cD]] * 0.5 * rho * POWER(Model[[#This Row],[Vtas3]], 2) * Model[[#This Row],[S_total]:[S_total]]</f>
        <v>3098.4019270143526</v>
      </c>
      <c r="DM2" s="31" cm="1">
        <f t="array" ref="DM2">Model[[#This Row],[cD]:[cD]] * 0.5 * rho * POWER(Model[[#This Row],[Vtas4]], 2) * Model[[#This Row],[S_total]:[S_total]]</f>
        <v>6971.4043357822929</v>
      </c>
      <c r="DN2" s="31" cm="1">
        <f t="array" ref="DN2">Model[[#This Row],[cD]:[cD]] * 0.5 * rho * POWER(Model[[#This Row],[Vtas5]], 2) * Model[[#This Row],[S_total]:[S_total]]</f>
        <v>12393.60770805741</v>
      </c>
      <c r="DO2" s="31" cm="1">
        <f t="array" ref="DO2">Model[[#This Row],[cD]:[cD]] * 0.5 * rho * POWER(Model[[#This Row],[Vtas6]], 2) * Model[[#This Row],[S_total]:[S_total]]</f>
        <v>19365.012043839699</v>
      </c>
      <c r="DP2" s="31" cm="1">
        <f t="array" ref="DP2">Model[[#This Row],[cD]:[cD]] * 0.5 * rho * POWER(Model[[#This Row],[Vtas7]], 2) * Model[[#This Row],[S_total]:[S_total]]</f>
        <v>27885.617343129161</v>
      </c>
      <c r="DQ2" s="31" cm="1">
        <f t="array" ref="DQ2">Model[[#This Row],[cD]:[cD]] * 0.5 * rho * POWER(Model[[#This Row],[Vtas8]], 2) * Model[[#This Row],[S_total]:[S_total]]</f>
        <v>37955.423605925804</v>
      </c>
      <c r="DR2" s="31" cm="1">
        <f t="array" ref="DR2">Model[[#This Row],[cD]:[cD]] * 0.5 * rho * POWER(Model[[#This Row],[Vtas9]], 2) * Model[[#This Row],[S_total]:[S_total]]</f>
        <v>49574.43083222962</v>
      </c>
      <c r="DS2" s="31" cm="1">
        <f t="array" ref="DS2">Model[[#This Row],[cD]:[cD]] * 0.5 * rho * POWER(Model[[#This Row],[Vtas10]], 2) * Model[[#This Row],[S_total]:[S_total]]</f>
        <v>62742.63902204061</v>
      </c>
      <c r="DT2" s="4" cm="1">
        <f t="array" ref="DT2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3.7977364318007667</v>
      </c>
      <c r="DU2" s="4" cm="1">
        <f t="array" ref="DU2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3.6642186155784193</v>
      </c>
      <c r="DV2" s="4" cm="1">
        <f t="array" ref="DV2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3.51717476126321</v>
      </c>
      <c r="DW2" s="4" cm="1">
        <f t="array" ref="DW2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3.3566048688551384</v>
      </c>
      <c r="DX2" s="4" cm="1">
        <f t="array" ref="DX2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3.1825089383542062</v>
      </c>
      <c r="DY2" s="4" cm="1">
        <f t="array" ref="DY2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2.9948869697604117</v>
      </c>
      <c r="DZ2" s="4" cm="1">
        <f t="array" ref="DZ2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2.7937389630737557</v>
      </c>
      <c r="EA2" s="4" cm="1">
        <f t="array" ref="EA2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2.5790649182942387</v>
      </c>
      <c r="EB2" s="4" cm="1">
        <f t="array" ref="EB2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2.3508648354218593</v>
      </c>
      <c r="EC2" s="4" cm="1">
        <f t="array" ref="EC2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2.1091387144566185</v>
      </c>
      <c r="ED2" s="12">
        <f>(Model[[#This Row],[a1]] - Model[[#This Row],[a10]]) / Model[[#This Row],[a1]]</f>
        <v>0.44463267729811057</v>
      </c>
      <c r="EE2" s="4">
        <f>AVERAGE(Model[[#This Row],[a1]], Model[[#This Row],[a1]])</f>
        <v>3.7977364318007667</v>
      </c>
      <c r="EF2" s="4">
        <f>AVERAGE(Model[[#This Row],[a1]], Model[[#This Row],[a2]])</f>
        <v>3.7309775236895932</v>
      </c>
      <c r="EG2" s="4">
        <f>AVERAGE(Model[[#This Row],[a2]], Model[[#This Row],[a3]])</f>
        <v>3.5906966884208149</v>
      </c>
      <c r="EH2" s="4">
        <f>AVERAGE(Model[[#This Row],[a3]], Model[[#This Row],[a4]])</f>
        <v>3.4368898150591742</v>
      </c>
      <c r="EI2" s="4">
        <f>AVERAGE(Model[[#This Row],[a4]], Model[[#This Row],[a5]])</f>
        <v>3.2695569036046725</v>
      </c>
      <c r="EJ2" s="4">
        <f>AVERAGE(Model[[#This Row],[a5]], Model[[#This Row],[a6]])</f>
        <v>3.088697954057309</v>
      </c>
      <c r="EK2" s="4">
        <f>AVERAGE(Model[[#This Row],[a6]], Model[[#This Row],[a7]])</f>
        <v>2.8943129664170835</v>
      </c>
      <c r="EL2" s="4">
        <f>AVERAGE(Model[[#This Row],[a7]], Model[[#This Row],[a8]])</f>
        <v>2.6864019406839974</v>
      </c>
      <c r="EM2" s="4">
        <f>AVERAGE(Model[[#This Row],[a8]], Model[[#This Row],[a9]])</f>
        <v>2.464964876858049</v>
      </c>
      <c r="EN2" s="4">
        <f>AVERAGE(Model[[#This Row],[a9]], Model[[#This Row],[a10]])</f>
        <v>2.2300017749392387</v>
      </c>
      <c r="EO2" s="4">
        <f>AVERAGE(Model[[#This Row],[Vgnd1]], Model[[#This Row],[Vgnd1]])</f>
        <v>0</v>
      </c>
      <c r="EP2" s="4">
        <f>AVERAGE(Model[[#This Row],[Vgnd1]], Model[[#This Row],[Vgnd2]])</f>
        <v>4.1929360176094495</v>
      </c>
      <c r="EQ2" s="4">
        <f>AVERAGE(Model[[#This Row],[Vgnd2]], Model[[#This Row],[Vgnd3]])</f>
        <v>12.578808052828348</v>
      </c>
      <c r="ER2" s="4">
        <f>AVERAGE(Model[[#This Row],[Vgnd3]], Model[[#This Row],[Vgnd4]])</f>
        <v>20.964680088047245</v>
      </c>
      <c r="ES2" s="4">
        <f>AVERAGE(Model[[#This Row],[Vgnd4]], Model[[#This Row],[Vgnd5]])</f>
        <v>29.350552123266148</v>
      </c>
      <c r="ET2" s="4">
        <f>AVERAGE(Model[[#This Row],[Vgnd5]], Model[[#This Row],[Vgnd6]])</f>
        <v>37.736424158485043</v>
      </c>
      <c r="EU2" s="4">
        <f>AVERAGE(Model[[#This Row],[Vgnd6]], Model[[#This Row],[Vgnd7]])</f>
        <v>46.122296193703939</v>
      </c>
      <c r="EV2" s="4">
        <f>AVERAGE(Model[[#This Row],[Vgnd7]], Model[[#This Row],[Vgnd8]])</f>
        <v>54.508168228922834</v>
      </c>
      <c r="EW2" s="4">
        <f>AVERAGE(Model[[#This Row],[Vgnd8]], Model[[#This Row],[Vgnd9]])</f>
        <v>62.894040264141729</v>
      </c>
      <c r="EX2" s="4">
        <f>AVERAGE(Model[[#This Row],[Vgnd9]], Model[[#This Row],[Vgnd10]])</f>
        <v>71.279912299360632</v>
      </c>
      <c r="EY2" s="4">
        <f>Model[[#This Row],[Vlof]] / 9</f>
        <v>8.3858720352188989</v>
      </c>
      <c r="EZ2" s="4" cm="1">
        <f t="array" ref="EZ2">Model[[#This Row],[Vgnd_bar1]] * Model[[#This Row],[Vgnd_int]:[Vgnd_int]] / Model[[#This Row],[a_bar1]]</f>
        <v>0</v>
      </c>
      <c r="FA2" s="4" cm="1">
        <f t="array" ref="FA2">Model[[#This Row],[Vgnd_bar2]] * Model[[#This Row],[Vgnd_int]:[Vgnd_int]] / Model[[#This Row],[a_bar2]]</f>
        <v>9.424185665091267</v>
      </c>
      <c r="FB2" s="4" cm="1">
        <f t="array" ref="FB2">Model[[#This Row],[Vgnd_bar3]] * Model[[#This Row],[Vgnd_int]:[Vgnd_int]] / Model[[#This Row],[a_bar3]]</f>
        <v>29.377105291784314</v>
      </c>
      <c r="FC2" s="4" cm="1">
        <f t="array" ref="FC2">Model[[#This Row],[Vgnd_bar4]] * Model[[#This Row],[Vgnd_int]:[Vgnd_int]] / Model[[#This Row],[a_bar4]]</f>
        <v>51.152970836406908</v>
      </c>
      <c r="FD2" s="4" cm="1">
        <f t="array" ref="FD2">Model[[#This Row],[Vgnd_bar5]] * Model[[#This Row],[Vgnd_int]:[Vgnd_int]] / Model[[#This Row],[a_bar5]]</f>
        <v>75.279305889239922</v>
      </c>
      <c r="FE2" s="4" cm="1">
        <f t="array" ref="FE2">Model[[#This Row],[Vgnd_bar6]] * Model[[#This Row],[Vgnd_int]:[Vgnd_int]] / Model[[#This Row],[a_bar6]]</f>
        <v>102.4550890915399</v>
      </c>
      <c r="FF2" s="4" cm="1">
        <f t="array" ref="FF2">Model[[#This Row],[Vgnd_bar7]] * Model[[#This Row],[Vgnd_int]:[Vgnd_int]] / Model[[#This Row],[a_bar7]]</f>
        <v>133.6329824516734</v>
      </c>
      <c r="FG2" s="4" cm="1">
        <f t="array" ref="FG2">Model[[#This Row],[Vgnd_bar8]] * Model[[#This Row],[Vgnd_int]:[Vgnd_int]] / Model[[#This Row],[a_bar8]]</f>
        <v>170.15269261067732</v>
      </c>
      <c r="FH2" s="4" cm="1">
        <f t="array" ref="FH2">Model[[#This Row],[Vgnd_bar9]] * Model[[#This Row],[Vgnd_int]:[Vgnd_int]] / Model[[#This Row],[a_bar9]]</f>
        <v>213.96709477875876</v>
      </c>
      <c r="FI2" s="4" cm="1">
        <f t="array" ref="FI2">Model[[#This Row],[Vgnd_bar10]] * Model[[#This Row],[Vgnd_int]:[Vgnd_int]] / Model[[#This Row],[a_bar10]]</f>
        <v>268.04652352366435</v>
      </c>
      <c r="FJ2" s="5">
        <f>SUM(Model[[#This Row],[inc1]:[inc10]])</f>
        <v>1053.4879501388361</v>
      </c>
      <c r="FK2" s="5">
        <f>ft_to_m*screen_height / COS(climb_angle)</f>
        <v>69.555528290513578</v>
      </c>
      <c r="FL2" s="5">
        <f>(Model[[#This Row],[todr_sim_gnd]] + Model[[#This Row],[todr_sim_air]]) * (tod_mul-1)</f>
        <v>168.45652176440237</v>
      </c>
      <c r="FM2" s="5">
        <f>SUM(Model[[#This Row],[todr_sim_gnd]:[todr_sim_reg]])</f>
        <v>1291.5000001937522</v>
      </c>
      <c r="FN2" s="5">
        <f>Model[[#This Row],[todr_cal]]-Model[[#This Row],[todr_cal_reg]]-Model[[#This Row],[todr_cal_air]]</f>
        <v>1053.4879499703561</v>
      </c>
      <c r="FO2" s="5">
        <f t="shared" ref="FO2:FO4" si="0">ft_to_m*screen_height/COS(climb_angle)</f>
        <v>69.555528290513578</v>
      </c>
      <c r="FP2" s="5">
        <f>Model[[#This Row],[todr_cal]]-Model[[#This Row],[todr_cal]]/tod_mul</f>
        <v>168.45652173913027</v>
      </c>
      <c r="FQ2" s="5">
        <v>1291.5</v>
      </c>
      <c r="FR2" s="3">
        <f>ABS(Model[[#This Row],[todr_sim]] - Model[[#This Row],[todr_cal]])</f>
        <v>1.9375215742911678E-7</v>
      </c>
      <c r="FS2" s="6">
        <f>Model[[#This Row],[diff_m]]/Model[[#This Row],[todr_cal]]</f>
        <v>1.5002102781968004E-10</v>
      </c>
      <c r="FT2"/>
      <c r="FU2"/>
      <c r="FV2"/>
      <c r="FW2"/>
      <c r="FX2"/>
      <c r="FY2"/>
      <c r="FZ2"/>
      <c r="GA2"/>
      <c r="GB2"/>
    </row>
    <row r="3" spans="1:184" x14ac:dyDescent="0.25">
      <c r="A3" s="2" t="s">
        <v>86</v>
      </c>
      <c r="B3" s="2" t="str">
        <f>VLOOKUP(Model[[#This Row],[type]],[1]aircraft!$A:$N,2,FALSE)</f>
        <v>Airbus A320neo</v>
      </c>
      <c r="C3" s="2" t="str">
        <f>VLOOKUP(Model[[#This Row],[type]],[1]aircraft!$A:$N,3,FALSE)</f>
        <v>LEAP-1A29</v>
      </c>
      <c r="D3" s="5">
        <f>VLOOKUP(Model[[#This Row],[type]],[1]aircraft!$A:$N,4,FALSE)</f>
        <v>2</v>
      </c>
      <c r="E3" s="5">
        <f>VLOOKUP(Model[[#This Row],[type]],[1]aircraft!$A:$N,5,FALSE)</f>
        <v>130300</v>
      </c>
      <c r="F3" s="16">
        <f>VLOOKUP(Model[[#This Row],[type]],[1]aircraft!$A:$N,6,FALSE)</f>
        <v>77000</v>
      </c>
      <c r="G3" s="5">
        <f>VLOOKUP(Model[[#This Row],[type]],[1]aircraft!$A:$N,7,FALSE)</f>
        <v>124</v>
      </c>
      <c r="H3" s="3">
        <f>VLOOKUP(Model[[#This Row],[type]],[1]aircraft!$A:$N,8,FALSE)</f>
        <v>10.7</v>
      </c>
      <c r="I3" s="3">
        <f>VLOOKUP(Model[[#This Row],[type]],[1]aircraft!$A:$N,9,FALSE)</f>
        <v>35.799999999999997</v>
      </c>
      <c r="J3" s="4">
        <f>VLOOKUP(Model[[#This Row],[type]],[1]aircraft!$A:$N,10,FALSE)</f>
        <v>0.9</v>
      </c>
      <c r="K3" s="4">
        <f>VLOOKUP(Model[[#This Row],[type]],[1]aircraft!$A:$N,11,FALSE)</f>
        <v>1.7000000000000001E-2</v>
      </c>
      <c r="L3" s="4">
        <f>VLOOKUP(Model[[#This Row],[type]],[1]aircraft!$A:$N,12,FALSE)</f>
        <v>0.17599999999999999</v>
      </c>
      <c r="M3" s="4">
        <f>VLOOKUP(Model[[#This Row],[type]],[1]aircraft!$A:$N,13,FALSE)</f>
        <v>0.17</v>
      </c>
      <c r="N3" s="13">
        <f>VLOOKUP(Model[[#This Row],[type]],[1]aircraft!$A:$N,14,FALSE)</f>
        <v>0.92200000000000004</v>
      </c>
      <c r="O3" s="5">
        <v>77000</v>
      </c>
      <c r="P3" s="5">
        <f>Model[[#This Row],[m]] * g</f>
        <v>755113.20500000007</v>
      </c>
      <c r="Q3" s="5">
        <f>Model[[#This Row],[S_clean]] * Model[[#This Row],[SfS]]</f>
        <v>21.080000000000002</v>
      </c>
      <c r="R3" s="5">
        <f>IF(WingArea = "Incl. flaps", SUM(Model[[#This Row],[S_clean]], Model[[#This Row],[S_flaps]]), Model[[#This Row],[S_clean]])</f>
        <v>124</v>
      </c>
      <c r="S3" s="15">
        <f>Model[[#This Row],[lambda_f]] * POWER(Model[[#This Row],[cfc]], 1.38) * Model[[#This Row],[SfS]] * POWER(SIN(flap_angle * PI() / 180), 2)</f>
        <v>4.1960376120214889E-4</v>
      </c>
      <c r="T3" s="13">
        <f>Model[[#This Row],[W]] / Model[[#This Row],[S_total]] * k_gear * POWER(Model[[#This Row],[maxtom]], -0.215)</f>
        <v>2.4335552741355928E-2</v>
      </c>
      <c r="U3" s="13">
        <f>SUM(Model[[#This Row],[cD0_clean]], Model[[#This Row],[cD0_flaps]], Model[[#This Row],[cD0_gear]])</f>
        <v>4.175515650255808E-2</v>
      </c>
      <c r="V3" s="14">
        <v>1.9939499999999999</v>
      </c>
      <c r="W3" s="3">
        <f>POWER(Model[[#This Row],[span]], 2) / Model[[#This Row],[S_total]]</f>
        <v>10.335806451612902</v>
      </c>
      <c r="X3" s="13">
        <f>1 / (PI() * Model[[#This Row],[ar]] * Model[[#This Row],[e]])</f>
        <v>3.3402182005341147E-2</v>
      </c>
      <c r="Y3" s="11">
        <f>Model[[#This Row],[k]] * POWER(Model[[#This Row],[cL]], 2)</f>
        <v>0.13280161782020217</v>
      </c>
      <c r="Z3" s="11">
        <f>Model[[#This Row],[cD0_total]] + Model[[#This Row],[cDi]]</f>
        <v>0.17455677432276023</v>
      </c>
      <c r="AA3" s="11">
        <f>Model[[#This Row],[cD]] - mu * Model[[#This Row],[cL]]</f>
        <v>0.13467777432276024</v>
      </c>
      <c r="AB3" s="3">
        <f>Model[[#This Row],[cL]] / Model[[#This Row],[cD]]</f>
        <v>11.422931064898874</v>
      </c>
      <c r="AC3" s="30">
        <f>SQRT(Model[[#This Row],[W]] / (0.5 * rho * Model[[#This Row],[S_total]] * Model[[#This Row],[cL]])) * Vs_to_Vlof</f>
        <v>77.674362345148197</v>
      </c>
      <c r="AD3" s="30">
        <v>0</v>
      </c>
      <c r="AE3" s="30" cm="1">
        <f t="array" ref="AE3">Model[[#This Row],[Vtas1]] + Model[[#This Row],[Vlof]:[Vlof]] / 9</f>
        <v>8.6304847050164657</v>
      </c>
      <c r="AF3" s="30" cm="1">
        <f t="array" ref="AF3">Model[[#This Row],[Vtas2]] + Model[[#This Row],[Vlof]:[Vlof]] / 9</f>
        <v>17.260969410032931</v>
      </c>
      <c r="AG3" s="30" cm="1">
        <f t="array" ref="AG3">Model[[#This Row],[Vtas3]] + Model[[#This Row],[Vlof]:[Vlof]] / 9</f>
        <v>25.891454115049399</v>
      </c>
      <c r="AH3" s="30" cm="1">
        <f t="array" ref="AH3">Model[[#This Row],[Vtas4]] + Model[[#This Row],[Vlof]:[Vlof]] / 9</f>
        <v>34.521938820065863</v>
      </c>
      <c r="AI3" s="30" cm="1">
        <f t="array" ref="AI3">Model[[#This Row],[Vtas5]] + Model[[#This Row],[Vlof]:[Vlof]] / 9</f>
        <v>43.152423525082327</v>
      </c>
      <c r="AJ3" s="30" cm="1">
        <f t="array" ref="AJ3">Model[[#This Row],[Vtas6]] + Model[[#This Row],[Vlof]:[Vlof]] / 9</f>
        <v>51.782908230098791</v>
      </c>
      <c r="AK3" s="30" cm="1">
        <f t="array" ref="AK3">Model[[#This Row],[Vtas7]] + Model[[#This Row],[Vlof]:[Vlof]] / 9</f>
        <v>60.413392935115255</v>
      </c>
      <c r="AL3" s="30" cm="1">
        <f t="array" ref="AL3">Model[[#This Row],[Vtas8]] + Model[[#This Row],[Vlof]:[Vlof]] / 9</f>
        <v>69.043877640131726</v>
      </c>
      <c r="AM3" s="30" cm="1">
        <f t="array" ref="AM3">Model[[#This Row],[Vtas9]] + Model[[#This Row],[Vlof]:[Vlof]] / 9</f>
        <v>77.674362345148197</v>
      </c>
      <c r="AN3" s="30">
        <v>0</v>
      </c>
      <c r="AO3" s="30" cm="1">
        <f t="array" ref="AO3">Model[[#This Row],[Vgnd1]] + Model[[#This Row],[Vlof]:[Vlof]] / 9</f>
        <v>8.6304847050164657</v>
      </c>
      <c r="AP3" s="30" cm="1">
        <f t="array" ref="AP3">Model[[#This Row],[Vgnd2]] + Model[[#This Row],[Vlof]:[Vlof]] / 9</f>
        <v>17.260969410032931</v>
      </c>
      <c r="AQ3" s="30" cm="1">
        <f t="array" ref="AQ3">Model[[#This Row],[Vgnd3]] + Model[[#This Row],[Vlof]:[Vlof]] / 9</f>
        <v>25.891454115049399</v>
      </c>
      <c r="AR3" s="30" cm="1">
        <f t="array" ref="AR3">Model[[#This Row],[Vgnd4]] + Model[[#This Row],[Vlof]:[Vlof]] / 9</f>
        <v>34.521938820065863</v>
      </c>
      <c r="AS3" s="30" cm="1">
        <f t="array" ref="AS3">Model[[#This Row],[Vgnd5]] + Model[[#This Row],[Vlof]:[Vlof]] / 9</f>
        <v>43.152423525082327</v>
      </c>
      <c r="AT3" s="30" cm="1">
        <f t="array" ref="AT3">Model[[#This Row],[Vgnd6]] + Model[[#This Row],[Vlof]:[Vlof]] / 9</f>
        <v>51.782908230098791</v>
      </c>
      <c r="AU3" s="30" cm="1">
        <f t="array" ref="AU3">Model[[#This Row],[Vgnd7]] + Model[[#This Row],[Vlof]:[Vlof]] / 9</f>
        <v>60.413392935115255</v>
      </c>
      <c r="AV3" s="30" cm="1">
        <f t="array" ref="AV3">Model[[#This Row],[Vgnd8]] + Model[[#This Row],[Vlof]:[Vlof]] / 9</f>
        <v>69.043877640131726</v>
      </c>
      <c r="AW3" s="30" cm="1">
        <f t="array" ref="AW3">Model[[#This Row],[Vgnd9]] + Model[[#This Row],[Vlof]:[Vlof]] / 9</f>
        <v>77.674362345148197</v>
      </c>
      <c r="AX3" s="32">
        <f>Model[[#This Row],[Vtas1]] / Vsnd</f>
        <v>0</v>
      </c>
      <c r="AY3" s="32">
        <f>Model[[#This Row],[Vtas2]] / Vsnd</f>
        <v>2.6039383019325867E-2</v>
      </c>
      <c r="AZ3" s="32">
        <f>Model[[#This Row],[Vtas3]] / Vsnd</f>
        <v>5.2078766038651733E-2</v>
      </c>
      <c r="BA3" s="32">
        <f>Model[[#This Row],[Vtas4]] / Vsnd</f>
        <v>7.8118149057977607E-2</v>
      </c>
      <c r="BB3" s="32">
        <f>Model[[#This Row],[Vtas5]] / Vsnd</f>
        <v>0.10415753207730347</v>
      </c>
      <c r="BC3" s="32">
        <f>Model[[#This Row],[Vtas6]] / Vsnd</f>
        <v>0.13019691509662934</v>
      </c>
      <c r="BD3" s="32">
        <f>Model[[#This Row],[Vtas7]] / Vsnd</f>
        <v>0.15623629811595519</v>
      </c>
      <c r="BE3" s="32">
        <f>Model[[#This Row],[Vtas8]] / Vsnd</f>
        <v>0.18227568113528106</v>
      </c>
      <c r="BF3" s="32">
        <f>Model[[#This Row],[Vtas9]] / Vsnd</f>
        <v>0.20831506415460693</v>
      </c>
      <c r="BG3" s="32">
        <f>Model[[#This Row],[Vtas10]] / Vsnd</f>
        <v>0.23435444717393281</v>
      </c>
      <c r="BH3" s="31">
        <f>0.5 * rho * POWER(Model[[#This Row],[Vtas1]], 2)</f>
        <v>0</v>
      </c>
      <c r="BI3" s="31">
        <f>0.5 * rho * POWER(Model[[#This Row],[Vtas2]], 2)</f>
        <v>45.622225574157937</v>
      </c>
      <c r="BJ3" s="31">
        <f>0.5 * rho * POWER(Model[[#This Row],[Vtas3]], 2)</f>
        <v>182.48890229663175</v>
      </c>
      <c r="BK3" s="31">
        <f>0.5 * rho * POWER(Model[[#This Row],[Vtas4]], 2)</f>
        <v>410.60003016742144</v>
      </c>
      <c r="BL3" s="31">
        <f>0.5 * rho * POWER(Model[[#This Row],[Vtas5]], 2)</f>
        <v>729.955609186527</v>
      </c>
      <c r="BM3" s="31">
        <f>0.5 * rho * POWER(Model[[#This Row],[Vtas6]], 2)</f>
        <v>1140.5556393539482</v>
      </c>
      <c r="BN3" s="31">
        <f>0.5 * rho * POWER(Model[[#This Row],[Vtas7]], 2)</f>
        <v>1642.4001206696853</v>
      </c>
      <c r="BO3" s="31">
        <f>0.5 * rho * POWER(Model[[#This Row],[Vtas8]], 2)</f>
        <v>2235.4890531337383</v>
      </c>
      <c r="BP3" s="31">
        <f>0.5 * rho * POWER(Model[[#This Row],[Vtas9]], 2)</f>
        <v>2919.822436746108</v>
      </c>
      <c r="BQ3" s="31">
        <f>0.5 * rho * POWER(Model[[#This Row],[Vtas10]], 2)</f>
        <v>3695.4002715067932</v>
      </c>
      <c r="BR3" s="3">
        <f>0.0606 * Model[[#This Row],[bpr]]  + 0.6337</f>
        <v>1.2821199999999999</v>
      </c>
      <c r="BS3" s="3">
        <f>-0.4327 * POWER(dP, 2) + 1.3855 * dP + 0.0472</f>
        <v>1</v>
      </c>
      <c r="BT3" s="3">
        <f>0.1377 * POWER(dP, 3) - 0.4374 * POWER(dP, 2) + 1.3003 * dP</f>
        <v>1.0005999999999999</v>
      </c>
      <c r="BU3" s="3">
        <f>0.9106 * POWER(dP, 3) - 1.7736 * POWER(dP, 2) + 1.8697 * dP</f>
        <v>1.0066999999999999</v>
      </c>
      <c r="BV3" s="4" cm="1">
        <f t="array" ref="BV3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3" s="4" cm="1">
        <f t="array" ref="BW3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0.96791460487514613</v>
      </c>
      <c r="BX3" s="4" cm="1">
        <f t="array" ref="BX3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0.93698462928548187</v>
      </c>
      <c r="BY3" s="4" cm="1">
        <f t="array" ref="BY3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0.90721007323100711</v>
      </c>
      <c r="BZ3" s="4" cm="1">
        <f t="array" ref="BZ3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0.87859093671172228</v>
      </c>
      <c r="CA3" s="4" cm="1">
        <f t="array" ref="CA3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0.85112721972762695</v>
      </c>
      <c r="CB3" s="4" cm="1">
        <f t="array" ref="CB3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0.82481892227872122</v>
      </c>
      <c r="CC3" s="4" cm="1">
        <f t="array" ref="CC3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0.79966604436500521</v>
      </c>
      <c r="CD3" s="4" cm="1">
        <f t="array" ref="CD3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0.77566858598647892</v>
      </c>
      <c r="CE3" s="4" cm="1">
        <f t="array" ref="CE3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0.75282654714314223</v>
      </c>
      <c r="CF3" s="31" cm="1">
        <f t="array" ref="CF3">Model[[#This Row],[tr1]] * Model[[#This Row],[slst]:[slst]] * n</f>
        <v>260600</v>
      </c>
      <c r="CG3" s="31" cm="1">
        <f t="array" ref="CG3">Model[[#This Row],[tr2]] * Model[[#This Row],[slst]:[slst]] * n</f>
        <v>252238.54603046307</v>
      </c>
      <c r="CH3" s="31" cm="1">
        <f t="array" ref="CH3">Model[[#This Row],[tr3]] * Model[[#This Row],[slst]:[slst]] * n</f>
        <v>244178.19439179657</v>
      </c>
      <c r="CI3" s="31" cm="1">
        <f t="array" ref="CI3">Model[[#This Row],[tr4]] * Model[[#This Row],[slst]:[slst]] * n</f>
        <v>236418.94508400044</v>
      </c>
      <c r="CJ3" s="31" cm="1">
        <f t="array" ref="CJ3">Model[[#This Row],[tr5]] * Model[[#This Row],[slst]:[slst]] * n</f>
        <v>228960.79810707484</v>
      </c>
      <c r="CK3" s="31" cm="1">
        <f t="array" ref="CK3">Model[[#This Row],[tr6]] * Model[[#This Row],[slst]:[slst]] * n</f>
        <v>221803.75346101957</v>
      </c>
      <c r="CL3" s="31" cm="1">
        <f t="array" ref="CL3">Model[[#This Row],[tr7]] * Model[[#This Row],[slst]:[slst]] * n</f>
        <v>214947.81114583474</v>
      </c>
      <c r="CM3" s="31" cm="1">
        <f t="array" ref="CM3">Model[[#This Row],[tr8]] * Model[[#This Row],[slst]:[slst]] * n</f>
        <v>208392.97116152037</v>
      </c>
      <c r="CN3" s="31" cm="1">
        <f t="array" ref="CN3">Model[[#This Row],[tr9]] * Model[[#This Row],[slst]:[slst]] * n</f>
        <v>202139.2335080764</v>
      </c>
      <c r="CO3" s="31" cm="1">
        <f t="array" ref="CO3">Model[[#This Row],[tr10]] * Model[[#This Row],[slst]:[slst]] * n</f>
        <v>196186.59818550287</v>
      </c>
      <c r="CP3" s="31">
        <f>Model[[#This Row],[Fmax1]] * (100 - rto) / 100</f>
        <v>260600</v>
      </c>
      <c r="CQ3" s="31">
        <f>Model[[#This Row],[Fmax2]] * (100 - rto) / 100</f>
        <v>252238.54603046307</v>
      </c>
      <c r="CR3" s="31">
        <f>Model[[#This Row],[Fmax3]] * (100 - rto) / 100</f>
        <v>244178.19439179654</v>
      </c>
      <c r="CS3" s="31">
        <f>Model[[#This Row],[Fmax4]] * (100 - rto) / 100</f>
        <v>236418.94508400044</v>
      </c>
      <c r="CT3" s="31">
        <f>Model[[#This Row],[Fmax5]] * (100 - rto) / 100</f>
        <v>228960.79810707484</v>
      </c>
      <c r="CU3" s="31">
        <f>Model[[#This Row],[Fmax6]] * (100 - rto) / 100</f>
        <v>221803.75346101957</v>
      </c>
      <c r="CV3" s="31">
        <f>Model[[#This Row],[Fmax7]] * (100 - rto) / 100</f>
        <v>214947.81114583474</v>
      </c>
      <c r="CW3" s="31">
        <f>Model[[#This Row],[Fmax8]] * (100 - rto) / 100</f>
        <v>208392.97116152037</v>
      </c>
      <c r="CX3" s="31">
        <f>Model[[#This Row],[Fmax9]] * (100 - rto) / 100</f>
        <v>202139.2335080764</v>
      </c>
      <c r="CY3" s="31">
        <f>Model[[#This Row],[Fmax10]] * (100 - rto) / 100</f>
        <v>196186.59818550284</v>
      </c>
      <c r="CZ3" s="31" cm="1">
        <f t="array" ref="CZ3">Model[[#This Row],[cL]:[cL]] * 0.5 * rho * POWER(Model[[#This Row],[Vtas1]], 2) * Model[[#This Row],[S_total]:[S_total]]</f>
        <v>0</v>
      </c>
      <c r="DA3" s="31" cm="1">
        <f t="array" ref="DA3">Model[[#This Row],[cL]:[cL]] * 0.5 * rho * POWER(Model[[#This Row],[Vtas2]], 2) * Model[[#This Row],[S_total]:[S_total]]</f>
        <v>11280.086148765435</v>
      </c>
      <c r="DB3" s="31" cm="1">
        <f t="array" ref="DB3">Model[[#This Row],[cL]:[cL]] * 0.5 * rho * POWER(Model[[#This Row],[Vtas3]], 2) * Model[[#This Row],[S_total]:[S_total]]</f>
        <v>45120.344595061739</v>
      </c>
      <c r="DC3" s="31" cm="1">
        <f t="array" ref="DC3">Model[[#This Row],[cL]:[cL]] * 0.5 * rho * POWER(Model[[#This Row],[Vtas4]], 2) * Model[[#This Row],[S_total]:[S_total]]</f>
        <v>101520.7753388889</v>
      </c>
      <c r="DD3" s="31" cm="1">
        <f t="array" ref="DD3">Model[[#This Row],[cL]:[cL]] * 0.5 * rho * POWER(Model[[#This Row],[Vtas5]], 2) * Model[[#This Row],[S_total]:[S_total]]</f>
        <v>180481.37838024696</v>
      </c>
      <c r="DE3" s="31" cm="1">
        <f t="array" ref="DE3">Model[[#This Row],[cL]:[cL]] * 0.5 * rho * POWER(Model[[#This Row],[Vtas6]], 2) * Model[[#This Row],[S_total]:[S_total]]</f>
        <v>282002.15371913585</v>
      </c>
      <c r="DF3" s="31" cm="1">
        <f t="array" ref="DF3">Model[[#This Row],[cL]:[cL]] * 0.5 * rho * POWER(Model[[#This Row],[Vtas7]], 2) * Model[[#This Row],[S_total]:[S_total]]</f>
        <v>406083.10135555558</v>
      </c>
      <c r="DG3" s="31" cm="1">
        <f t="array" ref="DG3">Model[[#This Row],[cL]:[cL]] * 0.5 * rho * POWER(Model[[#This Row],[Vtas8]], 2) * Model[[#This Row],[S_total]:[S_total]]</f>
        <v>552724.22128950607</v>
      </c>
      <c r="DH3" s="31" cm="1">
        <f t="array" ref="DH3">Model[[#This Row],[cL]:[cL]] * 0.5 * rho * POWER(Model[[#This Row],[Vtas9]], 2) * Model[[#This Row],[S_total]:[S_total]]</f>
        <v>721925.51352098782</v>
      </c>
      <c r="DI3" s="31" cm="1">
        <f t="array" ref="DI3">Model[[#This Row],[cL]:[cL]] * 0.5 * rho * POWER(Model[[#This Row],[Vtas10]], 2) * Model[[#This Row],[S_total]:[S_total]]</f>
        <v>913686.97805000038</v>
      </c>
      <c r="DJ3" s="31" cm="1">
        <f t="array" ref="DJ3">Model[[#This Row],[cD]:[cD]] * 0.5 * rho * POWER(Model[[#This Row],[Vtas1]], 2) * Model[[#This Row],[S_total]:[S_total]]</f>
        <v>0</v>
      </c>
      <c r="DK3" s="31" cm="1">
        <f t="array" ref="DK3">Model[[#This Row],[cD]:[cD]] * 0.5 * rho * POWER(Model[[#This Row],[Vtas2]], 2) * Model[[#This Row],[S_total]:[S_total]]</f>
        <v>987.49489817264305</v>
      </c>
      <c r="DL3" s="31" cm="1">
        <f t="array" ref="DL3">Model[[#This Row],[cD]:[cD]] * 0.5 * rho * POWER(Model[[#This Row],[Vtas3]], 2) * Model[[#This Row],[S_total]:[S_total]]</f>
        <v>3949.9795926905722</v>
      </c>
      <c r="DM3" s="31" cm="1">
        <f t="array" ref="DM3">Model[[#This Row],[cD]:[cD]] * 0.5 * rho * POWER(Model[[#This Row],[Vtas4]], 2) * Model[[#This Row],[S_total]:[S_total]]</f>
        <v>8887.4540835537882</v>
      </c>
      <c r="DN3" s="31" cm="1">
        <f t="array" ref="DN3">Model[[#This Row],[cD]:[cD]] * 0.5 * rho * POWER(Model[[#This Row],[Vtas5]], 2) * Model[[#This Row],[S_total]:[S_total]]</f>
        <v>15799.918370762289</v>
      </c>
      <c r="DO3" s="31" cm="1">
        <f t="array" ref="DO3">Model[[#This Row],[cD]:[cD]] * 0.5 * rho * POWER(Model[[#This Row],[Vtas6]], 2) * Model[[#This Row],[S_total]:[S_total]]</f>
        <v>24687.372454316072</v>
      </c>
      <c r="DP3" s="31" cm="1">
        <f t="array" ref="DP3">Model[[#This Row],[cD]:[cD]] * 0.5 * rho * POWER(Model[[#This Row],[Vtas7]], 2) * Model[[#This Row],[S_total]:[S_total]]</f>
        <v>35549.816334215146</v>
      </c>
      <c r="DQ3" s="31" cm="1">
        <f t="array" ref="DQ3">Model[[#This Row],[cD]:[cD]] * 0.5 * rho * POWER(Model[[#This Row],[Vtas8]], 2) * Model[[#This Row],[S_total]:[S_total]]</f>
        <v>48387.250010459495</v>
      </c>
      <c r="DR3" s="31" cm="1">
        <f t="array" ref="DR3">Model[[#This Row],[cD]:[cD]] * 0.5 * rho * POWER(Model[[#This Row],[Vtas9]], 2) * Model[[#This Row],[S_total]:[S_total]]</f>
        <v>63199.673483049155</v>
      </c>
      <c r="DS3" s="31" cm="1">
        <f t="array" ref="DS3">Model[[#This Row],[cD]:[cD]] * 0.5 * rho * POWER(Model[[#This Row],[Vtas10]], 2) * Model[[#This Row],[S_total]:[S_total]]</f>
        <v>79987.086751984098</v>
      </c>
      <c r="DT3" s="4" cm="1">
        <f t="array" ref="DT3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3.188282284415584</v>
      </c>
      <c r="DU3" s="4" cm="1">
        <f t="array" ref="DU3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3.0697972565618925</v>
      </c>
      <c r="DV3" s="4" cm="1">
        <f t="array" ref="DV3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2.9354332154676257</v>
      </c>
      <c r="DW3" s="4" cm="1">
        <f t="array" ref="DW3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2.7851901611327845</v>
      </c>
      <c r="DX3" s="4" cm="1">
        <f t="array" ref="DX3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2.6190680935573698</v>
      </c>
      <c r="DY3" s="4" cm="1">
        <f t="array" ref="DY3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2.4370670127413789</v>
      </c>
      <c r="DZ3" s="4" cm="1">
        <f t="array" ref="DZ3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2.2391869186848141</v>
      </c>
      <c r="EA3" s="4" cm="1">
        <f t="array" ref="EA3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2.0254278113876754</v>
      </c>
      <c r="EB3" s="4" cm="1">
        <f t="array" ref="EB3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1.7957896908499607</v>
      </c>
      <c r="EC3" s="4" cm="1">
        <f t="array" ref="EC3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1.550272557071672</v>
      </c>
      <c r="ED3" s="12">
        <f>(Model[[#This Row],[a1]] - Model[[#This Row],[a10]]) / Model[[#This Row],[a1]]</f>
        <v>0.51375931652932705</v>
      </c>
      <c r="EE3" s="4">
        <f>AVERAGE(Model[[#This Row],[a1]], Model[[#This Row],[a1]])</f>
        <v>3.188282284415584</v>
      </c>
      <c r="EF3" s="4">
        <f>AVERAGE(Model[[#This Row],[a1]], Model[[#This Row],[a2]])</f>
        <v>3.1290397704887383</v>
      </c>
      <c r="EG3" s="4">
        <f>AVERAGE(Model[[#This Row],[a2]], Model[[#This Row],[a3]])</f>
        <v>3.0026152360147593</v>
      </c>
      <c r="EH3" s="4">
        <f>AVERAGE(Model[[#This Row],[a3]], Model[[#This Row],[a4]])</f>
        <v>2.8603116883002051</v>
      </c>
      <c r="EI3" s="4">
        <f>AVERAGE(Model[[#This Row],[a4]], Model[[#This Row],[a5]])</f>
        <v>2.7021291273450769</v>
      </c>
      <c r="EJ3" s="4">
        <f>AVERAGE(Model[[#This Row],[a5]], Model[[#This Row],[a6]])</f>
        <v>2.5280675531493744</v>
      </c>
      <c r="EK3" s="4">
        <f>AVERAGE(Model[[#This Row],[a6]], Model[[#This Row],[a7]])</f>
        <v>2.3381269657130965</v>
      </c>
      <c r="EL3" s="4">
        <f>AVERAGE(Model[[#This Row],[a7]], Model[[#This Row],[a8]])</f>
        <v>2.1323073650362447</v>
      </c>
      <c r="EM3" s="4">
        <f>AVERAGE(Model[[#This Row],[a8]], Model[[#This Row],[a9]])</f>
        <v>1.9106087511188181</v>
      </c>
      <c r="EN3" s="4">
        <f>AVERAGE(Model[[#This Row],[a9]], Model[[#This Row],[a10]])</f>
        <v>1.6730311239608162</v>
      </c>
      <c r="EO3" s="4">
        <f>AVERAGE(Model[[#This Row],[Vgnd1]], Model[[#This Row],[Vgnd1]])</f>
        <v>0</v>
      </c>
      <c r="EP3" s="4">
        <f>AVERAGE(Model[[#This Row],[Vgnd1]], Model[[#This Row],[Vgnd2]])</f>
        <v>4.3152423525082328</v>
      </c>
      <c r="EQ3" s="4">
        <f>AVERAGE(Model[[#This Row],[Vgnd2]], Model[[#This Row],[Vgnd3]])</f>
        <v>12.945727057524699</v>
      </c>
      <c r="ER3" s="4">
        <f>AVERAGE(Model[[#This Row],[Vgnd3]], Model[[#This Row],[Vgnd4]])</f>
        <v>21.576211762541163</v>
      </c>
      <c r="ES3" s="4">
        <f>AVERAGE(Model[[#This Row],[Vgnd4]], Model[[#This Row],[Vgnd5]])</f>
        <v>30.206696467557631</v>
      </c>
      <c r="ET3" s="4">
        <f>AVERAGE(Model[[#This Row],[Vgnd5]], Model[[#This Row],[Vgnd6]])</f>
        <v>38.837181172574091</v>
      </c>
      <c r="EU3" s="4">
        <f>AVERAGE(Model[[#This Row],[Vgnd6]], Model[[#This Row],[Vgnd7]])</f>
        <v>47.467665877590562</v>
      </c>
      <c r="EV3" s="4">
        <f>AVERAGE(Model[[#This Row],[Vgnd7]], Model[[#This Row],[Vgnd8]])</f>
        <v>56.098150582607019</v>
      </c>
      <c r="EW3" s="4">
        <f>AVERAGE(Model[[#This Row],[Vgnd8]], Model[[#This Row],[Vgnd9]])</f>
        <v>64.72863528762349</v>
      </c>
      <c r="EX3" s="4">
        <f>AVERAGE(Model[[#This Row],[Vgnd9]], Model[[#This Row],[Vgnd10]])</f>
        <v>73.359119992639961</v>
      </c>
      <c r="EY3" s="4">
        <f>Model[[#This Row],[Vlof]] / 9</f>
        <v>8.6304847050164657</v>
      </c>
      <c r="EZ3" s="4" cm="1">
        <f t="array" ref="EZ3">Model[[#This Row],[Vgnd_bar1]] * Model[[#This Row],[Vgnd_int]:[Vgnd_int]] / Model[[#This Row],[a_bar1]]</f>
        <v>0</v>
      </c>
      <c r="FA3" s="4" cm="1">
        <f t="array" ref="FA3">Model[[#This Row],[Vgnd_bar2]] * Model[[#This Row],[Vgnd_int]:[Vgnd_int]] / Model[[#This Row],[a_bar2]]</f>
        <v>11.902256236246076</v>
      </c>
      <c r="FB3" s="4" cm="1">
        <f t="array" ref="FB3">Model[[#This Row],[Vgnd_bar3]] * Model[[#This Row],[Vgnd_int]:[Vgnd_int]] / Model[[#This Row],[a_bar3]]</f>
        <v>37.210195307466805</v>
      </c>
      <c r="FC3" s="4" cm="1">
        <f t="array" ref="FC3">Model[[#This Row],[Vgnd_bar4]] * Model[[#This Row],[Vgnd_int]:[Vgnd_int]] / Model[[#This Row],[a_bar4]]</f>
        <v>65.102403479485332</v>
      </c>
      <c r="FD3" s="4" cm="1">
        <f t="array" ref="FD3">Model[[#This Row],[Vgnd_bar5]] * Model[[#This Row],[Vgnd_int]:[Vgnd_int]] / Model[[#This Row],[a_bar5]]</f>
        <v>96.478894814503221</v>
      </c>
      <c r="FE3" s="4" cm="1">
        <f t="array" ref="FE3">Model[[#This Row],[Vgnd_bar6]] * Model[[#This Row],[Vgnd_int]:[Vgnd_int]] / Model[[#This Row],[a_bar6]]</f>
        <v>132.58494523941599</v>
      </c>
      <c r="FF3" s="4" cm="1">
        <f t="array" ref="FF3">Model[[#This Row],[Vgnd_bar7]] * Model[[#This Row],[Vgnd_int]:[Vgnd_int]] / Model[[#This Row],[a_bar7]]</f>
        <v>175.21245439057409</v>
      </c>
      <c r="FG3" s="4" cm="1">
        <f t="array" ref="FG3">Model[[#This Row],[Vgnd_bar8]] * Model[[#This Row],[Vgnd_int]:[Vgnd_int]] / Model[[#This Row],[a_bar8]]</f>
        <v>227.05649219322132</v>
      </c>
      <c r="FH3" s="4" cm="1">
        <f t="array" ref="FH3">Model[[#This Row],[Vgnd_bar9]] * Model[[#This Row],[Vgnd_int]:[Vgnd_int]] / Model[[#This Row],[a_bar9]]</f>
        <v>292.38822260145849</v>
      </c>
      <c r="FI3" s="4" cm="1">
        <f t="array" ref="FI3">Model[[#This Row],[Vgnd_bar10]] * Model[[#This Row],[Vgnd_int]:[Vgnd_int]] / Model[[#This Row],[a_bar10]]</f>
        <v>378.42975782247021</v>
      </c>
      <c r="FJ3" s="5">
        <f>SUM(Model[[#This Row],[inc1]:[inc10]])</f>
        <v>1416.3656220848416</v>
      </c>
      <c r="FK3" s="5">
        <f>ft_to_m*screen_height / COS(climb_angle)</f>
        <v>69.555528290513578</v>
      </c>
      <c r="FL3" s="5">
        <f>(Model[[#This Row],[todr_sim_gnd]] + Model[[#This Row],[todr_sim_air]]) * (tod_mul-1)</f>
        <v>222.88817255630315</v>
      </c>
      <c r="FM3" s="5">
        <f>SUM(Model[[#This Row],[todr_sim_gnd]:[todr_sim_reg]])</f>
        <v>1708.8093229316582</v>
      </c>
      <c r="FN3" s="5">
        <f>Model[[#This Row],[todr_cal]]-Model[[#This Row],[todr_cal_reg]]-Model[[#This Row],[todr_cal_air]]</f>
        <v>1514.3575151877474</v>
      </c>
      <c r="FO3" s="5">
        <f t="shared" si="0"/>
        <v>69.555528290513578</v>
      </c>
      <c r="FP3" s="5">
        <f>Model[[#This Row],[todr_cal]]-Model[[#This Row],[todr_cal]]/tod_mul</f>
        <v>237.58695652173901</v>
      </c>
      <c r="FQ3" s="5">
        <v>1821.5</v>
      </c>
      <c r="FR3" s="3">
        <f>ABS(Model[[#This Row],[todr_sim]] - Model[[#This Row],[todr_cal]])</f>
        <v>112.69067706834176</v>
      </c>
      <c r="FS3" s="6">
        <f>Model[[#This Row],[diff_m]]/Model[[#This Row],[todr_cal]]</f>
        <v>6.1866965176141507E-2</v>
      </c>
      <c r="FT3"/>
      <c r="FU3"/>
      <c r="FV3"/>
      <c r="FW3"/>
      <c r="FX3"/>
      <c r="FY3"/>
      <c r="FZ3"/>
      <c r="GA3"/>
      <c r="GB3"/>
    </row>
    <row r="4" spans="1:184" x14ac:dyDescent="0.25">
      <c r="A4" s="2" t="s">
        <v>141</v>
      </c>
      <c r="B4" s="2" t="str">
        <f>VLOOKUP(Model[[#This Row],[type]],[1]aircraft!$A:$N,2,FALSE)</f>
        <v>Boeing 737 MAX 9</v>
      </c>
      <c r="C4" s="2" t="str">
        <f>VLOOKUP(Model[[#This Row],[type]],[1]aircraft!$A:$N,3,FALSE)</f>
        <v>LEAP-1B28</v>
      </c>
      <c r="D4" s="5">
        <f>VLOOKUP(Model[[#This Row],[type]],[1]aircraft!$A:$N,4,FALSE)</f>
        <v>2</v>
      </c>
      <c r="E4" s="5">
        <f>VLOOKUP(Model[[#This Row],[type]],[1]aircraft!$A:$N,5,FALSE)</f>
        <v>130400</v>
      </c>
      <c r="F4" s="16">
        <f>VLOOKUP(Model[[#This Row],[type]],[1]aircraft!$A:$N,6,FALSE)</f>
        <v>88000</v>
      </c>
      <c r="G4" s="5">
        <f>VLOOKUP(Model[[#This Row],[type]],[1]aircraft!$A:$N,7,FALSE)</f>
        <v>127</v>
      </c>
      <c r="H4" s="3">
        <f>VLOOKUP(Model[[#This Row],[type]],[1]aircraft!$A:$N,8,FALSE)</f>
        <v>8.3000000000000007</v>
      </c>
      <c r="I4" s="3">
        <f>VLOOKUP(Model[[#This Row],[type]],[1]aircraft!$A:$N,9,FALSE)</f>
        <v>34.32</v>
      </c>
      <c r="J4" s="4">
        <f>VLOOKUP(Model[[#This Row],[type]],[1]aircraft!$A:$N,10,FALSE)</f>
        <v>0.9</v>
      </c>
      <c r="K4" s="4">
        <f>VLOOKUP(Model[[#This Row],[type]],[1]aircraft!$A:$N,11,FALSE)</f>
        <v>0.02</v>
      </c>
      <c r="L4" s="4">
        <f>VLOOKUP(Model[[#This Row],[type]],[1]aircraft!$A:$N,12,FALSE)</f>
        <v>0.15</v>
      </c>
      <c r="M4" s="4">
        <f>VLOOKUP(Model[[#This Row],[type]],[1]aircraft!$A:$N,13,FALSE)</f>
        <v>0.3</v>
      </c>
      <c r="N4" s="13">
        <f>VLOOKUP(Model[[#This Row],[type]],[1]aircraft!$A:$N,14,FALSE)</f>
        <v>0.92330000000000001</v>
      </c>
      <c r="O4" s="5">
        <v>45500</v>
      </c>
      <c r="P4" s="5">
        <f>Model[[#This Row],[m]] * g</f>
        <v>446203.25750000001</v>
      </c>
      <c r="Q4" s="5">
        <f>Model[[#This Row],[S_clean]] * Model[[#This Row],[SfS]]</f>
        <v>38.1</v>
      </c>
      <c r="R4" s="5">
        <f>IF(WingArea = "Incl. flaps", SUM(Model[[#This Row],[S_clean]], Model[[#This Row],[S_flaps]]), Model[[#This Row],[S_clean]])</f>
        <v>127</v>
      </c>
      <c r="S4" s="15">
        <f>Model[[#This Row],[lambda_f]] * POWER(Model[[#This Row],[cfc]], 1.38) * Model[[#This Row],[SfS]] * POWER(SIN(flap_angle * PI() / 180), 2)</f>
        <v>5.9389567377877647E-4</v>
      </c>
      <c r="T4" s="13">
        <f>Model[[#This Row],[W]] / Model[[#This Row],[S_total]] * k_gear * POWER(Model[[#This Row],[maxtom]], -0.215)</f>
        <v>1.3643053496007326E-2</v>
      </c>
      <c r="U4" s="13">
        <f>SUM(Model[[#This Row],[cD0_clean]], Model[[#This Row],[cD0_flaps]], Model[[#This Row],[cD0_gear]])</f>
        <v>3.4236949169786104E-2</v>
      </c>
      <c r="V4" s="14">
        <v>1.1741600000000001</v>
      </c>
      <c r="W4" s="3">
        <f>POWER(Model[[#This Row],[span]], 2) / Model[[#This Row],[S_total]]</f>
        <v>9.2745070866141734</v>
      </c>
      <c r="X4" s="13">
        <f>1 / (PI() * Model[[#This Row],[ar]] * Model[[#This Row],[e]])</f>
        <v>3.7172045010125096E-2</v>
      </c>
      <c r="Y4" s="11">
        <f>Model[[#This Row],[k]] * POWER(Model[[#This Row],[cL]], 2)</f>
        <v>5.1247303253848943E-2</v>
      </c>
      <c r="Z4" s="11">
        <f>Model[[#This Row],[cD0_total]] + Model[[#This Row],[cDi]]</f>
        <v>8.5484252423635054E-2</v>
      </c>
      <c r="AA4" s="11">
        <f>Model[[#This Row],[cD]] - mu * Model[[#This Row],[cL]]</f>
        <v>6.2001052423635052E-2</v>
      </c>
      <c r="AB4" s="3">
        <f>Model[[#This Row],[cL]] / Model[[#This Row],[cD]]</f>
        <v>13.735395312123748</v>
      </c>
      <c r="AC4" s="30">
        <f>SQRT(Model[[#This Row],[W]] / (0.5 * rho * Model[[#This Row],[S_total]] * Model[[#This Row],[cL]])) * Vs_to_Vlof</f>
        <v>76.884802980479009</v>
      </c>
      <c r="AD4" s="30">
        <v>0</v>
      </c>
      <c r="AE4" s="30" cm="1">
        <f t="array" ref="AE4">Model[[#This Row],[Vtas1]] + Model[[#This Row],[Vlof]:[Vlof]] / 9</f>
        <v>8.5427558867198901</v>
      </c>
      <c r="AF4" s="30" cm="1">
        <f t="array" ref="AF4">Model[[#This Row],[Vtas2]] + Model[[#This Row],[Vlof]:[Vlof]] / 9</f>
        <v>17.08551177343978</v>
      </c>
      <c r="AG4" s="30" cm="1">
        <f t="array" ref="AG4">Model[[#This Row],[Vtas3]] + Model[[#This Row],[Vlof]:[Vlof]] / 9</f>
        <v>25.628267660159672</v>
      </c>
      <c r="AH4" s="30" cm="1">
        <f t="array" ref="AH4">Model[[#This Row],[Vtas4]] + Model[[#This Row],[Vlof]:[Vlof]] / 9</f>
        <v>34.17102354687956</v>
      </c>
      <c r="AI4" s="30" cm="1">
        <f t="array" ref="AI4">Model[[#This Row],[Vtas5]] + Model[[#This Row],[Vlof]:[Vlof]] / 9</f>
        <v>42.713779433599449</v>
      </c>
      <c r="AJ4" s="30" cm="1">
        <f t="array" ref="AJ4">Model[[#This Row],[Vtas6]] + Model[[#This Row],[Vlof]:[Vlof]] / 9</f>
        <v>51.256535320319337</v>
      </c>
      <c r="AK4" s="30" cm="1">
        <f t="array" ref="AK4">Model[[#This Row],[Vtas7]] + Model[[#This Row],[Vlof]:[Vlof]] / 9</f>
        <v>59.799291207039225</v>
      </c>
      <c r="AL4" s="30" cm="1">
        <f t="array" ref="AL4">Model[[#This Row],[Vtas8]] + Model[[#This Row],[Vlof]:[Vlof]] / 9</f>
        <v>68.34204709375912</v>
      </c>
      <c r="AM4" s="30" cm="1">
        <f t="array" ref="AM4">Model[[#This Row],[Vtas9]] + Model[[#This Row],[Vlof]:[Vlof]] / 9</f>
        <v>76.884802980479009</v>
      </c>
      <c r="AN4" s="30">
        <v>0</v>
      </c>
      <c r="AO4" s="30" cm="1">
        <f t="array" ref="AO4">Model[[#This Row],[Vgnd1]] + Model[[#This Row],[Vlof]:[Vlof]] / 9</f>
        <v>8.5427558867198901</v>
      </c>
      <c r="AP4" s="30" cm="1">
        <f t="array" ref="AP4">Model[[#This Row],[Vgnd2]] + Model[[#This Row],[Vlof]:[Vlof]] / 9</f>
        <v>17.08551177343978</v>
      </c>
      <c r="AQ4" s="30" cm="1">
        <f t="array" ref="AQ4">Model[[#This Row],[Vgnd3]] + Model[[#This Row],[Vlof]:[Vlof]] / 9</f>
        <v>25.628267660159672</v>
      </c>
      <c r="AR4" s="30" cm="1">
        <f t="array" ref="AR4">Model[[#This Row],[Vgnd4]] + Model[[#This Row],[Vlof]:[Vlof]] / 9</f>
        <v>34.17102354687956</v>
      </c>
      <c r="AS4" s="30" cm="1">
        <f t="array" ref="AS4">Model[[#This Row],[Vgnd5]] + Model[[#This Row],[Vlof]:[Vlof]] / 9</f>
        <v>42.713779433599449</v>
      </c>
      <c r="AT4" s="30" cm="1">
        <f t="array" ref="AT4">Model[[#This Row],[Vgnd6]] + Model[[#This Row],[Vlof]:[Vlof]] / 9</f>
        <v>51.256535320319337</v>
      </c>
      <c r="AU4" s="30" cm="1">
        <f t="array" ref="AU4">Model[[#This Row],[Vgnd7]] + Model[[#This Row],[Vlof]:[Vlof]] / 9</f>
        <v>59.799291207039225</v>
      </c>
      <c r="AV4" s="30" cm="1">
        <f t="array" ref="AV4">Model[[#This Row],[Vgnd8]] + Model[[#This Row],[Vlof]:[Vlof]] / 9</f>
        <v>68.34204709375912</v>
      </c>
      <c r="AW4" s="30" cm="1">
        <f t="array" ref="AW4">Model[[#This Row],[Vgnd9]] + Model[[#This Row],[Vlof]:[Vlof]] / 9</f>
        <v>76.884802980479009</v>
      </c>
      <c r="AX4" s="32">
        <f>Model[[#This Row],[Vtas1]] / Vsnd</f>
        <v>0</v>
      </c>
      <c r="AY4" s="32">
        <f>Model[[#This Row],[Vtas2]] / Vsnd</f>
        <v>2.5774692868130816E-2</v>
      </c>
      <c r="AZ4" s="32">
        <f>Model[[#This Row],[Vtas3]] / Vsnd</f>
        <v>5.1549385736261631E-2</v>
      </c>
      <c r="BA4" s="32">
        <f>Model[[#This Row],[Vtas4]] / Vsnd</f>
        <v>7.7324078604392457E-2</v>
      </c>
      <c r="BB4" s="32">
        <f>Model[[#This Row],[Vtas5]] / Vsnd</f>
        <v>0.10309877147252326</v>
      </c>
      <c r="BC4" s="32">
        <f>Model[[#This Row],[Vtas6]] / Vsnd</f>
        <v>0.12887346434065408</v>
      </c>
      <c r="BD4" s="32">
        <f>Model[[#This Row],[Vtas7]] / Vsnd</f>
        <v>0.15464815720878489</v>
      </c>
      <c r="BE4" s="32">
        <f>Model[[#This Row],[Vtas8]] / Vsnd</f>
        <v>0.18042285007691569</v>
      </c>
      <c r="BF4" s="32">
        <f>Model[[#This Row],[Vtas9]] / Vsnd</f>
        <v>0.20619754294504652</v>
      </c>
      <c r="BG4" s="32">
        <f>Model[[#This Row],[Vtas10]] / Vsnd</f>
        <v>0.23197223581317736</v>
      </c>
      <c r="BH4" s="31">
        <f>0.5 * rho * POWER(Model[[#This Row],[Vtas1]], 2)</f>
        <v>0</v>
      </c>
      <c r="BI4" s="31">
        <f>0.5 * rho * POWER(Model[[#This Row],[Vtas2]], 2)</f>
        <v>44.6994403608035</v>
      </c>
      <c r="BJ4" s="31">
        <f>0.5 * rho * POWER(Model[[#This Row],[Vtas3]], 2)</f>
        <v>178.797761443214</v>
      </c>
      <c r="BK4" s="31">
        <f>0.5 * rho * POWER(Model[[#This Row],[Vtas4]], 2)</f>
        <v>402.29496324723152</v>
      </c>
      <c r="BL4" s="31">
        <f>0.5 * rho * POWER(Model[[#This Row],[Vtas5]], 2)</f>
        <v>715.191045772856</v>
      </c>
      <c r="BM4" s="31">
        <f>0.5 * rho * POWER(Model[[#This Row],[Vtas6]], 2)</f>
        <v>1117.4860090200873</v>
      </c>
      <c r="BN4" s="31">
        <f>0.5 * rho * POWER(Model[[#This Row],[Vtas7]], 2)</f>
        <v>1609.1798529889256</v>
      </c>
      <c r="BO4" s="31">
        <f>0.5 * rho * POWER(Model[[#This Row],[Vtas8]], 2)</f>
        <v>2190.2725776793709</v>
      </c>
      <c r="BP4" s="31">
        <f>0.5 * rho * POWER(Model[[#This Row],[Vtas9]], 2)</f>
        <v>2860.764183091424</v>
      </c>
      <c r="BQ4" s="31">
        <f>0.5 * rho * POWER(Model[[#This Row],[Vtas10]], 2)</f>
        <v>3620.6546692250831</v>
      </c>
      <c r="BR4" s="3">
        <f>0.0606 * Model[[#This Row],[bpr]]  + 0.6337</f>
        <v>1.1366800000000001</v>
      </c>
      <c r="BS4" s="3">
        <f>-0.4327 * POWER(dP, 2) + 1.3855 * dP + 0.0472</f>
        <v>1</v>
      </c>
      <c r="BT4" s="3">
        <f>0.1377 * POWER(dP, 3) - 0.4374 * POWER(dP, 2) + 1.3003 * dP</f>
        <v>1.0005999999999999</v>
      </c>
      <c r="BU4" s="3">
        <f>0.9106 * POWER(dP, 3) - 1.7736 * POWER(dP, 2) + 1.8697 * dP</f>
        <v>1.0066999999999999</v>
      </c>
      <c r="BV4" s="4" cm="1">
        <f t="array" ref="BV4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4" s="4" cm="1">
        <f t="array" ref="BW4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0.96997566702952354</v>
      </c>
      <c r="BX4" s="4" cm="1">
        <f t="array" ref="BX4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0.94098484118624837</v>
      </c>
      <c r="BY4" s="4" cm="1">
        <f t="array" ref="BY4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0.9130275224701746</v>
      </c>
      <c r="BZ4" s="4" cm="1">
        <f t="array" ref="BZ4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0.88610371088130235</v>
      </c>
      <c r="CA4" s="4" cm="1">
        <f t="array" ref="CA4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0.8602134064196314</v>
      </c>
      <c r="CB4" s="4" cm="1">
        <f t="array" ref="CB4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0.83535660908516163</v>
      </c>
      <c r="CC4" s="4" cm="1">
        <f t="array" ref="CC4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0.81153331887789337</v>
      </c>
      <c r="CD4" s="4" cm="1">
        <f t="array" ref="CD4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0.78874353579782641</v>
      </c>
      <c r="CE4" s="4" cm="1">
        <f t="array" ref="CE4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0.76698725984496086</v>
      </c>
      <c r="CF4" s="31" cm="1">
        <f t="array" ref="CF4">Model[[#This Row],[tr1]] * Model[[#This Row],[slst]:[slst]] * n</f>
        <v>260800</v>
      </c>
      <c r="CG4" s="31" cm="1">
        <f t="array" ref="CG4">Model[[#This Row],[tr2]] * Model[[#This Row],[slst]:[slst]] * n</f>
        <v>252969.65396129974</v>
      </c>
      <c r="CH4" s="31" cm="1">
        <f t="array" ref="CH4">Model[[#This Row],[tr3]] * Model[[#This Row],[slst]:[slst]] * n</f>
        <v>245408.84658137357</v>
      </c>
      <c r="CI4" s="31" cm="1">
        <f t="array" ref="CI4">Model[[#This Row],[tr4]] * Model[[#This Row],[slst]:[slst]] * n</f>
        <v>238117.57786022153</v>
      </c>
      <c r="CJ4" s="31" cm="1">
        <f t="array" ref="CJ4">Model[[#This Row],[tr5]] * Model[[#This Row],[slst]:[slst]] * n</f>
        <v>231095.84779784366</v>
      </c>
      <c r="CK4" s="31" cm="1">
        <f t="array" ref="CK4">Model[[#This Row],[tr6]] * Model[[#This Row],[slst]:[slst]] * n</f>
        <v>224343.65639423986</v>
      </c>
      <c r="CL4" s="31" cm="1">
        <f t="array" ref="CL4">Model[[#This Row],[tr7]] * Model[[#This Row],[slst]:[slst]] * n</f>
        <v>217861.00364941015</v>
      </c>
      <c r="CM4" s="31" cm="1">
        <f t="array" ref="CM4">Model[[#This Row],[tr8]] * Model[[#This Row],[slst]:[slst]] * n</f>
        <v>211647.88956335461</v>
      </c>
      <c r="CN4" s="31" cm="1">
        <f t="array" ref="CN4">Model[[#This Row],[tr9]] * Model[[#This Row],[slst]:[slst]] * n</f>
        <v>205704.31413607314</v>
      </c>
      <c r="CO4" s="31" cm="1">
        <f t="array" ref="CO4">Model[[#This Row],[tr10]] * Model[[#This Row],[slst]:[slst]] * n</f>
        <v>200030.27736756578</v>
      </c>
      <c r="CP4" s="31">
        <f>Model[[#This Row],[Fmax1]] * (100 - rto) / 100</f>
        <v>260800</v>
      </c>
      <c r="CQ4" s="31">
        <f>Model[[#This Row],[Fmax2]] * (100 - rto) / 100</f>
        <v>252969.65396129974</v>
      </c>
      <c r="CR4" s="31">
        <f>Model[[#This Row],[Fmax3]] * (100 - rto) / 100</f>
        <v>245408.84658137354</v>
      </c>
      <c r="CS4" s="31">
        <f>Model[[#This Row],[Fmax4]] * (100 - rto) / 100</f>
        <v>238117.57786022153</v>
      </c>
      <c r="CT4" s="31">
        <f>Model[[#This Row],[Fmax5]] * (100 - rto) / 100</f>
        <v>231095.84779784366</v>
      </c>
      <c r="CU4" s="31">
        <f>Model[[#This Row],[Fmax6]] * (100 - rto) / 100</f>
        <v>224343.65639423986</v>
      </c>
      <c r="CV4" s="31">
        <f>Model[[#This Row],[Fmax7]] * (100 - rto) / 100</f>
        <v>217861.00364941015</v>
      </c>
      <c r="CW4" s="31">
        <f>Model[[#This Row],[Fmax8]] * (100 - rto) / 100</f>
        <v>211647.88956335458</v>
      </c>
      <c r="CX4" s="31">
        <f>Model[[#This Row],[Fmax9]] * (100 - rto) / 100</f>
        <v>205704.31413607314</v>
      </c>
      <c r="CY4" s="31">
        <f>Model[[#This Row],[Fmax10]] * (100 - rto) / 100</f>
        <v>200030.27736756578</v>
      </c>
      <c r="CZ4" s="31" cm="1">
        <f t="array" ref="CZ4">Model[[#This Row],[cL]:[cL]] * 0.5 * rho * POWER(Model[[#This Row],[Vtas1]], 2) * Model[[#This Row],[S_total]:[S_total]]</f>
        <v>0</v>
      </c>
      <c r="DA4" s="31" cm="1">
        <f t="array" ref="DA4">Model[[#This Row],[cL]:[cL]] * 0.5 * rho * POWER(Model[[#This Row],[Vtas2]], 2) * Model[[#This Row],[S_total]:[S_total]]</f>
        <v>6665.5054515432112</v>
      </c>
      <c r="DB4" s="31" cm="1">
        <f t="array" ref="DB4">Model[[#This Row],[cL]:[cL]] * 0.5 * rho * POWER(Model[[#This Row],[Vtas3]], 2) * Model[[#This Row],[S_total]:[S_total]]</f>
        <v>26662.021806172845</v>
      </c>
      <c r="DC4" s="31" cm="1">
        <f t="array" ref="DC4">Model[[#This Row],[cL]:[cL]] * 0.5 * rho * POWER(Model[[#This Row],[Vtas4]], 2) * Model[[#This Row],[S_total]:[S_total]]</f>
        <v>59989.549063888902</v>
      </c>
      <c r="DD4" s="31" cm="1">
        <f t="array" ref="DD4">Model[[#This Row],[cL]:[cL]] * 0.5 * rho * POWER(Model[[#This Row],[Vtas5]], 2) * Model[[#This Row],[S_total]:[S_total]]</f>
        <v>106648.08722469138</v>
      </c>
      <c r="DE4" s="31" cm="1">
        <f t="array" ref="DE4">Model[[#This Row],[cL]:[cL]] * 0.5 * rho * POWER(Model[[#This Row],[Vtas6]], 2) * Model[[#This Row],[S_total]:[S_total]]</f>
        <v>166637.63628858028</v>
      </c>
      <c r="DF4" s="31" cm="1">
        <f t="array" ref="DF4">Model[[#This Row],[cL]:[cL]] * 0.5 * rho * POWER(Model[[#This Row],[Vtas7]], 2) * Model[[#This Row],[S_total]:[S_total]]</f>
        <v>239958.19625555561</v>
      </c>
      <c r="DG4" s="31" cm="1">
        <f t="array" ref="DG4">Model[[#This Row],[cL]:[cL]] * 0.5 * rho * POWER(Model[[#This Row],[Vtas8]], 2) * Model[[#This Row],[S_total]:[S_total]]</f>
        <v>326609.76712561731</v>
      </c>
      <c r="DH4" s="31" cm="1">
        <f t="array" ref="DH4">Model[[#This Row],[cL]:[cL]] * 0.5 * rho * POWER(Model[[#This Row],[Vtas9]], 2) * Model[[#This Row],[S_total]:[S_total]]</f>
        <v>426592.34889876551</v>
      </c>
      <c r="DI4" s="31" cm="1">
        <f t="array" ref="DI4">Model[[#This Row],[cL]:[cL]] * 0.5 * rho * POWER(Model[[#This Row],[Vtas10]], 2) * Model[[#This Row],[S_total]:[S_total]]</f>
        <v>539905.94157500006</v>
      </c>
      <c r="DJ4" s="31" cm="1">
        <f t="array" ref="DJ4">Model[[#This Row],[cD]:[cD]] * 0.5 * rho * POWER(Model[[#This Row],[Vtas1]], 2) * Model[[#This Row],[S_total]:[S_total]]</f>
        <v>0</v>
      </c>
      <c r="DK4" s="31" cm="1">
        <f t="array" ref="DK4">Model[[#This Row],[cD]:[cD]] * 0.5 * rho * POWER(Model[[#This Row],[Vtas2]], 2) * Model[[#This Row],[S_total]:[S_total]]</f>
        <v>485.2794768607647</v>
      </c>
      <c r="DL4" s="31" cm="1">
        <f t="array" ref="DL4">Model[[#This Row],[cD]:[cD]] * 0.5 * rho * POWER(Model[[#This Row],[Vtas3]], 2) * Model[[#This Row],[S_total]:[S_total]]</f>
        <v>1941.1179074430588</v>
      </c>
      <c r="DM4" s="31" cm="1">
        <f t="array" ref="DM4">Model[[#This Row],[cD]:[cD]] * 0.5 * rho * POWER(Model[[#This Row],[Vtas4]], 2) * Model[[#This Row],[S_total]:[S_total]]</f>
        <v>4367.5152917468822</v>
      </c>
      <c r="DN4" s="31" cm="1">
        <f t="array" ref="DN4">Model[[#This Row],[cD]:[cD]] * 0.5 * rho * POWER(Model[[#This Row],[Vtas5]], 2) * Model[[#This Row],[S_total]:[S_total]]</f>
        <v>7764.4716297722352</v>
      </c>
      <c r="DO4" s="31" cm="1">
        <f t="array" ref="DO4">Model[[#This Row],[cD]:[cD]] * 0.5 * rho * POWER(Model[[#This Row],[Vtas6]], 2) * Model[[#This Row],[S_total]:[S_total]]</f>
        <v>12131.986921519116</v>
      </c>
      <c r="DP4" s="31" cm="1">
        <f t="array" ref="DP4">Model[[#This Row],[cD]:[cD]] * 0.5 * rho * POWER(Model[[#This Row],[Vtas7]], 2) * Model[[#This Row],[S_total]:[S_total]]</f>
        <v>17470.061166987525</v>
      </c>
      <c r="DQ4" s="31" cm="1">
        <f t="array" ref="DQ4">Model[[#This Row],[cD]:[cD]] * 0.5 * rho * POWER(Model[[#This Row],[Vtas8]], 2) * Model[[#This Row],[S_total]:[S_total]]</f>
        <v>23778.694366177464</v>
      </c>
      <c r="DR4" s="31" cm="1">
        <f t="array" ref="DR4">Model[[#This Row],[cD]:[cD]] * 0.5 * rho * POWER(Model[[#This Row],[Vtas9]], 2) * Model[[#This Row],[S_total]:[S_total]]</f>
        <v>31057.886519088941</v>
      </c>
      <c r="DS4" s="31" cm="1">
        <f t="array" ref="DS4">Model[[#This Row],[cD]:[cD]] * 0.5 * rho * POWER(Model[[#This Row],[Vtas10]], 2) * Model[[#This Row],[S_total]:[S_total]]</f>
        <v>39307.637625721938</v>
      </c>
      <c r="DT4" s="4" cm="1">
        <f t="array" ref="DT4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5.5357348318681323</v>
      </c>
      <c r="DU4" s="4" cm="1">
        <f t="array" ref="DU4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5.3559037240323049</v>
      </c>
      <c r="DV4" s="4" cm="1">
        <f t="array" ref="DV4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5.1665253617594278</v>
      </c>
      <c r="DW4" s="4" cm="1">
        <f t="array" ref="DW4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4.9675997450495037</v>
      </c>
      <c r="DX4" s="4" cm="1">
        <f t="array" ref="DX4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4.7591268739025328</v>
      </c>
      <c r="DY4" s="4" cm="1">
        <f t="array" ref="DY4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4.5411067483185139</v>
      </c>
      <c r="DZ4" s="4" cm="1">
        <f t="array" ref="DZ4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4.3135393682974454</v>
      </c>
      <c r="EA4" s="4" cm="1">
        <f t="array" ref="EA4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4.0764247338393291</v>
      </c>
      <c r="EB4" s="4" cm="1">
        <f t="array" ref="EB4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3.8297628449441654</v>
      </c>
      <c r="EC4" s="4" cm="1">
        <f t="array" ref="EC4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3.5735537016119534</v>
      </c>
      <c r="ED4" s="12">
        <f>(Model[[#This Row],[a1]] - Model[[#This Row],[a10]]) / Model[[#This Row],[a1]]</f>
        <v>0.3544572111655872</v>
      </c>
      <c r="EE4" s="4">
        <f>AVERAGE(Model[[#This Row],[a1]], Model[[#This Row],[a1]])</f>
        <v>5.5357348318681323</v>
      </c>
      <c r="EF4" s="4">
        <f>AVERAGE(Model[[#This Row],[a1]], Model[[#This Row],[a2]])</f>
        <v>5.4458192779502186</v>
      </c>
      <c r="EG4" s="4">
        <f>AVERAGE(Model[[#This Row],[a2]], Model[[#This Row],[a3]])</f>
        <v>5.2612145428958659</v>
      </c>
      <c r="EH4" s="4">
        <f>AVERAGE(Model[[#This Row],[a3]], Model[[#This Row],[a4]])</f>
        <v>5.0670625534044653</v>
      </c>
      <c r="EI4" s="4">
        <f>AVERAGE(Model[[#This Row],[a4]], Model[[#This Row],[a5]])</f>
        <v>4.8633633094760178</v>
      </c>
      <c r="EJ4" s="4">
        <f>AVERAGE(Model[[#This Row],[a5]], Model[[#This Row],[a6]])</f>
        <v>4.6501168111105233</v>
      </c>
      <c r="EK4" s="4">
        <f>AVERAGE(Model[[#This Row],[a6]], Model[[#This Row],[a7]])</f>
        <v>4.4273230583079801</v>
      </c>
      <c r="EL4" s="4">
        <f>AVERAGE(Model[[#This Row],[a7]], Model[[#This Row],[a8]])</f>
        <v>4.1949820510683873</v>
      </c>
      <c r="EM4" s="4">
        <f>AVERAGE(Model[[#This Row],[a8]], Model[[#This Row],[a9]])</f>
        <v>3.9530937893917475</v>
      </c>
      <c r="EN4" s="4">
        <f>AVERAGE(Model[[#This Row],[a9]], Model[[#This Row],[a10]])</f>
        <v>3.7016582732780594</v>
      </c>
      <c r="EO4" s="4">
        <f>AVERAGE(Model[[#This Row],[Vgnd1]], Model[[#This Row],[Vgnd1]])</f>
        <v>0</v>
      </c>
      <c r="EP4" s="4">
        <f>AVERAGE(Model[[#This Row],[Vgnd1]], Model[[#This Row],[Vgnd2]])</f>
        <v>4.271377943359945</v>
      </c>
      <c r="EQ4" s="4">
        <f>AVERAGE(Model[[#This Row],[Vgnd2]], Model[[#This Row],[Vgnd3]])</f>
        <v>12.814133830079836</v>
      </c>
      <c r="ER4" s="4">
        <f>AVERAGE(Model[[#This Row],[Vgnd3]], Model[[#This Row],[Vgnd4]])</f>
        <v>21.356889716799728</v>
      </c>
      <c r="ES4" s="4">
        <f>AVERAGE(Model[[#This Row],[Vgnd4]], Model[[#This Row],[Vgnd5]])</f>
        <v>29.899645603519616</v>
      </c>
      <c r="ET4" s="4">
        <f>AVERAGE(Model[[#This Row],[Vgnd5]], Model[[#This Row],[Vgnd6]])</f>
        <v>38.442401490239504</v>
      </c>
      <c r="EU4" s="4">
        <f>AVERAGE(Model[[#This Row],[Vgnd6]], Model[[#This Row],[Vgnd7]])</f>
        <v>46.985157376959393</v>
      </c>
      <c r="EV4" s="4">
        <f>AVERAGE(Model[[#This Row],[Vgnd7]], Model[[#This Row],[Vgnd8]])</f>
        <v>55.527913263679281</v>
      </c>
      <c r="EW4" s="4">
        <f>AVERAGE(Model[[#This Row],[Vgnd8]], Model[[#This Row],[Vgnd9]])</f>
        <v>64.070669150399169</v>
      </c>
      <c r="EX4" s="4">
        <f>AVERAGE(Model[[#This Row],[Vgnd9]], Model[[#This Row],[Vgnd10]])</f>
        <v>72.613425037119072</v>
      </c>
      <c r="EY4" s="4">
        <f>Model[[#This Row],[Vlof]] / 9</f>
        <v>8.5427558867198901</v>
      </c>
      <c r="EZ4" s="4" cm="1">
        <f t="array" ref="EZ4">Model[[#This Row],[Vgnd_bar1]] * Model[[#This Row],[Vgnd_int]:[Vgnd_int]] / Model[[#This Row],[a_bar1]]</f>
        <v>0</v>
      </c>
      <c r="FA4" s="4" cm="1">
        <f t="array" ref="FA4">Model[[#This Row],[Vgnd_bar2]] * Model[[#This Row],[Vgnd_int]:[Vgnd_int]] / Model[[#This Row],[a_bar2]]</f>
        <v>6.7004315067499061</v>
      </c>
      <c r="FB4" s="4" cm="1">
        <f t="array" ref="FB4">Model[[#This Row],[Vgnd_bar3]] * Model[[#This Row],[Vgnd_int]:[Vgnd_int]] / Model[[#This Row],[a_bar3]]</f>
        <v>20.806605835518326</v>
      </c>
      <c r="FC4" s="4" cm="1">
        <f t="array" ref="FC4">Model[[#This Row],[Vgnd_bar4]] * Model[[#This Row],[Vgnd_int]:[Vgnd_int]] / Model[[#This Row],[a_bar4]]</f>
        <v>36.006402807803468</v>
      </c>
      <c r="FD4" s="4" cm="1">
        <f t="array" ref="FD4">Model[[#This Row],[Vgnd_bar5]] * Model[[#This Row],[Vgnd_int]:[Vgnd_int]] / Model[[#This Row],[a_bar5]]</f>
        <v>52.520315106342608</v>
      </c>
      <c r="FE4" s="4" cm="1">
        <f t="array" ref="FE4">Model[[#This Row],[Vgnd_bar6]] * Model[[#This Row],[Vgnd_int]:[Vgnd_int]] / Model[[#This Row],[a_bar6]]</f>
        <v>70.622753141542006</v>
      </c>
      <c r="FF4" s="4" cm="1">
        <f t="array" ref="FF4">Model[[#This Row],[Vgnd_bar7]] * Model[[#This Row],[Vgnd_int]:[Vgnd_int]] / Model[[#This Row],[a_bar7]]</f>
        <v>90.660366204195512</v>
      </c>
      <c r="FG4" s="4" cm="1">
        <f t="array" ref="FG4">Model[[#This Row],[Vgnd_bar8]] * Model[[#This Row],[Vgnd_int]:[Vgnd_int]] / Model[[#This Row],[a_bar8]]</f>
        <v>113.07829262100329</v>
      </c>
      <c r="FH4" s="4" cm="1">
        <f t="array" ref="FH4">Model[[#This Row],[Vgnd_bar9]] * Model[[#This Row],[Vgnd_int]:[Vgnd_int]] / Model[[#This Row],[a_bar9]]</f>
        <v>138.45866433006458</v>
      </c>
      <c r="FI4" s="4" cm="1">
        <f t="array" ref="FI4">Model[[#This Row],[Vgnd_bar10]] * Model[[#This Row],[Vgnd_int]:[Vgnd_int]] / Model[[#This Row],[a_bar10]]</f>
        <v>167.57861433854339</v>
      </c>
      <c r="FJ4" s="5">
        <f>SUM(Model[[#This Row],[inc1]:[inc10]])</f>
        <v>696.43244589176311</v>
      </c>
      <c r="FK4" s="5">
        <f>ft_to_m*screen_height / COS(climb_angle)</f>
        <v>69.555528290513578</v>
      </c>
      <c r="FL4" s="5">
        <f>(Model[[#This Row],[todr_sim_gnd]] + Model[[#This Row],[todr_sim_air]]) * (tod_mul-1)</f>
        <v>114.89819612734144</v>
      </c>
      <c r="FM4" s="5">
        <f>SUM(Model[[#This Row],[todr_sim_gnd]:[todr_sim_reg]])</f>
        <v>880.88617030961814</v>
      </c>
      <c r="FN4" s="5">
        <f>Model[[#This Row],[todr_cal]]-Model[[#This Row],[todr_cal_reg]]-Model[[#This Row],[todr_cal_air]]</f>
        <v>758.25620675296466</v>
      </c>
      <c r="FO4" s="5">
        <f t="shared" si="0"/>
        <v>69.555528290513578</v>
      </c>
      <c r="FP4" s="5">
        <f>Model[[#This Row],[todr_cal]]-Model[[#This Row],[todr_cal]]/tod_mul</f>
        <v>124.17176025652168</v>
      </c>
      <c r="FQ4" s="5">
        <v>951.98349529999996</v>
      </c>
      <c r="FR4" s="3">
        <f>ABS(Model[[#This Row],[todr_sim]] - Model[[#This Row],[todr_cal]])</f>
        <v>71.097324990381821</v>
      </c>
      <c r="FS4" s="6">
        <f>Model[[#This Row],[diff_m]]/Model[[#This Row],[todr_cal]]</f>
        <v>7.4683358841191691E-2</v>
      </c>
      <c r="FT4"/>
      <c r="FU4"/>
      <c r="FV4"/>
      <c r="FW4"/>
      <c r="FX4"/>
      <c r="FY4"/>
      <c r="FZ4"/>
      <c r="GA4"/>
      <c r="GB4"/>
    </row>
    <row r="5" spans="1:184" x14ac:dyDescent="0.25">
      <c r="A5" s="2" t="s">
        <v>141</v>
      </c>
      <c r="B5" s="2" t="str">
        <f>VLOOKUP(Model[[#This Row],[type]],[1]aircraft!$A:$N,2,FALSE)</f>
        <v>Boeing 737 MAX 9</v>
      </c>
      <c r="C5" s="2" t="str">
        <f>VLOOKUP(Model[[#This Row],[type]],[1]aircraft!$A:$N,3,FALSE)</f>
        <v>LEAP-1B28</v>
      </c>
      <c r="D5" s="5">
        <f>VLOOKUP(Model[[#This Row],[type]],[1]aircraft!$A:$N,4,FALSE)</f>
        <v>2</v>
      </c>
      <c r="E5" s="5">
        <f>VLOOKUP(Model[[#This Row],[type]],[1]aircraft!$A:$N,5,FALSE)</f>
        <v>130400</v>
      </c>
      <c r="F5" s="16">
        <f>VLOOKUP(Model[[#This Row],[type]],[1]aircraft!$A:$N,6,FALSE)</f>
        <v>88000</v>
      </c>
      <c r="G5" s="5">
        <f>VLOOKUP(Model[[#This Row],[type]],[1]aircraft!$A:$N,7,FALSE)</f>
        <v>127</v>
      </c>
      <c r="H5" s="3">
        <f>VLOOKUP(Model[[#This Row],[type]],[1]aircraft!$A:$N,8,FALSE)</f>
        <v>8.3000000000000007</v>
      </c>
      <c r="I5" s="3">
        <f>VLOOKUP(Model[[#This Row],[type]],[1]aircraft!$A:$N,9,FALSE)</f>
        <v>34.32</v>
      </c>
      <c r="J5" s="4">
        <f>VLOOKUP(Model[[#This Row],[type]],[1]aircraft!$A:$N,10,FALSE)</f>
        <v>0.9</v>
      </c>
      <c r="K5" s="4">
        <f>VLOOKUP(Model[[#This Row],[type]],[1]aircraft!$A:$N,11,FALSE)</f>
        <v>0.02</v>
      </c>
      <c r="L5" s="4">
        <f>VLOOKUP(Model[[#This Row],[type]],[1]aircraft!$A:$N,12,FALSE)</f>
        <v>0.15</v>
      </c>
      <c r="M5" s="4">
        <f>VLOOKUP(Model[[#This Row],[type]],[1]aircraft!$A:$N,13,FALSE)</f>
        <v>0.3</v>
      </c>
      <c r="N5" s="13">
        <f>VLOOKUP(Model[[#This Row],[type]],[1]aircraft!$A:$N,14,FALSE)</f>
        <v>0.92330000000000001</v>
      </c>
      <c r="O5" s="5">
        <v>88000</v>
      </c>
      <c r="P5" s="5">
        <f>Model[[#This Row],[m]] * g</f>
        <v>862986.52</v>
      </c>
      <c r="Q5" s="5">
        <f>Model[[#This Row],[S_clean]] * Model[[#This Row],[SfS]]</f>
        <v>38.1</v>
      </c>
      <c r="R5" s="5">
        <f>IF(WingArea = "Incl. flaps", SUM(Model[[#This Row],[S_clean]], Model[[#This Row],[S_flaps]]), Model[[#This Row],[S_clean]])</f>
        <v>127</v>
      </c>
      <c r="S5" s="15">
        <f>Model[[#This Row],[lambda_f]] * POWER(Model[[#This Row],[cfc]], 1.38) * Model[[#This Row],[SfS]] * POWER(SIN(flap_angle * PI() / 180), 2)</f>
        <v>5.9389567377877647E-4</v>
      </c>
      <c r="T5" s="13">
        <f>Model[[#This Row],[W]] / Model[[#This Row],[S_total]] * k_gear * POWER(Model[[#This Row],[maxtom]], -0.215)</f>
        <v>2.6386565003266915E-2</v>
      </c>
      <c r="U5" s="13">
        <f>SUM(Model[[#This Row],[cD0_clean]], Model[[#This Row],[cD0_flaps]], Model[[#This Row],[cD0_gear]])</f>
        <v>4.6980460677045692E-2</v>
      </c>
      <c r="V5" s="14">
        <v>1.84762</v>
      </c>
      <c r="W5" s="3">
        <f>POWER(Model[[#This Row],[span]], 2) / Model[[#This Row],[S_total]]</f>
        <v>9.2745070866141734</v>
      </c>
      <c r="X5" s="13">
        <f>1 / (PI() * Model[[#This Row],[ar]] * Model[[#This Row],[e]])</f>
        <v>3.7172045010125096E-2</v>
      </c>
      <c r="Y5" s="11">
        <f>Model[[#This Row],[k]] * POWER(Model[[#This Row],[cL]], 2)</f>
        <v>0.12689419757612574</v>
      </c>
      <c r="Z5" s="11">
        <f>Model[[#This Row],[cD0_total]] + Model[[#This Row],[cDi]]</f>
        <v>0.17387465825317144</v>
      </c>
      <c r="AA5" s="11">
        <f>Model[[#This Row],[cD]] - mu * Model[[#This Row],[cL]]</f>
        <v>0.13692225825317145</v>
      </c>
      <c r="AB5" s="3">
        <f>Model[[#This Row],[cL]] / Model[[#This Row],[cD]]</f>
        <v>10.626160353452772</v>
      </c>
      <c r="AC5" s="30">
        <f>SQRT(Model[[#This Row],[W]] / (0.5 * rho * Model[[#This Row],[S_total]] * Model[[#This Row],[cL]])) * Vs_to_Vlof</f>
        <v>85.238040393112385</v>
      </c>
      <c r="AD5" s="30">
        <v>0</v>
      </c>
      <c r="AE5" s="30" cm="1">
        <f t="array" ref="AE5">Model[[#This Row],[Vtas1]] + Model[[#This Row],[Vlof]:[Vlof]] / 9</f>
        <v>9.4708933770124872</v>
      </c>
      <c r="AF5" s="30" cm="1">
        <f t="array" ref="AF5">Model[[#This Row],[Vtas2]] + Model[[#This Row],[Vlof]:[Vlof]] / 9</f>
        <v>18.941786754024974</v>
      </c>
      <c r="AG5" s="30" cm="1">
        <f t="array" ref="AG5">Model[[#This Row],[Vtas3]] + Model[[#This Row],[Vlof]:[Vlof]] / 9</f>
        <v>28.412680131037462</v>
      </c>
      <c r="AH5" s="30" cm="1">
        <f t="array" ref="AH5">Model[[#This Row],[Vtas4]] + Model[[#This Row],[Vlof]:[Vlof]] / 9</f>
        <v>37.883573508049949</v>
      </c>
      <c r="AI5" s="30" cm="1">
        <f t="array" ref="AI5">Model[[#This Row],[Vtas5]] + Model[[#This Row],[Vlof]:[Vlof]] / 9</f>
        <v>47.354466885062436</v>
      </c>
      <c r="AJ5" s="30" cm="1">
        <f t="array" ref="AJ5">Model[[#This Row],[Vtas6]] + Model[[#This Row],[Vlof]:[Vlof]] / 9</f>
        <v>56.825360262074923</v>
      </c>
      <c r="AK5" s="30" cm="1">
        <f t="array" ref="AK5">Model[[#This Row],[Vtas7]] + Model[[#This Row],[Vlof]:[Vlof]] / 9</f>
        <v>66.296253639087411</v>
      </c>
      <c r="AL5" s="30" cm="1">
        <f t="array" ref="AL5">Model[[#This Row],[Vtas8]] + Model[[#This Row],[Vlof]:[Vlof]] / 9</f>
        <v>75.767147016099898</v>
      </c>
      <c r="AM5" s="30" cm="1">
        <f t="array" ref="AM5">Model[[#This Row],[Vtas9]] + Model[[#This Row],[Vlof]:[Vlof]] / 9</f>
        <v>85.238040393112385</v>
      </c>
      <c r="AN5" s="30">
        <v>0</v>
      </c>
      <c r="AO5" s="30" cm="1">
        <f t="array" ref="AO5">Model[[#This Row],[Vgnd1]] + Model[[#This Row],[Vlof]:[Vlof]] / 9</f>
        <v>9.4708933770124872</v>
      </c>
      <c r="AP5" s="30" cm="1">
        <f t="array" ref="AP5">Model[[#This Row],[Vgnd2]] + Model[[#This Row],[Vlof]:[Vlof]] / 9</f>
        <v>18.941786754024974</v>
      </c>
      <c r="AQ5" s="30" cm="1">
        <f t="array" ref="AQ5">Model[[#This Row],[Vgnd3]] + Model[[#This Row],[Vlof]:[Vlof]] / 9</f>
        <v>28.412680131037462</v>
      </c>
      <c r="AR5" s="30" cm="1">
        <f t="array" ref="AR5">Model[[#This Row],[Vgnd4]] + Model[[#This Row],[Vlof]:[Vlof]] / 9</f>
        <v>37.883573508049949</v>
      </c>
      <c r="AS5" s="30" cm="1">
        <f t="array" ref="AS5">Model[[#This Row],[Vgnd5]] + Model[[#This Row],[Vlof]:[Vlof]] / 9</f>
        <v>47.354466885062436</v>
      </c>
      <c r="AT5" s="30" cm="1">
        <f t="array" ref="AT5">Model[[#This Row],[Vgnd6]] + Model[[#This Row],[Vlof]:[Vlof]] / 9</f>
        <v>56.825360262074923</v>
      </c>
      <c r="AU5" s="30" cm="1">
        <f t="array" ref="AU5">Model[[#This Row],[Vgnd7]] + Model[[#This Row],[Vlof]:[Vlof]] / 9</f>
        <v>66.296253639087411</v>
      </c>
      <c r="AV5" s="30" cm="1">
        <f t="array" ref="AV5">Model[[#This Row],[Vgnd8]] + Model[[#This Row],[Vlof]:[Vlof]] / 9</f>
        <v>75.767147016099898</v>
      </c>
      <c r="AW5" s="30" cm="1">
        <f t="array" ref="AW5">Model[[#This Row],[Vgnd9]] + Model[[#This Row],[Vlof]:[Vlof]] / 9</f>
        <v>85.238040393112385</v>
      </c>
      <c r="AX5" s="32">
        <f>Model[[#This Row],[Vtas1]] / Vsnd</f>
        <v>0</v>
      </c>
      <c r="AY5" s="32">
        <f>Model[[#This Row],[Vtas2]] / Vsnd</f>
        <v>2.8575013873308783E-2</v>
      </c>
      <c r="AZ5" s="32">
        <f>Model[[#This Row],[Vtas3]] / Vsnd</f>
        <v>5.7150027746617565E-2</v>
      </c>
      <c r="BA5" s="32">
        <f>Model[[#This Row],[Vtas4]] / Vsnd</f>
        <v>8.5725041619926348E-2</v>
      </c>
      <c r="BB5" s="32">
        <f>Model[[#This Row],[Vtas5]] / Vsnd</f>
        <v>0.11430005549323513</v>
      </c>
      <c r="BC5" s="32">
        <f>Model[[#This Row],[Vtas6]] / Vsnd</f>
        <v>0.14287506936654393</v>
      </c>
      <c r="BD5" s="32">
        <f>Model[[#This Row],[Vtas7]] / Vsnd</f>
        <v>0.1714500832398527</v>
      </c>
      <c r="BE5" s="32">
        <f>Model[[#This Row],[Vtas8]] / Vsnd</f>
        <v>0.20002509711316149</v>
      </c>
      <c r="BF5" s="32">
        <f>Model[[#This Row],[Vtas9]] / Vsnd</f>
        <v>0.22860011098647026</v>
      </c>
      <c r="BG5" s="32">
        <f>Model[[#This Row],[Vtas10]] / Vsnd</f>
        <v>0.25717512485977906</v>
      </c>
      <c r="BH5" s="31">
        <f>0.5 * rho * POWER(Model[[#This Row],[Vtas1]], 2)</f>
        <v>0</v>
      </c>
      <c r="BI5" s="31">
        <f>0.5 * rho * POWER(Model[[#This Row],[Vtas2]], 2)</f>
        <v>54.939915582227634</v>
      </c>
      <c r="BJ5" s="31">
        <f>0.5 * rho * POWER(Model[[#This Row],[Vtas3]], 2)</f>
        <v>219.75966232891054</v>
      </c>
      <c r="BK5" s="31">
        <f>0.5 * rho * POWER(Model[[#This Row],[Vtas4]], 2)</f>
        <v>494.45924024004876</v>
      </c>
      <c r="BL5" s="31">
        <f>0.5 * rho * POWER(Model[[#This Row],[Vtas5]], 2)</f>
        <v>879.03864931564215</v>
      </c>
      <c r="BM5" s="31">
        <f>0.5 * rho * POWER(Model[[#This Row],[Vtas6]], 2)</f>
        <v>1373.497889555691</v>
      </c>
      <c r="BN5" s="31">
        <f>0.5 * rho * POWER(Model[[#This Row],[Vtas7]], 2)</f>
        <v>1977.836960960195</v>
      </c>
      <c r="BO5" s="31">
        <f>0.5 * rho * POWER(Model[[#This Row],[Vtas8]], 2)</f>
        <v>2692.0558635291545</v>
      </c>
      <c r="BP5" s="31">
        <f>0.5 * rho * POWER(Model[[#This Row],[Vtas9]], 2)</f>
        <v>3516.1545972625686</v>
      </c>
      <c r="BQ5" s="31">
        <f>0.5 * rho * POWER(Model[[#This Row],[Vtas10]], 2)</f>
        <v>4450.1331621604386</v>
      </c>
      <c r="BR5" s="3">
        <f>0.0606 * Model[[#This Row],[bpr]]  + 0.6337</f>
        <v>1.1366800000000001</v>
      </c>
      <c r="BS5" s="3">
        <f>-0.4327 * POWER(dP, 2) + 1.3855 * dP + 0.0472</f>
        <v>1</v>
      </c>
      <c r="BT5" s="3">
        <f>0.1377 * POWER(dP, 3) - 0.4374 * POWER(dP, 2) + 1.3003 * dP</f>
        <v>1.0005999999999999</v>
      </c>
      <c r="BU5" s="3">
        <f>0.9106 * POWER(dP, 3) - 1.7736 * POWER(dP, 2) + 1.8697 * dP</f>
        <v>1.0066999999999999</v>
      </c>
      <c r="BV5" s="4" cm="1">
        <f t="array" ref="BV5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5" s="4" cm="1">
        <f t="array" ref="BW5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0.96677588204530751</v>
      </c>
      <c r="BX5" s="4" cm="1">
        <f t="array" ref="BX5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0.9348220438494611</v>
      </c>
      <c r="BY5" s="4" cm="1">
        <f t="array" ref="BY5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0.90413848541246067</v>
      </c>
      <c r="BZ5" s="4" cm="1">
        <f t="array" ref="BZ5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0.87472520673430632</v>
      </c>
      <c r="CA5" s="4" cm="1">
        <f t="array" ref="CA5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0.84658220781499793</v>
      </c>
      <c r="CB5" s="4" cm="1">
        <f t="array" ref="CB5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0.81970948865453552</v>
      </c>
      <c r="CC5" s="4" cm="1">
        <f t="array" ref="CC5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0.79410704925291919</v>
      </c>
      <c r="CD5" s="4" cm="1">
        <f t="array" ref="CD5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0.76977488961014895</v>
      </c>
      <c r="CE5" s="4" cm="1">
        <f t="array" ref="CE5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0.74671300972622456</v>
      </c>
      <c r="CF5" s="31" cm="1">
        <f t="array" ref="CF5">Model[[#This Row],[tr1]] * Model[[#This Row],[slst]:[slst]] * n</f>
        <v>260800</v>
      </c>
      <c r="CG5" s="31" cm="1">
        <f t="array" ref="CG5">Model[[#This Row],[tr2]] * Model[[#This Row],[slst]:[slst]] * n</f>
        <v>252135.1500374162</v>
      </c>
      <c r="CH5" s="31" cm="1">
        <f t="array" ref="CH5">Model[[#This Row],[tr3]] * Model[[#This Row],[slst]:[slst]] * n</f>
        <v>243801.58903593945</v>
      </c>
      <c r="CI5" s="31" cm="1">
        <f t="array" ref="CI5">Model[[#This Row],[tr4]] * Model[[#This Row],[slst]:[slst]] * n</f>
        <v>235799.31699556974</v>
      </c>
      <c r="CJ5" s="31" cm="1">
        <f t="array" ref="CJ5">Model[[#This Row],[tr5]] * Model[[#This Row],[slst]:[slst]] * n</f>
        <v>228128.33391630708</v>
      </c>
      <c r="CK5" s="31" cm="1">
        <f t="array" ref="CK5">Model[[#This Row],[tr6]] * Model[[#This Row],[slst]:[slst]] * n</f>
        <v>220788.63979815147</v>
      </c>
      <c r="CL5" s="31" cm="1">
        <f t="array" ref="CL5">Model[[#This Row],[tr7]] * Model[[#This Row],[slst]:[slst]] * n</f>
        <v>213780.23464110287</v>
      </c>
      <c r="CM5" s="31" cm="1">
        <f t="array" ref="CM5">Model[[#This Row],[tr8]] * Model[[#This Row],[slst]:[slst]] * n</f>
        <v>207103.11844516132</v>
      </c>
      <c r="CN5" s="31" cm="1">
        <f t="array" ref="CN5">Model[[#This Row],[tr9]] * Model[[#This Row],[slst]:[slst]] * n</f>
        <v>200757.29121032683</v>
      </c>
      <c r="CO5" s="31" cm="1">
        <f t="array" ref="CO5">Model[[#This Row],[tr10]] * Model[[#This Row],[slst]:[slst]] * n</f>
        <v>194742.75293659937</v>
      </c>
      <c r="CP5" s="31">
        <f>Model[[#This Row],[Fmax1]] * (100 - rto) / 100</f>
        <v>260800</v>
      </c>
      <c r="CQ5" s="31">
        <f>Model[[#This Row],[Fmax2]] * (100 - rto) / 100</f>
        <v>252135.15003741617</v>
      </c>
      <c r="CR5" s="31">
        <f>Model[[#This Row],[Fmax3]] * (100 - rto) / 100</f>
        <v>243801.58903593945</v>
      </c>
      <c r="CS5" s="31">
        <f>Model[[#This Row],[Fmax4]] * (100 - rto) / 100</f>
        <v>235799.31699556974</v>
      </c>
      <c r="CT5" s="31">
        <f>Model[[#This Row],[Fmax5]] * (100 - rto) / 100</f>
        <v>228128.33391630708</v>
      </c>
      <c r="CU5" s="31">
        <f>Model[[#This Row],[Fmax6]] * (100 - rto) / 100</f>
        <v>220788.63979815147</v>
      </c>
      <c r="CV5" s="31">
        <f>Model[[#This Row],[Fmax7]] * (100 - rto) / 100</f>
        <v>213780.2346411029</v>
      </c>
      <c r="CW5" s="31">
        <f>Model[[#This Row],[Fmax8]] * (100 - rto) / 100</f>
        <v>207103.11844516132</v>
      </c>
      <c r="CX5" s="31">
        <f>Model[[#This Row],[Fmax9]] * (100 - rto) / 100</f>
        <v>200757.29121032686</v>
      </c>
      <c r="CY5" s="31">
        <f>Model[[#This Row],[Fmax10]] * (100 - rto) / 100</f>
        <v>194742.75293659937</v>
      </c>
      <c r="CZ5" s="31" cm="1">
        <f t="array" ref="CZ5">Model[[#This Row],[cL]:[cL]] * 0.5 * rho * POWER(Model[[#This Row],[Vtas1]], 2) * Model[[#This Row],[S_total]:[S_total]]</f>
        <v>0</v>
      </c>
      <c r="DA5" s="31" cm="1">
        <f t="array" ref="DA5">Model[[#This Row],[cL]:[cL]] * 0.5 * rho * POWER(Model[[#This Row],[Vtas2]], 2) * Model[[#This Row],[S_total]:[S_total]]</f>
        <v>12891.527027160499</v>
      </c>
      <c r="DB5" s="31" cm="1">
        <f t="array" ref="DB5">Model[[#This Row],[cL]:[cL]] * 0.5 * rho * POWER(Model[[#This Row],[Vtas3]], 2) * Model[[#This Row],[S_total]:[S_total]]</f>
        <v>51566.108108641994</v>
      </c>
      <c r="DC5" s="31" cm="1">
        <f t="array" ref="DC5">Model[[#This Row],[cL]:[cL]] * 0.5 * rho * POWER(Model[[#This Row],[Vtas4]], 2) * Model[[#This Row],[S_total]:[S_total]]</f>
        <v>116023.7432444445</v>
      </c>
      <c r="DD5" s="31" cm="1">
        <f t="array" ref="DD5">Model[[#This Row],[cL]:[cL]] * 0.5 * rho * POWER(Model[[#This Row],[Vtas5]], 2) * Model[[#This Row],[S_total]:[S_total]]</f>
        <v>206264.43243456798</v>
      </c>
      <c r="DE5" s="31" cm="1">
        <f t="array" ref="DE5">Model[[#This Row],[cL]:[cL]] * 0.5 * rho * POWER(Model[[#This Row],[Vtas6]], 2) * Model[[#This Row],[S_total]:[S_total]]</f>
        <v>322288.17567901249</v>
      </c>
      <c r="DF5" s="31" cm="1">
        <f t="array" ref="DF5">Model[[#This Row],[cL]:[cL]] * 0.5 * rho * POWER(Model[[#This Row],[Vtas7]], 2) * Model[[#This Row],[S_total]:[S_total]]</f>
        <v>464094.972977778</v>
      </c>
      <c r="DG5" s="31" cm="1">
        <f t="array" ref="DG5">Model[[#This Row],[cL]:[cL]] * 0.5 * rho * POWER(Model[[#This Row],[Vtas8]], 2) * Model[[#This Row],[S_total]:[S_total]]</f>
        <v>631684.82433086447</v>
      </c>
      <c r="DH5" s="31" cm="1">
        <f t="array" ref="DH5">Model[[#This Row],[cL]:[cL]] * 0.5 * rho * POWER(Model[[#This Row],[Vtas9]], 2) * Model[[#This Row],[S_total]:[S_total]]</f>
        <v>825057.72973827191</v>
      </c>
      <c r="DI5" s="31" cm="1">
        <f t="array" ref="DI5">Model[[#This Row],[cL]:[cL]] * 0.5 * rho * POWER(Model[[#This Row],[Vtas10]], 2) * Model[[#This Row],[S_total]:[S_total]]</f>
        <v>1044213.6892000004</v>
      </c>
      <c r="DJ5" s="31" cm="1">
        <f t="array" ref="DJ5">Model[[#This Row],[cD]:[cD]] * 0.5 * rho * POWER(Model[[#This Row],[Vtas1]], 2) * Model[[#This Row],[S_total]:[S_total]]</f>
        <v>0</v>
      </c>
      <c r="DK5" s="31" cm="1">
        <f t="array" ref="DK5">Model[[#This Row],[cD]:[cD]] * 0.5 * rho * POWER(Model[[#This Row],[Vtas2]], 2) * Model[[#This Row],[S_total]:[S_total]]</f>
        <v>1213.1876988823756</v>
      </c>
      <c r="DL5" s="31" cm="1">
        <f t="array" ref="DL5">Model[[#This Row],[cD]:[cD]] * 0.5 * rho * POWER(Model[[#This Row],[Vtas3]], 2) * Model[[#This Row],[S_total]:[S_total]]</f>
        <v>4852.7507955295023</v>
      </c>
      <c r="DM5" s="31" cm="1">
        <f t="array" ref="DM5">Model[[#This Row],[cD]:[cD]] * 0.5 * rho * POWER(Model[[#This Row],[Vtas4]], 2) * Model[[#This Row],[S_total]:[S_total]]</f>
        <v>10918.689289941382</v>
      </c>
      <c r="DN5" s="31" cm="1">
        <f t="array" ref="DN5">Model[[#This Row],[cD]:[cD]] * 0.5 * rho * POWER(Model[[#This Row],[Vtas5]], 2) * Model[[#This Row],[S_total]:[S_total]]</f>
        <v>19411.003182118009</v>
      </c>
      <c r="DO5" s="31" cm="1">
        <f t="array" ref="DO5">Model[[#This Row],[cD]:[cD]] * 0.5 * rho * POWER(Model[[#This Row],[Vtas6]], 2) * Model[[#This Row],[S_total]:[S_total]]</f>
        <v>30329.692472059396</v>
      </c>
      <c r="DP5" s="31" cm="1">
        <f t="array" ref="DP5">Model[[#This Row],[cD]:[cD]] * 0.5 * rho * POWER(Model[[#This Row],[Vtas7]], 2) * Model[[#This Row],[S_total]:[S_total]]</f>
        <v>43674.757159765526</v>
      </c>
      <c r="DQ5" s="31" cm="1">
        <f t="array" ref="DQ5">Model[[#This Row],[cD]:[cD]] * 0.5 * rho * POWER(Model[[#This Row],[Vtas8]], 2) * Model[[#This Row],[S_total]:[S_total]]</f>
        <v>59446.197245236413</v>
      </c>
      <c r="DR5" s="31" cm="1">
        <f t="array" ref="DR5">Model[[#This Row],[cD]:[cD]] * 0.5 * rho * POWER(Model[[#This Row],[Vtas9]], 2) * Model[[#This Row],[S_total]:[S_total]]</f>
        <v>77644.012728472037</v>
      </c>
      <c r="DS5" s="31" cm="1">
        <f t="array" ref="DS5">Model[[#This Row],[cD]:[cD]] * 0.5 * rho * POWER(Model[[#This Row],[Vtas10]], 2) * Model[[#This Row],[S_total]:[S_total]]</f>
        <v>98268.203609472446</v>
      </c>
      <c r="DT5" s="4" cm="1">
        <f t="array" ref="DT5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2.7675030636363638</v>
      </c>
      <c r="DU5" s="4" cm="1">
        <f t="array" ref="DU5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2.6581825281713298</v>
      </c>
      <c r="DV5" s="4" cm="1">
        <f t="array" ref="DV5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2.5309139773020775</v>
      </c>
      <c r="DW5" s="4" cm="1">
        <f t="array" ref="DW5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2.3856974110286053</v>
      </c>
      <c r="DX5" s="4" cm="1">
        <f t="array" ref="DX5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2.2225328293509139</v>
      </c>
      <c r="DY5" s="4" cm="1">
        <f t="array" ref="DY5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2.041420232269004</v>
      </c>
      <c r="DZ5" s="4" cm="1">
        <f t="array" ref="DZ5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1.8423596197828742</v>
      </c>
      <c r="EA5" s="4" cm="1">
        <f t="array" ref="EA5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1.6253509918925251</v>
      </c>
      <c r="EB5" s="4" cm="1">
        <f t="array" ref="EB5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1.3903943485979575</v>
      </c>
      <c r="EC5" s="4" cm="1">
        <f t="array" ref="EC5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1.13748968989917</v>
      </c>
      <c r="ED5" s="12">
        <f>(Model[[#This Row],[a1]] - Model[[#This Row],[a10]]) / Model[[#This Row],[a1]]</f>
        <v>0.58898340354334999</v>
      </c>
      <c r="EE5" s="4">
        <f>AVERAGE(Model[[#This Row],[a1]], Model[[#This Row],[a1]])</f>
        <v>2.7675030636363638</v>
      </c>
      <c r="EF5" s="4">
        <f>AVERAGE(Model[[#This Row],[a1]], Model[[#This Row],[a2]])</f>
        <v>2.712842795903847</v>
      </c>
      <c r="EG5" s="4">
        <f>AVERAGE(Model[[#This Row],[a2]], Model[[#This Row],[a3]])</f>
        <v>2.5945482527367036</v>
      </c>
      <c r="EH5" s="4">
        <f>AVERAGE(Model[[#This Row],[a3]], Model[[#This Row],[a4]])</f>
        <v>2.4583056941653414</v>
      </c>
      <c r="EI5" s="4">
        <f>AVERAGE(Model[[#This Row],[a4]], Model[[#This Row],[a5]])</f>
        <v>2.3041151201897598</v>
      </c>
      <c r="EJ5" s="4">
        <f>AVERAGE(Model[[#This Row],[a5]], Model[[#This Row],[a6]])</f>
        <v>2.131976530809959</v>
      </c>
      <c r="EK5" s="4">
        <f>AVERAGE(Model[[#This Row],[a6]], Model[[#This Row],[a7]])</f>
        <v>1.9418899260259392</v>
      </c>
      <c r="EL5" s="4">
        <f>AVERAGE(Model[[#This Row],[a7]], Model[[#This Row],[a8]])</f>
        <v>1.7338553058376998</v>
      </c>
      <c r="EM5" s="4">
        <f>AVERAGE(Model[[#This Row],[a8]], Model[[#This Row],[a9]])</f>
        <v>1.5078726702452414</v>
      </c>
      <c r="EN5" s="4">
        <f>AVERAGE(Model[[#This Row],[a9]], Model[[#This Row],[a10]])</f>
        <v>1.2639420192485638</v>
      </c>
      <c r="EO5" s="4">
        <f>AVERAGE(Model[[#This Row],[Vgnd1]], Model[[#This Row],[Vgnd1]])</f>
        <v>0</v>
      </c>
      <c r="EP5" s="4">
        <f>AVERAGE(Model[[#This Row],[Vgnd1]], Model[[#This Row],[Vgnd2]])</f>
        <v>4.7354466885062436</v>
      </c>
      <c r="EQ5" s="4">
        <f>AVERAGE(Model[[#This Row],[Vgnd2]], Model[[#This Row],[Vgnd3]])</f>
        <v>14.206340065518731</v>
      </c>
      <c r="ER5" s="4">
        <f>AVERAGE(Model[[#This Row],[Vgnd3]], Model[[#This Row],[Vgnd4]])</f>
        <v>23.677233442531218</v>
      </c>
      <c r="ES5" s="4">
        <f>AVERAGE(Model[[#This Row],[Vgnd4]], Model[[#This Row],[Vgnd5]])</f>
        <v>33.148126819543705</v>
      </c>
      <c r="ET5" s="4">
        <f>AVERAGE(Model[[#This Row],[Vgnd5]], Model[[#This Row],[Vgnd6]])</f>
        <v>42.619020196556193</v>
      </c>
      <c r="EU5" s="4">
        <f>AVERAGE(Model[[#This Row],[Vgnd6]], Model[[#This Row],[Vgnd7]])</f>
        <v>52.08991357356868</v>
      </c>
      <c r="EV5" s="4">
        <f>AVERAGE(Model[[#This Row],[Vgnd7]], Model[[#This Row],[Vgnd8]])</f>
        <v>61.560806950581167</v>
      </c>
      <c r="EW5" s="4">
        <f>AVERAGE(Model[[#This Row],[Vgnd8]], Model[[#This Row],[Vgnd9]])</f>
        <v>71.031700327593654</v>
      </c>
      <c r="EX5" s="4">
        <f>AVERAGE(Model[[#This Row],[Vgnd9]], Model[[#This Row],[Vgnd10]])</f>
        <v>80.502593704606142</v>
      </c>
      <c r="EY5" s="4">
        <f>Model[[#This Row],[Vlof]] / 9</f>
        <v>9.4708933770124872</v>
      </c>
      <c r="EZ5" s="4" cm="1">
        <f t="array" ref="EZ5">Model[[#This Row],[Vgnd_bar1]] * Model[[#This Row],[Vgnd_int]:[Vgnd_int]] / Model[[#This Row],[a_bar1]]</f>
        <v>0</v>
      </c>
      <c r="FA5" s="4" cm="1">
        <f t="array" ref="FA5">Model[[#This Row],[Vgnd_bar2]] * Model[[#This Row],[Vgnd_int]:[Vgnd_int]] / Model[[#This Row],[a_bar2]]</f>
        <v>16.532071355954496</v>
      </c>
      <c r="FB5" s="4" cm="1">
        <f t="array" ref="FB5">Model[[#This Row],[Vgnd_bar3]] * Model[[#This Row],[Vgnd_int]:[Vgnd_int]] / Model[[#This Row],[a_bar3]]</f>
        <v>51.857479195536236</v>
      </c>
      <c r="FC5" s="4" cm="1">
        <f t="array" ref="FC5">Model[[#This Row],[Vgnd_bar4]] * Model[[#This Row],[Vgnd_int]:[Vgnd_int]] / Model[[#This Row],[a_bar4]]</f>
        <v>91.219148997246393</v>
      </c>
      <c r="FD5" s="4" cm="1">
        <f t="array" ref="FD5">Model[[#This Row],[Vgnd_bar5]] * Model[[#This Row],[Vgnd_int]:[Vgnd_int]] / Model[[#This Row],[a_bar5]]</f>
        <v>136.25290334006016</v>
      </c>
      <c r="FE5" s="4" cm="1">
        <f t="array" ref="FE5">Model[[#This Row],[Vgnd_bar6]] * Model[[#This Row],[Vgnd_int]:[Vgnd_int]] / Model[[#This Row],[a_bar6]]</f>
        <v>189.32675396805544</v>
      </c>
      <c r="FF5" s="4" cm="1">
        <f t="array" ref="FF5">Model[[#This Row],[Vgnd_bar7]] * Model[[#This Row],[Vgnd_int]:[Vgnd_int]] / Model[[#This Row],[a_bar7]]</f>
        <v>254.05045407629075</v>
      </c>
      <c r="FG5" s="4" cm="1">
        <f t="array" ref="FG5">Model[[#This Row],[Vgnd_bar8]] * Model[[#This Row],[Vgnd_int]:[Vgnd_int]] / Model[[#This Row],[a_bar8]]</f>
        <v>336.26556776034658</v>
      </c>
      <c r="FH5" s="4" cm="1">
        <f t="array" ref="FH5">Model[[#This Row],[Vgnd_bar9]] * Model[[#This Row],[Vgnd_int]:[Vgnd_int]] / Model[[#This Row],[a_bar9]]</f>
        <v>446.14752522912204</v>
      </c>
      <c r="FI5" s="4" cm="1">
        <f t="array" ref="FI5">Model[[#This Row],[Vgnd_bar10]] * Model[[#This Row],[Vgnd_int]:[Vgnd_int]] / Model[[#This Row],[a_bar10]]</f>
        <v>603.21713333223988</v>
      </c>
      <c r="FJ5" s="5">
        <f>SUM(Model[[#This Row],[inc1]:[inc10]])</f>
        <v>2124.8690372548517</v>
      </c>
      <c r="FK5" s="5">
        <f>ft_to_m*screen_height / COS(climb_angle)</f>
        <v>69.555528290513578</v>
      </c>
      <c r="FL5" s="5">
        <f>(Model[[#This Row],[todr_sim_gnd]] + Model[[#This Row],[todr_sim_air]]) * (tod_mul-1)</f>
        <v>329.16368483180457</v>
      </c>
      <c r="FM5" s="5">
        <f>SUM(Model[[#This Row],[todr_sim_gnd]:[todr_sim_reg]])</f>
        <v>2523.5882503771695</v>
      </c>
      <c r="FN5" s="5">
        <f>Model[[#This Row],[todr_cal]]-Model[[#This Row],[todr_cal_reg]]-Model[[#This Row],[todr_cal_air]]</f>
        <v>2611.8100177964434</v>
      </c>
      <c r="FO5" s="5">
        <f t="shared" ref="FO5:FO6" si="1">ft_to_m*screen_height/COS(climb_angle)</f>
        <v>69.555528290513578</v>
      </c>
      <c r="FP5" s="5">
        <f>Model[[#This Row],[todr_cal]]-Model[[#This Row],[todr_cal]]/tod_mul</f>
        <v>402.20483191304311</v>
      </c>
      <c r="FQ5" s="5">
        <v>3083.5703779999999</v>
      </c>
      <c r="FR5" s="3">
        <f>ABS(Model[[#This Row],[todr_sim]] - Model[[#This Row],[todr_cal]])</f>
        <v>559.98212762283038</v>
      </c>
      <c r="FS5" s="6">
        <f>Model[[#This Row],[diff_m]]/Model[[#This Row],[todr_cal]]</f>
        <v>0.18160186374148338</v>
      </c>
      <c r="FT5"/>
      <c r="FU5"/>
      <c r="FV5"/>
      <c r="FW5"/>
      <c r="FX5"/>
      <c r="FY5"/>
      <c r="FZ5"/>
      <c r="GA5"/>
      <c r="GB5"/>
    </row>
    <row r="6" spans="1:184" x14ac:dyDescent="0.25">
      <c r="A6" s="2" t="s">
        <v>142</v>
      </c>
      <c r="B6" s="2" t="str">
        <f>VLOOKUP(Model[[#This Row],[type]],[1]aircraft!$A:$N,2,FALSE)</f>
        <v>Airbus A350-900</v>
      </c>
      <c r="C6" s="2" t="str">
        <f>VLOOKUP(Model[[#This Row],[type]],[1]aircraft!$A:$N,3,FALSE)</f>
        <v>Trent XWB-84</v>
      </c>
      <c r="D6" s="5">
        <f>VLOOKUP(Model[[#This Row],[type]],[1]aircraft!$A:$N,4,FALSE)</f>
        <v>2</v>
      </c>
      <c r="E6" s="5">
        <f>VLOOKUP(Model[[#This Row],[type]],[1]aircraft!$A:$N,5,FALSE)</f>
        <v>379000</v>
      </c>
      <c r="F6" s="16">
        <f>VLOOKUP(Model[[#This Row],[type]],[1]aircraft!$A:$N,6,FALSE)</f>
        <v>275000</v>
      </c>
      <c r="G6" s="5">
        <f>VLOOKUP(Model[[#This Row],[type]],[1]aircraft!$A:$N,7,FALSE)</f>
        <v>442</v>
      </c>
      <c r="H6" s="3">
        <f>VLOOKUP(Model[[#This Row],[type]],[1]aircraft!$A:$N,8,FALSE)</f>
        <v>9.01</v>
      </c>
      <c r="I6" s="3">
        <f>VLOOKUP(Model[[#This Row],[type]],[1]aircraft!$A:$N,9,FALSE)</f>
        <v>64.75</v>
      </c>
      <c r="J6" s="4">
        <f>VLOOKUP(Model[[#This Row],[type]],[1]aircraft!$A:$N,10,FALSE)</f>
        <v>0.9</v>
      </c>
      <c r="K6" s="4">
        <f>VLOOKUP(Model[[#This Row],[type]],[1]aircraft!$A:$N,11,FALSE)</f>
        <v>2.1999999999999999E-2</v>
      </c>
      <c r="L6" s="4">
        <f>VLOOKUP(Model[[#This Row],[type]],[1]aircraft!$A:$N,12,FALSE)</f>
        <v>0.15</v>
      </c>
      <c r="M6" s="4">
        <f>VLOOKUP(Model[[#This Row],[type]],[1]aircraft!$A:$N,13,FALSE)</f>
        <v>0.15</v>
      </c>
      <c r="N6" s="13">
        <f>VLOOKUP(Model[[#This Row],[type]],[1]aircraft!$A:$N,14,FALSE)</f>
        <v>0.92100000000000004</v>
      </c>
      <c r="O6" s="5">
        <v>164500</v>
      </c>
      <c r="P6" s="5">
        <f>Model[[#This Row],[m]] * g</f>
        <v>1613196.3925000001</v>
      </c>
      <c r="Q6" s="5">
        <f>Model[[#This Row],[S_clean]] * Model[[#This Row],[SfS]]</f>
        <v>66.3</v>
      </c>
      <c r="R6" s="5">
        <f>IF(WingArea = "Incl. flaps", SUM(Model[[#This Row],[S_clean]], Model[[#This Row],[S_flaps]]), Model[[#This Row],[S_clean]])</f>
        <v>442</v>
      </c>
      <c r="S6" s="15">
        <f>Model[[#This Row],[lambda_f]] * POWER(Model[[#This Row],[cfc]], 1.38) * Model[[#This Row],[SfS]] * POWER(SIN(flap_angle * PI() / 180), 2)</f>
        <v>2.9694783688938824E-4</v>
      </c>
      <c r="T6" s="13">
        <f>Model[[#This Row],[W]] / Model[[#This Row],[S_total]] * k_gear * POWER(Model[[#This Row],[maxtom]], -0.215)</f>
        <v>1.1093147423540685E-2</v>
      </c>
      <c r="U6" s="13">
        <f>SUM(Model[[#This Row],[cD0_clean]], Model[[#This Row],[cD0_flaps]], Model[[#This Row],[cD0_gear]])</f>
        <v>3.3390095260430075E-2</v>
      </c>
      <c r="V6" s="14">
        <v>0.96523400000000004</v>
      </c>
      <c r="W6" s="3">
        <f>POWER(Model[[#This Row],[span]], 2) / Model[[#This Row],[S_total]]</f>
        <v>9.4854355203619907</v>
      </c>
      <c r="X6" s="13">
        <f>1 / (PI() * Model[[#This Row],[ar]] * Model[[#This Row],[e]])</f>
        <v>3.6436212054326136E-2</v>
      </c>
      <c r="Y6" s="11">
        <f>Model[[#This Row],[k]] * POWER(Model[[#This Row],[cL]], 2)</f>
        <v>3.3946768887479058E-2</v>
      </c>
      <c r="Z6" s="11">
        <f>Model[[#This Row],[cD0_total]] + Model[[#This Row],[cDi]]</f>
        <v>6.7336864147909126E-2</v>
      </c>
      <c r="AA6" s="11">
        <f>Model[[#This Row],[cD]] - mu * Model[[#This Row],[cL]]</f>
        <v>4.8032184147909121E-2</v>
      </c>
      <c r="AB6" s="3">
        <f>Model[[#This Row],[cL]] / Model[[#This Row],[cD]]</f>
        <v>14.334406750510544</v>
      </c>
      <c r="AC6" s="30">
        <f>SQRT(Model[[#This Row],[W]] / (0.5 * rho * Model[[#This Row],[S_total]] * Model[[#This Row],[cL]])) * Vs_to_Vlof</f>
        <v>86.428269874419456</v>
      </c>
      <c r="AD6" s="30">
        <v>0</v>
      </c>
      <c r="AE6" s="30" cm="1">
        <f t="array" ref="AE6">Model[[#This Row],[Vtas1]] + Model[[#This Row],[Vlof]:[Vlof]] / 9</f>
        <v>9.6031410971577174</v>
      </c>
      <c r="AF6" s="30" cm="1">
        <f t="array" ref="AF6">Model[[#This Row],[Vtas2]] + Model[[#This Row],[Vlof]:[Vlof]] / 9</f>
        <v>19.206282194315435</v>
      </c>
      <c r="AG6" s="30" cm="1">
        <f t="array" ref="AG6">Model[[#This Row],[Vtas3]] + Model[[#This Row],[Vlof]:[Vlof]] / 9</f>
        <v>28.809423291473152</v>
      </c>
      <c r="AH6" s="30" cm="1">
        <f t="array" ref="AH6">Model[[#This Row],[Vtas4]] + Model[[#This Row],[Vlof]:[Vlof]] / 9</f>
        <v>38.412564388630869</v>
      </c>
      <c r="AI6" s="30" cm="1">
        <f t="array" ref="AI6">Model[[#This Row],[Vtas5]] + Model[[#This Row],[Vlof]:[Vlof]] / 9</f>
        <v>48.015705485788587</v>
      </c>
      <c r="AJ6" s="30" cm="1">
        <f t="array" ref="AJ6">Model[[#This Row],[Vtas6]] + Model[[#This Row],[Vlof]:[Vlof]] / 9</f>
        <v>57.618846582946304</v>
      </c>
      <c r="AK6" s="30" cm="1">
        <f t="array" ref="AK6">Model[[#This Row],[Vtas7]] + Model[[#This Row],[Vlof]:[Vlof]] / 9</f>
        <v>67.221987680104021</v>
      </c>
      <c r="AL6" s="30" cm="1">
        <f t="array" ref="AL6">Model[[#This Row],[Vtas8]] + Model[[#This Row],[Vlof]:[Vlof]] / 9</f>
        <v>76.825128777261739</v>
      </c>
      <c r="AM6" s="30" cm="1">
        <f t="array" ref="AM6">Model[[#This Row],[Vtas9]] + Model[[#This Row],[Vlof]:[Vlof]] / 9</f>
        <v>86.428269874419456</v>
      </c>
      <c r="AN6" s="30">
        <v>0</v>
      </c>
      <c r="AO6" s="30" cm="1">
        <f t="array" ref="AO6">Model[[#This Row],[Vgnd1]] + Model[[#This Row],[Vlof]:[Vlof]] / 9</f>
        <v>9.6031410971577174</v>
      </c>
      <c r="AP6" s="30" cm="1">
        <f t="array" ref="AP6">Model[[#This Row],[Vgnd2]] + Model[[#This Row],[Vlof]:[Vlof]] / 9</f>
        <v>19.206282194315435</v>
      </c>
      <c r="AQ6" s="30" cm="1">
        <f t="array" ref="AQ6">Model[[#This Row],[Vgnd3]] + Model[[#This Row],[Vlof]:[Vlof]] / 9</f>
        <v>28.809423291473152</v>
      </c>
      <c r="AR6" s="30" cm="1">
        <f t="array" ref="AR6">Model[[#This Row],[Vgnd4]] + Model[[#This Row],[Vlof]:[Vlof]] / 9</f>
        <v>38.412564388630869</v>
      </c>
      <c r="AS6" s="30" cm="1">
        <f t="array" ref="AS6">Model[[#This Row],[Vgnd5]] + Model[[#This Row],[Vlof]:[Vlof]] / 9</f>
        <v>48.015705485788587</v>
      </c>
      <c r="AT6" s="30" cm="1">
        <f t="array" ref="AT6">Model[[#This Row],[Vgnd6]] + Model[[#This Row],[Vlof]:[Vlof]] / 9</f>
        <v>57.618846582946304</v>
      </c>
      <c r="AU6" s="30" cm="1">
        <f t="array" ref="AU6">Model[[#This Row],[Vgnd7]] + Model[[#This Row],[Vlof]:[Vlof]] / 9</f>
        <v>67.221987680104021</v>
      </c>
      <c r="AV6" s="30" cm="1">
        <f t="array" ref="AV6">Model[[#This Row],[Vgnd8]] + Model[[#This Row],[Vlof]:[Vlof]] / 9</f>
        <v>76.825128777261739</v>
      </c>
      <c r="AW6" s="30" cm="1">
        <f t="array" ref="AW6">Model[[#This Row],[Vgnd9]] + Model[[#This Row],[Vlof]:[Vlof]] / 9</f>
        <v>86.428269874419456</v>
      </c>
      <c r="AX6" s="32">
        <f>Model[[#This Row],[Vtas1]] / Vsnd</f>
        <v>0</v>
      </c>
      <c r="AY6" s="32">
        <f>Model[[#This Row],[Vtas2]] / Vsnd</f>
        <v>2.8974023796389078E-2</v>
      </c>
      <c r="AZ6" s="32">
        <f>Model[[#This Row],[Vtas3]] / Vsnd</f>
        <v>5.7948047592778155E-2</v>
      </c>
      <c r="BA6" s="32">
        <f>Model[[#This Row],[Vtas4]] / Vsnd</f>
        <v>8.692207138916723E-2</v>
      </c>
      <c r="BB6" s="32">
        <f>Model[[#This Row],[Vtas5]] / Vsnd</f>
        <v>0.11589609518555631</v>
      </c>
      <c r="BC6" s="32">
        <f>Model[[#This Row],[Vtas6]] / Vsnd</f>
        <v>0.14487011898194538</v>
      </c>
      <c r="BD6" s="32">
        <f>Model[[#This Row],[Vtas7]] / Vsnd</f>
        <v>0.17384414277833446</v>
      </c>
      <c r="BE6" s="32">
        <f>Model[[#This Row],[Vtas8]] / Vsnd</f>
        <v>0.20281816657472354</v>
      </c>
      <c r="BF6" s="32">
        <f>Model[[#This Row],[Vtas9]] / Vsnd</f>
        <v>0.23179219037111262</v>
      </c>
      <c r="BG6" s="32">
        <f>Model[[#This Row],[Vtas10]] / Vsnd</f>
        <v>0.26076621416750168</v>
      </c>
      <c r="BH6" s="31">
        <f>0.5 * rho * POWER(Model[[#This Row],[Vtas1]], 2)</f>
        <v>0</v>
      </c>
      <c r="BI6" s="31">
        <f>0.5 * rho * POWER(Model[[#This Row],[Vtas2]], 2)</f>
        <v>56.48494534580071</v>
      </c>
      <c r="BJ6" s="31">
        <f>0.5 * rho * POWER(Model[[#This Row],[Vtas3]], 2)</f>
        <v>225.93978138320284</v>
      </c>
      <c r="BK6" s="31">
        <f>0.5 * rho * POWER(Model[[#This Row],[Vtas4]], 2)</f>
        <v>508.36450811220641</v>
      </c>
      <c r="BL6" s="31">
        <f>0.5 * rho * POWER(Model[[#This Row],[Vtas5]], 2)</f>
        <v>903.75912553281137</v>
      </c>
      <c r="BM6" s="31">
        <f>0.5 * rho * POWER(Model[[#This Row],[Vtas6]], 2)</f>
        <v>1412.1236336450177</v>
      </c>
      <c r="BN6" s="31">
        <f>0.5 * rho * POWER(Model[[#This Row],[Vtas7]], 2)</f>
        <v>2033.4580324488256</v>
      </c>
      <c r="BO6" s="31">
        <f>0.5 * rho * POWER(Model[[#This Row],[Vtas8]], 2)</f>
        <v>2767.7623219442353</v>
      </c>
      <c r="BP6" s="31">
        <f>0.5 * rho * POWER(Model[[#This Row],[Vtas9]], 2)</f>
        <v>3615.0365021312455</v>
      </c>
      <c r="BQ6" s="31">
        <f>0.5 * rho * POWER(Model[[#This Row],[Vtas10]], 2)</f>
        <v>4575.280573009858</v>
      </c>
      <c r="BR6" s="3">
        <f>0.0606 * Model[[#This Row],[bpr]]  + 0.6337</f>
        <v>1.1797059999999999</v>
      </c>
      <c r="BS6" s="3">
        <f>-0.4327 * POWER(dP, 2) + 1.3855 * dP + 0.0472</f>
        <v>1</v>
      </c>
      <c r="BT6" s="3">
        <f>0.1377 * POWER(dP, 3) - 0.4374 * POWER(dP, 2) + 1.3003 * dP</f>
        <v>1.0005999999999999</v>
      </c>
      <c r="BU6" s="3">
        <f>0.9106 * POWER(dP, 3) - 1.7736 * POWER(dP, 2) + 1.8697 * dP</f>
        <v>1.0066999999999999</v>
      </c>
      <c r="BV6" s="4" cm="1">
        <f t="array" ref="BV6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6" s="4" cm="1">
        <f t="array" ref="BW6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0.96568072656321235</v>
      </c>
      <c r="BX6" s="4" cm="1">
        <f t="array" ref="BX6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0.93270598137952387</v>
      </c>
      <c r="BY6" s="4" cm="1">
        <f t="array" ref="BY6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0.90107576444893478</v>
      </c>
      <c r="BZ6" s="4" cm="1">
        <f t="array" ref="BZ6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0.87079007577144485</v>
      </c>
      <c r="CA6" s="4" cm="1">
        <f t="array" ref="CA6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0.84184891534705431</v>
      </c>
      <c r="CB6" s="4" cm="1">
        <f t="array" ref="CB6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0.81425228317576281</v>
      </c>
      <c r="CC6" s="4" cm="1">
        <f t="array" ref="CC6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0.78800017925757071</v>
      </c>
      <c r="CD6" s="4" cm="1">
        <f t="array" ref="CD6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0.76309260359247777</v>
      </c>
      <c r="CE6" s="4" cm="1">
        <f t="array" ref="CE6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0.73952955618048399</v>
      </c>
      <c r="CF6" s="31" cm="1">
        <f t="array" ref="CF6">Model[[#This Row],[tr1]] * Model[[#This Row],[slst]:[slst]] * n</f>
        <v>758000</v>
      </c>
      <c r="CG6" s="31" cm="1">
        <f t="array" ref="CG6">Model[[#This Row],[tr2]] * Model[[#This Row],[slst]:[slst]] * n</f>
        <v>731985.99073491502</v>
      </c>
      <c r="CH6" s="31" cm="1">
        <f t="array" ref="CH6">Model[[#This Row],[tr3]] * Model[[#This Row],[slst]:[slst]] * n</f>
        <v>706991.13388567907</v>
      </c>
      <c r="CI6" s="31" cm="1">
        <f t="array" ref="CI6">Model[[#This Row],[tr4]] * Model[[#This Row],[slst]:[slst]] * n</f>
        <v>683015.4294522925</v>
      </c>
      <c r="CJ6" s="31" cm="1">
        <f t="array" ref="CJ6">Model[[#This Row],[tr5]] * Model[[#This Row],[slst]:[slst]] * n</f>
        <v>660058.87743475521</v>
      </c>
      <c r="CK6" s="31" cm="1">
        <f t="array" ref="CK6">Model[[#This Row],[tr6]] * Model[[#This Row],[slst]:[slst]] * n</f>
        <v>638121.47783306718</v>
      </c>
      <c r="CL6" s="31" cm="1">
        <f t="array" ref="CL6">Model[[#This Row],[tr7]] * Model[[#This Row],[slst]:[slst]] * n</f>
        <v>617203.23064722819</v>
      </c>
      <c r="CM6" s="31" cm="1">
        <f t="array" ref="CM6">Model[[#This Row],[tr8]] * Model[[#This Row],[slst]:[slst]] * n</f>
        <v>597304.13587723859</v>
      </c>
      <c r="CN6" s="31" cm="1">
        <f t="array" ref="CN6">Model[[#This Row],[tr9]] * Model[[#This Row],[slst]:[slst]] * n</f>
        <v>578424.19352309813</v>
      </c>
      <c r="CO6" s="31" cm="1">
        <f t="array" ref="CO6">Model[[#This Row],[tr10]] * Model[[#This Row],[slst]:[slst]] * n</f>
        <v>560563.40358480683</v>
      </c>
      <c r="CP6" s="31">
        <f>Model[[#This Row],[Fmax1]] * (100 - rto) / 100</f>
        <v>758000</v>
      </c>
      <c r="CQ6" s="31">
        <f>Model[[#This Row],[Fmax2]] * (100 - rto) / 100</f>
        <v>731985.99073491502</v>
      </c>
      <c r="CR6" s="31">
        <f>Model[[#This Row],[Fmax3]] * (100 - rto) / 100</f>
        <v>706991.13388567907</v>
      </c>
      <c r="CS6" s="31">
        <f>Model[[#This Row],[Fmax4]] * (100 - rto) / 100</f>
        <v>683015.4294522925</v>
      </c>
      <c r="CT6" s="31">
        <f>Model[[#This Row],[Fmax5]] * (100 - rto) / 100</f>
        <v>660058.87743475521</v>
      </c>
      <c r="CU6" s="31">
        <f>Model[[#This Row],[Fmax6]] * (100 - rto) / 100</f>
        <v>638121.47783306718</v>
      </c>
      <c r="CV6" s="31">
        <f>Model[[#This Row],[Fmax7]] * (100 - rto) / 100</f>
        <v>617203.23064722819</v>
      </c>
      <c r="CW6" s="31">
        <f>Model[[#This Row],[Fmax8]] * (100 - rto) / 100</f>
        <v>597304.13587723859</v>
      </c>
      <c r="CX6" s="31">
        <f>Model[[#This Row],[Fmax9]] * (100 - rto) / 100</f>
        <v>578424.19352309813</v>
      </c>
      <c r="CY6" s="31">
        <f>Model[[#This Row],[Fmax10]] * (100 - rto) / 100</f>
        <v>560563.40358480683</v>
      </c>
      <c r="CZ6" s="31" cm="1">
        <f t="array" ref="CZ6">Model[[#This Row],[cL]:[cL]] * 0.5 * rho * POWER(Model[[#This Row],[Vtas1]], 2) * Model[[#This Row],[S_total]:[S_total]]</f>
        <v>0</v>
      </c>
      <c r="DA6" s="31" cm="1">
        <f t="array" ref="DA6">Model[[#This Row],[cL]:[cL]] * 0.5 * rho * POWER(Model[[#This Row],[Vtas2]], 2) * Model[[#This Row],[S_total]:[S_total]]</f>
        <v>24098.365863271603</v>
      </c>
      <c r="DB6" s="31" cm="1">
        <f t="array" ref="DB6">Model[[#This Row],[cL]:[cL]] * 0.5 * rho * POWER(Model[[#This Row],[Vtas3]], 2) * Model[[#This Row],[S_total]:[S_total]]</f>
        <v>96393.463453086413</v>
      </c>
      <c r="DC6" s="31" cm="1">
        <f t="array" ref="DC6">Model[[#This Row],[cL]:[cL]] * 0.5 * rho * POWER(Model[[#This Row],[Vtas4]], 2) * Model[[#This Row],[S_total]:[S_total]]</f>
        <v>216885.29276944447</v>
      </c>
      <c r="DD6" s="31" cm="1">
        <f t="array" ref="DD6">Model[[#This Row],[cL]:[cL]] * 0.5 * rho * POWER(Model[[#This Row],[Vtas5]], 2) * Model[[#This Row],[S_total]:[S_total]]</f>
        <v>385573.85381234565</v>
      </c>
      <c r="DE6" s="31" cm="1">
        <f t="array" ref="DE6">Model[[#This Row],[cL]:[cL]] * 0.5 * rho * POWER(Model[[#This Row],[Vtas6]], 2) * Model[[#This Row],[S_total]:[S_total]]</f>
        <v>602459.14658179006</v>
      </c>
      <c r="DF6" s="31" cm="1">
        <f t="array" ref="DF6">Model[[#This Row],[cL]:[cL]] * 0.5 * rho * POWER(Model[[#This Row],[Vtas7]], 2) * Model[[#This Row],[S_total]:[S_total]]</f>
        <v>867541.17107777786</v>
      </c>
      <c r="DG6" s="31" cm="1">
        <f t="array" ref="DG6">Model[[#This Row],[cL]:[cL]] * 0.5 * rho * POWER(Model[[#This Row],[Vtas8]], 2) * Model[[#This Row],[S_total]:[S_total]]</f>
        <v>1180819.9273003086</v>
      </c>
      <c r="DH6" s="31" cm="1">
        <f t="array" ref="DH6">Model[[#This Row],[cL]:[cL]] * 0.5 * rho * POWER(Model[[#This Row],[Vtas9]], 2) * Model[[#This Row],[S_total]:[S_total]]</f>
        <v>1542295.4152493826</v>
      </c>
      <c r="DI6" s="31" cm="1">
        <f t="array" ref="DI6">Model[[#This Row],[cL]:[cL]] * 0.5 * rho * POWER(Model[[#This Row],[Vtas10]], 2) * Model[[#This Row],[S_total]:[S_total]]</f>
        <v>1951967.6349249999</v>
      </c>
      <c r="DJ6" s="31" cm="1">
        <f t="array" ref="DJ6">Model[[#This Row],[cD]:[cD]] * 0.5 * rho * POWER(Model[[#This Row],[Vtas1]], 2) * Model[[#This Row],[S_total]:[S_total]]</f>
        <v>0</v>
      </c>
      <c r="DK6" s="31" cm="1">
        <f t="array" ref="DK6">Model[[#This Row],[cD]:[cD]] * 0.5 * rho * POWER(Model[[#This Row],[Vtas2]], 2) * Model[[#This Row],[S_total]:[S_total]]</f>
        <v>1681.1554382892964</v>
      </c>
      <c r="DL6" s="31" cm="1">
        <f t="array" ref="DL6">Model[[#This Row],[cD]:[cD]] * 0.5 * rho * POWER(Model[[#This Row],[Vtas3]], 2) * Model[[#This Row],[S_total]:[S_total]]</f>
        <v>6724.6217531571856</v>
      </c>
      <c r="DM6" s="31" cm="1">
        <f t="array" ref="DM6">Model[[#This Row],[cD]:[cD]] * 0.5 * rho * POWER(Model[[#This Row],[Vtas4]], 2) * Model[[#This Row],[S_total]:[S_total]]</f>
        <v>15130.39894460367</v>
      </c>
      <c r="DN6" s="31" cm="1">
        <f t="array" ref="DN6">Model[[#This Row],[cD]:[cD]] * 0.5 * rho * POWER(Model[[#This Row],[Vtas5]], 2) * Model[[#This Row],[S_total]:[S_total]]</f>
        <v>26898.487012628742</v>
      </c>
      <c r="DO6" s="31" cm="1">
        <f t="array" ref="DO6">Model[[#This Row],[cD]:[cD]] * 0.5 * rho * POWER(Model[[#This Row],[Vtas6]], 2) * Model[[#This Row],[S_total]:[S_total]]</f>
        <v>42028.885957232415</v>
      </c>
      <c r="DP6" s="31" cm="1">
        <f t="array" ref="DP6">Model[[#This Row],[cD]:[cD]] * 0.5 * rho * POWER(Model[[#This Row],[Vtas7]], 2) * Model[[#This Row],[S_total]:[S_total]]</f>
        <v>60521.595778414681</v>
      </c>
      <c r="DQ6" s="31" cm="1">
        <f t="array" ref="DQ6">Model[[#This Row],[cD]:[cD]] * 0.5 * rho * POWER(Model[[#This Row],[Vtas8]], 2) * Model[[#This Row],[S_total]:[S_total]]</f>
        <v>82376.616476175535</v>
      </c>
      <c r="DR6" s="31" cm="1">
        <f t="array" ref="DR6">Model[[#This Row],[cD]:[cD]] * 0.5 * rho * POWER(Model[[#This Row],[Vtas9]], 2) * Model[[#This Row],[S_total]:[S_total]]</f>
        <v>107593.94805051497</v>
      </c>
      <c r="DS6" s="31" cm="1">
        <f t="array" ref="DS6">Model[[#This Row],[cD]:[cD]] * 0.5 * rho * POWER(Model[[#This Row],[Vtas10]], 2) * Model[[#This Row],[S_total]:[S_total]]</f>
        <v>136173.59050143301</v>
      </c>
      <c r="DT6" s="4" cm="1">
        <f t="array" ref="DT6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4.4117694355623103</v>
      </c>
      <c r="DU6" s="4" cm="1">
        <f t="array" ref="DU6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4.2463396642181834</v>
      </c>
      <c r="DV6" s="4" cm="1">
        <f t="array" ref="DV6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4.0725255535050682</v>
      </c>
      <c r="DW6" s="4" cm="1">
        <f t="array" ref="DW6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3.8903271034229654</v>
      </c>
      <c r="DX6" s="4" cm="1">
        <f t="array" ref="DX6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3.6997443139718746</v>
      </c>
      <c r="DY6" s="4" cm="1">
        <f t="array" ref="DY6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3.5007771851517973</v>
      </c>
      <c r="DZ6" s="4" cm="1">
        <f t="array" ref="DZ6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3.2934257169627306</v>
      </c>
      <c r="EA6" s="4" cm="1">
        <f t="array" ref="EA6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3.0776899094046763</v>
      </c>
      <c r="EB6" s="4" cm="1">
        <f t="array" ref="EB6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2.8535697624776342</v>
      </c>
      <c r="EC6" s="4" cm="1">
        <f t="array" ref="EC6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2.6210652761816036</v>
      </c>
      <c r="ED6" s="12">
        <f>(Model[[#This Row],[a1]] - Model[[#This Row],[a10]]) / Model[[#This Row],[a1]]</f>
        <v>0.40589250765151763</v>
      </c>
      <c r="EE6" s="4">
        <f>AVERAGE(Model[[#This Row],[a1]], Model[[#This Row],[a1]])</f>
        <v>4.4117694355623103</v>
      </c>
      <c r="EF6" s="4">
        <f>AVERAGE(Model[[#This Row],[a1]], Model[[#This Row],[a2]])</f>
        <v>4.3290545498902464</v>
      </c>
      <c r="EG6" s="4">
        <f>AVERAGE(Model[[#This Row],[a2]], Model[[#This Row],[a3]])</f>
        <v>4.1594326088616258</v>
      </c>
      <c r="EH6" s="4">
        <f>AVERAGE(Model[[#This Row],[a3]], Model[[#This Row],[a4]])</f>
        <v>3.9814263284640168</v>
      </c>
      <c r="EI6" s="4">
        <f>AVERAGE(Model[[#This Row],[a4]], Model[[#This Row],[a5]])</f>
        <v>3.7950357086974202</v>
      </c>
      <c r="EJ6" s="4">
        <f>AVERAGE(Model[[#This Row],[a5]], Model[[#This Row],[a6]])</f>
        <v>3.6002607495618362</v>
      </c>
      <c r="EK6" s="4">
        <f>AVERAGE(Model[[#This Row],[a6]], Model[[#This Row],[a7]])</f>
        <v>3.3971014510572637</v>
      </c>
      <c r="EL6" s="4">
        <f>AVERAGE(Model[[#This Row],[a7]], Model[[#This Row],[a8]])</f>
        <v>3.1855578131837037</v>
      </c>
      <c r="EM6" s="4">
        <f>AVERAGE(Model[[#This Row],[a8]], Model[[#This Row],[a9]])</f>
        <v>2.9656298359411553</v>
      </c>
      <c r="EN6" s="4">
        <f>AVERAGE(Model[[#This Row],[a9]], Model[[#This Row],[a10]])</f>
        <v>2.7373175193296189</v>
      </c>
      <c r="EO6" s="4">
        <f>AVERAGE(Model[[#This Row],[Vgnd1]], Model[[#This Row],[Vgnd1]])</f>
        <v>0</v>
      </c>
      <c r="EP6" s="4">
        <f>AVERAGE(Model[[#This Row],[Vgnd1]], Model[[#This Row],[Vgnd2]])</f>
        <v>4.8015705485788587</v>
      </c>
      <c r="EQ6" s="4">
        <f>AVERAGE(Model[[#This Row],[Vgnd2]], Model[[#This Row],[Vgnd3]])</f>
        <v>14.404711645736576</v>
      </c>
      <c r="ER6" s="4">
        <f>AVERAGE(Model[[#This Row],[Vgnd3]], Model[[#This Row],[Vgnd4]])</f>
        <v>24.007852742894293</v>
      </c>
      <c r="ES6" s="4">
        <f>AVERAGE(Model[[#This Row],[Vgnd4]], Model[[#This Row],[Vgnd5]])</f>
        <v>33.610993840052011</v>
      </c>
      <c r="ET6" s="4">
        <f>AVERAGE(Model[[#This Row],[Vgnd5]], Model[[#This Row],[Vgnd6]])</f>
        <v>43.214134937209728</v>
      </c>
      <c r="EU6" s="4">
        <f>AVERAGE(Model[[#This Row],[Vgnd6]], Model[[#This Row],[Vgnd7]])</f>
        <v>52.817276034367445</v>
      </c>
      <c r="EV6" s="4">
        <f>AVERAGE(Model[[#This Row],[Vgnd7]], Model[[#This Row],[Vgnd8]])</f>
        <v>62.420417131525163</v>
      </c>
      <c r="EW6" s="4">
        <f>AVERAGE(Model[[#This Row],[Vgnd8]], Model[[#This Row],[Vgnd9]])</f>
        <v>72.023558228682873</v>
      </c>
      <c r="EX6" s="4">
        <f>AVERAGE(Model[[#This Row],[Vgnd9]], Model[[#This Row],[Vgnd10]])</f>
        <v>81.626699325840605</v>
      </c>
      <c r="EY6" s="4">
        <f>Model[[#This Row],[Vlof]] / 9</f>
        <v>9.6031410971577174</v>
      </c>
      <c r="EZ6" s="4" cm="1">
        <f t="array" ref="EZ6">Model[[#This Row],[Vgnd_bar1]] * Model[[#This Row],[Vgnd_int]:[Vgnd_int]] / Model[[#This Row],[a_bar1]]</f>
        <v>0</v>
      </c>
      <c r="FA6" s="4" cm="1">
        <f t="array" ref="FA6">Model[[#This Row],[Vgnd_bar2]] * Model[[#This Row],[Vgnd_int]:[Vgnd_int]] / Model[[#This Row],[a_bar2]]</f>
        <v>10.651323270372924</v>
      </c>
      <c r="FB6" s="4" cm="1">
        <f t="array" ref="FB6">Model[[#This Row],[Vgnd_bar3]] * Model[[#This Row],[Vgnd_int]:[Vgnd_int]] / Model[[#This Row],[a_bar3]]</f>
        <v>33.257054845213197</v>
      </c>
      <c r="FC6" s="4" cm="1">
        <f t="array" ref="FC6">Model[[#This Row],[Vgnd_bar4]] * Model[[#This Row],[Vgnd_int]:[Vgnd_int]] / Model[[#This Row],[a_bar4]]</f>
        <v>57.906583799264311</v>
      </c>
      <c r="FD6" s="4" cm="1">
        <f t="array" ref="FD6">Model[[#This Row],[Vgnd_bar5]] * Model[[#This Row],[Vgnd_int]:[Vgnd_int]] / Model[[#This Row],[a_bar5]]</f>
        <v>85.050877261047944</v>
      </c>
      <c r="FE6" s="4" cm="1">
        <f t="array" ref="FE6">Model[[#This Row],[Vgnd_bar6]] * Model[[#This Row],[Vgnd_int]:[Vgnd_int]] / Model[[#This Row],[a_bar6]]</f>
        <v>115.26704982247291</v>
      </c>
      <c r="FF6" s="4" cm="1">
        <f t="array" ref="FF6">Model[[#This Row],[Vgnd_bar7]] * Model[[#This Row],[Vgnd_int]:[Vgnd_int]] / Model[[#This Row],[a_bar7]]</f>
        <v>149.30721423338719</v>
      </c>
      <c r="FG6" s="4" cm="1">
        <f t="array" ref="FG6">Model[[#This Row],[Vgnd_bar8]] * Model[[#This Row],[Vgnd_int]:[Vgnd_int]] / Model[[#This Row],[a_bar8]]</f>
        <v>188.17177656505746</v>
      </c>
      <c r="FH6" s="4" cm="1">
        <f t="array" ref="FH6">Model[[#This Row],[Vgnd_bar9]] * Model[[#This Row],[Vgnd_int]:[Vgnd_int]] / Model[[#This Row],[a_bar9]]</f>
        <v>233.22276556807623</v>
      </c>
      <c r="FI6" s="4" cm="1">
        <f t="array" ref="FI6">Model[[#This Row],[Vgnd_bar10]] * Model[[#This Row],[Vgnd_int]:[Vgnd_int]] / Model[[#This Row],[a_bar10]]</f>
        <v>286.36528476728921</v>
      </c>
      <c r="FJ6" s="5">
        <f>SUM(Model[[#This Row],[inc1]:[inc10]])</f>
        <v>1159.1999301321814</v>
      </c>
      <c r="FK6" s="5">
        <f>ft_to_m*screen_height / COS(climb_angle)</f>
        <v>69.555528290513578</v>
      </c>
      <c r="FL6" s="5">
        <f>(Model[[#This Row],[todr_sim_gnd]] + Model[[#This Row],[todr_sim_air]]) * (tod_mul-1)</f>
        <v>184.31331876340414</v>
      </c>
      <c r="FM6" s="5">
        <f>SUM(Model[[#This Row],[todr_sim_gnd]:[todr_sim_reg]])</f>
        <v>1413.0687771860992</v>
      </c>
      <c r="FN6" s="5">
        <f>Model[[#This Row],[todr_cal]]-Model[[#This Row],[todr_cal_reg]]-Model[[#This Row],[todr_cal_air]]</f>
        <v>1305.3140369268776</v>
      </c>
      <c r="FO6" s="5">
        <f t="shared" si="1"/>
        <v>69.555528290513578</v>
      </c>
      <c r="FP6" s="5">
        <f>Model[[#This Row],[todr_cal]]-Model[[#This Row],[todr_cal]]/tod_mul</f>
        <v>206.23043478260865</v>
      </c>
      <c r="FQ6">
        <v>1581.1</v>
      </c>
      <c r="FR6" s="3">
        <f>ABS(Model[[#This Row],[todr_sim]] - Model[[#This Row],[todr_cal]])</f>
        <v>168.03122281390074</v>
      </c>
      <c r="FS6" s="6">
        <f>Model[[#This Row],[diff_m]]/Model[[#This Row],[todr_cal]]</f>
        <v>0.10627488635374154</v>
      </c>
      <c r="FT6"/>
      <c r="FU6"/>
      <c r="FV6"/>
      <c r="FW6"/>
      <c r="FX6"/>
      <c r="FY6"/>
      <c r="FZ6"/>
      <c r="GA6"/>
      <c r="GB6"/>
    </row>
    <row r="7" spans="1:184" x14ac:dyDescent="0.25">
      <c r="A7" s="2" t="s">
        <v>142</v>
      </c>
      <c r="B7" s="2" t="str">
        <f>VLOOKUP(Model[[#This Row],[type]],[1]aircraft!$A:$N,2,FALSE)</f>
        <v>Airbus A350-900</v>
      </c>
      <c r="C7" s="2" t="str">
        <f>VLOOKUP(Model[[#This Row],[type]],[1]aircraft!$A:$N,3,FALSE)</f>
        <v>Trent XWB-84</v>
      </c>
      <c r="D7" s="5">
        <f>VLOOKUP(Model[[#This Row],[type]],[1]aircraft!$A:$N,4,FALSE)</f>
        <v>2</v>
      </c>
      <c r="E7" s="5">
        <f>VLOOKUP(Model[[#This Row],[type]],[1]aircraft!$A:$N,5,FALSE)</f>
        <v>379000</v>
      </c>
      <c r="F7" s="16">
        <f>VLOOKUP(Model[[#This Row],[type]],[1]aircraft!$A:$N,6,FALSE)</f>
        <v>275000</v>
      </c>
      <c r="G7" s="5">
        <f>VLOOKUP(Model[[#This Row],[type]],[1]aircraft!$A:$N,7,FALSE)</f>
        <v>442</v>
      </c>
      <c r="H7" s="3">
        <f>VLOOKUP(Model[[#This Row],[type]],[1]aircraft!$A:$N,8,FALSE)</f>
        <v>9.01</v>
      </c>
      <c r="I7" s="3">
        <f>VLOOKUP(Model[[#This Row],[type]],[1]aircraft!$A:$N,9,FALSE)</f>
        <v>64.75</v>
      </c>
      <c r="J7" s="4">
        <f>VLOOKUP(Model[[#This Row],[type]],[1]aircraft!$A:$N,10,FALSE)</f>
        <v>0.9</v>
      </c>
      <c r="K7" s="4">
        <f>VLOOKUP(Model[[#This Row],[type]],[1]aircraft!$A:$N,11,FALSE)</f>
        <v>2.1999999999999999E-2</v>
      </c>
      <c r="L7" s="4">
        <f>VLOOKUP(Model[[#This Row],[type]],[1]aircraft!$A:$N,12,FALSE)</f>
        <v>0.15</v>
      </c>
      <c r="M7" s="4">
        <f>VLOOKUP(Model[[#This Row],[type]],[1]aircraft!$A:$N,13,FALSE)</f>
        <v>0.15</v>
      </c>
      <c r="N7" s="13">
        <f>VLOOKUP(Model[[#This Row],[type]],[1]aircraft!$A:$N,14,FALSE)</f>
        <v>0.92100000000000004</v>
      </c>
      <c r="O7" s="5">
        <v>275000</v>
      </c>
      <c r="P7" s="5">
        <f>Model[[#This Row],[m]] * g</f>
        <v>2696832.875</v>
      </c>
      <c r="Q7" s="5">
        <f>Model[[#This Row],[S_clean]] * Model[[#This Row],[SfS]]</f>
        <v>66.3</v>
      </c>
      <c r="R7" s="5">
        <f>IF(WingArea = "Incl. flaps", SUM(Model[[#This Row],[S_clean]], Model[[#This Row],[S_flaps]]), Model[[#This Row],[S_clean]])</f>
        <v>442</v>
      </c>
      <c r="S7" s="15">
        <f>Model[[#This Row],[lambda_f]] * POWER(Model[[#This Row],[cfc]], 1.38) * Model[[#This Row],[SfS]] * POWER(SIN(flap_angle * PI() / 180), 2)</f>
        <v>2.9694783688938824E-4</v>
      </c>
      <c r="T7" s="13">
        <f>Model[[#This Row],[W]] / Model[[#This Row],[S_total]] * k_gear * POWER(Model[[#This Row],[maxtom]], -0.215)</f>
        <v>1.8544775328107523E-2</v>
      </c>
      <c r="U7" s="13">
        <f>SUM(Model[[#This Row],[cD0_clean]], Model[[#This Row],[cD0_flaps]], Model[[#This Row],[cD0_gear]])</f>
        <v>4.0841723164996915E-2</v>
      </c>
      <c r="V7" s="14">
        <v>1.89897</v>
      </c>
      <c r="W7" s="3">
        <f>POWER(Model[[#This Row],[span]], 2) / Model[[#This Row],[S_total]]</f>
        <v>9.4854355203619907</v>
      </c>
      <c r="X7" s="13">
        <f>1 / (PI() * Model[[#This Row],[ar]] * Model[[#This Row],[e]])</f>
        <v>3.6436212054326136E-2</v>
      </c>
      <c r="Y7" s="11">
        <f>Model[[#This Row],[k]] * POWER(Model[[#This Row],[cL]], 2)</f>
        <v>0.13139215283731409</v>
      </c>
      <c r="Z7" s="11">
        <f>Model[[#This Row],[cD0_total]] + Model[[#This Row],[cDi]]</f>
        <v>0.17223387600231099</v>
      </c>
      <c r="AA7" s="11">
        <f>Model[[#This Row],[cD]] - mu * Model[[#This Row],[cL]]</f>
        <v>0.134254476002311</v>
      </c>
      <c r="AB7" s="3">
        <f>Model[[#This Row],[cL]] / Model[[#This Row],[cD]]</f>
        <v>11.025531353509805</v>
      </c>
      <c r="AC7" s="30">
        <f>SQRT(Model[[#This Row],[W]] / (0.5 * rho * Model[[#This Row],[S_total]] * Model[[#This Row],[cL]])) * Vs_to_Vlof</f>
        <v>79.670303009250858</v>
      </c>
      <c r="AD7" s="30">
        <v>0</v>
      </c>
      <c r="AE7" s="30" cm="1">
        <f t="array" ref="AE7">Model[[#This Row],[Vtas1]] + Model[[#This Row],[Vlof]:[Vlof]] / 9</f>
        <v>8.852255889916762</v>
      </c>
      <c r="AF7" s="30" cm="1">
        <f t="array" ref="AF7">Model[[#This Row],[Vtas2]] + Model[[#This Row],[Vlof]:[Vlof]] / 9</f>
        <v>17.704511779833524</v>
      </c>
      <c r="AG7" s="30" cm="1">
        <f t="array" ref="AG7">Model[[#This Row],[Vtas3]] + Model[[#This Row],[Vlof]:[Vlof]] / 9</f>
        <v>26.556767669750286</v>
      </c>
      <c r="AH7" s="30" cm="1">
        <f t="array" ref="AH7">Model[[#This Row],[Vtas4]] + Model[[#This Row],[Vlof]:[Vlof]] / 9</f>
        <v>35.409023559667048</v>
      </c>
      <c r="AI7" s="30" cm="1">
        <f t="array" ref="AI7">Model[[#This Row],[Vtas5]] + Model[[#This Row],[Vlof]:[Vlof]] / 9</f>
        <v>44.26127944958381</v>
      </c>
      <c r="AJ7" s="30" cm="1">
        <f t="array" ref="AJ7">Model[[#This Row],[Vtas6]] + Model[[#This Row],[Vlof]:[Vlof]] / 9</f>
        <v>53.113535339500572</v>
      </c>
      <c r="AK7" s="30" cm="1">
        <f t="array" ref="AK7">Model[[#This Row],[Vtas7]] + Model[[#This Row],[Vlof]:[Vlof]] / 9</f>
        <v>61.965791229417334</v>
      </c>
      <c r="AL7" s="30" cm="1">
        <f t="array" ref="AL7">Model[[#This Row],[Vtas8]] + Model[[#This Row],[Vlof]:[Vlof]] / 9</f>
        <v>70.818047119334096</v>
      </c>
      <c r="AM7" s="30" cm="1">
        <f t="array" ref="AM7">Model[[#This Row],[Vtas9]] + Model[[#This Row],[Vlof]:[Vlof]] / 9</f>
        <v>79.670303009250858</v>
      </c>
      <c r="AN7" s="30">
        <v>0</v>
      </c>
      <c r="AO7" s="30" cm="1">
        <f t="array" ref="AO7">Model[[#This Row],[Vgnd1]] + Model[[#This Row],[Vlof]:[Vlof]] / 9</f>
        <v>8.852255889916762</v>
      </c>
      <c r="AP7" s="30" cm="1">
        <f t="array" ref="AP7">Model[[#This Row],[Vgnd2]] + Model[[#This Row],[Vlof]:[Vlof]] / 9</f>
        <v>17.704511779833524</v>
      </c>
      <c r="AQ7" s="30" cm="1">
        <f t="array" ref="AQ7">Model[[#This Row],[Vgnd3]] + Model[[#This Row],[Vlof]:[Vlof]] / 9</f>
        <v>26.556767669750286</v>
      </c>
      <c r="AR7" s="30" cm="1">
        <f t="array" ref="AR7">Model[[#This Row],[Vgnd4]] + Model[[#This Row],[Vlof]:[Vlof]] / 9</f>
        <v>35.409023559667048</v>
      </c>
      <c r="AS7" s="30" cm="1">
        <f t="array" ref="AS7">Model[[#This Row],[Vgnd5]] + Model[[#This Row],[Vlof]:[Vlof]] / 9</f>
        <v>44.26127944958381</v>
      </c>
      <c r="AT7" s="30" cm="1">
        <f t="array" ref="AT7">Model[[#This Row],[Vgnd6]] + Model[[#This Row],[Vlof]:[Vlof]] / 9</f>
        <v>53.113535339500572</v>
      </c>
      <c r="AU7" s="30" cm="1">
        <f t="array" ref="AU7">Model[[#This Row],[Vgnd7]] + Model[[#This Row],[Vlof]:[Vlof]] / 9</f>
        <v>61.965791229417334</v>
      </c>
      <c r="AV7" s="30" cm="1">
        <f t="array" ref="AV7">Model[[#This Row],[Vgnd8]] + Model[[#This Row],[Vlof]:[Vlof]] / 9</f>
        <v>70.818047119334096</v>
      </c>
      <c r="AW7" s="30" cm="1">
        <f t="array" ref="AW7">Model[[#This Row],[Vgnd9]] + Model[[#This Row],[Vlof]:[Vlof]] / 9</f>
        <v>79.670303009250858</v>
      </c>
      <c r="AX7" s="32">
        <f>Model[[#This Row],[Vtas1]] / Vsnd</f>
        <v>0</v>
      </c>
      <c r="AY7" s="32">
        <f>Model[[#This Row],[Vtas2]] / Vsnd</f>
        <v>2.67084977937153E-2</v>
      </c>
      <c r="AZ7" s="32">
        <f>Model[[#This Row],[Vtas3]] / Vsnd</f>
        <v>5.3416995587430599E-2</v>
      </c>
      <c r="BA7" s="32">
        <f>Model[[#This Row],[Vtas4]] / Vsnd</f>
        <v>8.0125493381145899E-2</v>
      </c>
      <c r="BB7" s="32">
        <f>Model[[#This Row],[Vtas5]] / Vsnd</f>
        <v>0.1068339911748612</v>
      </c>
      <c r="BC7" s="32">
        <f>Model[[#This Row],[Vtas6]] / Vsnd</f>
        <v>0.13354248896857651</v>
      </c>
      <c r="BD7" s="32">
        <f>Model[[#This Row],[Vtas7]] / Vsnd</f>
        <v>0.1602509867622918</v>
      </c>
      <c r="BE7" s="32">
        <f>Model[[#This Row],[Vtas8]] / Vsnd</f>
        <v>0.18695948455600711</v>
      </c>
      <c r="BF7" s="32">
        <f>Model[[#This Row],[Vtas9]] / Vsnd</f>
        <v>0.2136679823497224</v>
      </c>
      <c r="BG7" s="32">
        <f>Model[[#This Row],[Vtas10]] / Vsnd</f>
        <v>0.24037648014343771</v>
      </c>
      <c r="BH7" s="31">
        <f>0.5 * rho * POWER(Model[[#This Row],[Vtas1]], 2)</f>
        <v>0</v>
      </c>
      <c r="BI7" s="31">
        <f>0.5 * rho * POWER(Model[[#This Row],[Vtas2]], 2)</f>
        <v>47.996991033596686</v>
      </c>
      <c r="BJ7" s="31">
        <f>0.5 * rho * POWER(Model[[#This Row],[Vtas3]], 2)</f>
        <v>191.98796413438674</v>
      </c>
      <c r="BK7" s="31">
        <f>0.5 * rho * POWER(Model[[#This Row],[Vtas4]], 2)</f>
        <v>431.97291930237014</v>
      </c>
      <c r="BL7" s="31">
        <f>0.5 * rho * POWER(Model[[#This Row],[Vtas5]], 2)</f>
        <v>767.95185653754697</v>
      </c>
      <c r="BM7" s="31">
        <f>0.5 * rho * POWER(Model[[#This Row],[Vtas6]], 2)</f>
        <v>1199.9247758399169</v>
      </c>
      <c r="BN7" s="31">
        <f>0.5 * rho * POWER(Model[[#This Row],[Vtas7]], 2)</f>
        <v>1727.8916772094806</v>
      </c>
      <c r="BO7" s="31">
        <f>0.5 * rho * POWER(Model[[#This Row],[Vtas8]], 2)</f>
        <v>2351.8525606462376</v>
      </c>
      <c r="BP7" s="31">
        <f>0.5 * rho * POWER(Model[[#This Row],[Vtas9]], 2)</f>
        <v>3071.8074261501879</v>
      </c>
      <c r="BQ7" s="31">
        <f>0.5 * rho * POWER(Model[[#This Row],[Vtas10]], 2)</f>
        <v>3887.7562737213316</v>
      </c>
      <c r="BR7" s="3">
        <f>0.0606 * Model[[#This Row],[bpr]]  + 0.6337</f>
        <v>1.1797059999999999</v>
      </c>
      <c r="BS7" s="3">
        <f>-0.4327 * POWER(dP, 2) + 1.3855 * dP + 0.0472</f>
        <v>1</v>
      </c>
      <c r="BT7" s="3">
        <f>0.1377 * POWER(dP, 3) - 0.4374 * POWER(dP, 2) + 1.3003 * dP</f>
        <v>1.0005999999999999</v>
      </c>
      <c r="BU7" s="3">
        <f>0.9106 * POWER(dP, 3) - 1.7736 * POWER(dP, 2) + 1.8697 * dP</f>
        <v>1.0066999999999999</v>
      </c>
      <c r="BV7" s="4" cm="1">
        <f t="array" ref="BV7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7" s="4" cm="1">
        <f t="array" ref="BW7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0.96831575107265022</v>
      </c>
      <c r="BX7" s="4" cm="1">
        <f t="array" ref="BX7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0.93777398905244636</v>
      </c>
      <c r="BY7" s="4" cm="1">
        <f t="array" ref="BY7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0.90837471393938796</v>
      </c>
      <c r="BZ7" s="4" cm="1">
        <f t="array" ref="BZ7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0.88011792573347558</v>
      </c>
      <c r="CA7" s="4" cm="1">
        <f t="array" ref="CA7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0.8530036244347089</v>
      </c>
      <c r="CB7" s="4" cm="1">
        <f t="array" ref="CB7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0.82703181004308801</v>
      </c>
      <c r="CC7" s="4" cm="1">
        <f t="array" ref="CC7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0.80220248255861282</v>
      </c>
      <c r="CD7" s="4" cm="1">
        <f t="array" ref="CD7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0.77851564198128353</v>
      </c>
      <c r="CE7" s="4" cm="1">
        <f t="array" ref="CE7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0.75597128831109994</v>
      </c>
      <c r="CF7" s="31" cm="1">
        <f t="array" ref="CF7">Model[[#This Row],[tr1]] * Model[[#This Row],[slst]:[slst]] * n</f>
        <v>758000</v>
      </c>
      <c r="CG7" s="31" cm="1">
        <f t="array" ref="CG7">Model[[#This Row],[tr2]] * Model[[#This Row],[slst]:[slst]] * n</f>
        <v>733983.33931306889</v>
      </c>
      <c r="CH7" s="31" cm="1">
        <f t="array" ref="CH7">Model[[#This Row],[tr3]] * Model[[#This Row],[slst]:[slst]] * n</f>
        <v>710832.68370175431</v>
      </c>
      <c r="CI7" s="31" cm="1">
        <f t="array" ref="CI7">Model[[#This Row],[tr4]] * Model[[#This Row],[slst]:[slst]] * n</f>
        <v>688548.03316605603</v>
      </c>
      <c r="CJ7" s="31" cm="1">
        <f t="array" ref="CJ7">Model[[#This Row],[tr5]] * Model[[#This Row],[slst]:[slst]] * n</f>
        <v>667129.38770597451</v>
      </c>
      <c r="CK7" s="31" cm="1">
        <f t="array" ref="CK7">Model[[#This Row],[tr6]] * Model[[#This Row],[slst]:[slst]] * n</f>
        <v>646576.74732150929</v>
      </c>
      <c r="CL7" s="31" cm="1">
        <f t="array" ref="CL7">Model[[#This Row],[tr7]] * Model[[#This Row],[slst]:[slst]] * n</f>
        <v>626890.11201266071</v>
      </c>
      <c r="CM7" s="31" cm="1">
        <f t="array" ref="CM7">Model[[#This Row],[tr8]] * Model[[#This Row],[slst]:[slst]] * n</f>
        <v>608069.48177942855</v>
      </c>
      <c r="CN7" s="31" cm="1">
        <f t="array" ref="CN7">Model[[#This Row],[tr9]] * Model[[#This Row],[slst]:[slst]] * n</f>
        <v>590114.85662181291</v>
      </c>
      <c r="CO7" s="31" cm="1">
        <f t="array" ref="CO7">Model[[#This Row],[tr10]] * Model[[#This Row],[slst]:[slst]] * n</f>
        <v>573026.23653981381</v>
      </c>
      <c r="CP7" s="31">
        <f>Model[[#This Row],[Fmax1]] * (100 - rto) / 100</f>
        <v>758000</v>
      </c>
      <c r="CQ7" s="31">
        <f>Model[[#This Row],[Fmax2]] * (100 - rto) / 100</f>
        <v>733983.33931306889</v>
      </c>
      <c r="CR7" s="31">
        <f>Model[[#This Row],[Fmax3]] * (100 - rto) / 100</f>
        <v>710832.68370175431</v>
      </c>
      <c r="CS7" s="31">
        <f>Model[[#This Row],[Fmax4]] * (100 - rto) / 100</f>
        <v>688548.03316605603</v>
      </c>
      <c r="CT7" s="31">
        <f>Model[[#This Row],[Fmax5]] * (100 - rto) / 100</f>
        <v>667129.38770597451</v>
      </c>
      <c r="CU7" s="31">
        <f>Model[[#This Row],[Fmax6]] * (100 - rto) / 100</f>
        <v>646576.74732150929</v>
      </c>
      <c r="CV7" s="31">
        <f>Model[[#This Row],[Fmax7]] * (100 - rto) / 100</f>
        <v>626890.11201266071</v>
      </c>
      <c r="CW7" s="31">
        <f>Model[[#This Row],[Fmax8]] * (100 - rto) / 100</f>
        <v>608069.48177942855</v>
      </c>
      <c r="CX7" s="31">
        <f>Model[[#This Row],[Fmax9]] * (100 - rto) / 100</f>
        <v>590114.85662181291</v>
      </c>
      <c r="CY7" s="31">
        <f>Model[[#This Row],[Fmax10]] * (100 - rto) / 100</f>
        <v>573026.23653981381</v>
      </c>
      <c r="CZ7" s="31" cm="1">
        <f t="array" ref="CZ7">Model[[#This Row],[cL]:[cL]] * 0.5 * rho * POWER(Model[[#This Row],[Vtas1]], 2) * Model[[#This Row],[S_total]:[S_total]]</f>
        <v>0</v>
      </c>
      <c r="DA7" s="31" cm="1">
        <f t="array" ref="DA7">Model[[#This Row],[cL]:[cL]] * 0.5 * rho * POWER(Model[[#This Row],[Vtas2]], 2) * Model[[#This Row],[S_total]:[S_total]]</f>
        <v>40286.02195987654</v>
      </c>
      <c r="DB7" s="31" cm="1">
        <f t="array" ref="DB7">Model[[#This Row],[cL]:[cL]] * 0.5 * rho * POWER(Model[[#This Row],[Vtas3]], 2) * Model[[#This Row],[S_total]:[S_total]]</f>
        <v>161144.08783950616</v>
      </c>
      <c r="DC7" s="31" cm="1">
        <f t="array" ref="DC7">Model[[#This Row],[cL]:[cL]] * 0.5 * rho * POWER(Model[[#This Row],[Vtas4]], 2) * Model[[#This Row],[S_total]:[S_total]]</f>
        <v>362574.1976388889</v>
      </c>
      <c r="DD7" s="31" cm="1">
        <f t="array" ref="DD7">Model[[#This Row],[cL]:[cL]] * 0.5 * rho * POWER(Model[[#This Row],[Vtas5]], 2) * Model[[#This Row],[S_total]:[S_total]]</f>
        <v>644576.35135802464</v>
      </c>
      <c r="DE7" s="31" cm="1">
        <f t="array" ref="DE7">Model[[#This Row],[cL]:[cL]] * 0.5 * rho * POWER(Model[[#This Row],[Vtas6]], 2) * Model[[#This Row],[S_total]:[S_total]]</f>
        <v>1007150.5489969135</v>
      </c>
      <c r="DF7" s="31" cm="1">
        <f t="array" ref="DF7">Model[[#This Row],[cL]:[cL]] * 0.5 * rho * POWER(Model[[#This Row],[Vtas7]], 2) * Model[[#This Row],[S_total]:[S_total]]</f>
        <v>1450296.7905555556</v>
      </c>
      <c r="DG7" s="31" cm="1">
        <f t="array" ref="DG7">Model[[#This Row],[cL]:[cL]] * 0.5 * rho * POWER(Model[[#This Row],[Vtas8]], 2) * Model[[#This Row],[S_total]:[S_total]]</f>
        <v>1974015.0760339503</v>
      </c>
      <c r="DH7" s="31" cm="1">
        <f t="array" ref="DH7">Model[[#This Row],[cL]:[cL]] * 0.5 * rho * POWER(Model[[#This Row],[Vtas9]], 2) * Model[[#This Row],[S_total]:[S_total]]</f>
        <v>2578305.4054320985</v>
      </c>
      <c r="DI7" s="31" cm="1">
        <f t="array" ref="DI7">Model[[#This Row],[cL]:[cL]] * 0.5 * rho * POWER(Model[[#This Row],[Vtas10]], 2) * Model[[#This Row],[S_total]:[S_total]]</f>
        <v>3263167.7787500001</v>
      </c>
      <c r="DJ7" s="31" cm="1">
        <f t="array" ref="DJ7">Model[[#This Row],[cD]:[cD]] * 0.5 * rho * POWER(Model[[#This Row],[Vtas1]], 2) * Model[[#This Row],[S_total]:[S_total]]</f>
        <v>0</v>
      </c>
      <c r="DK7" s="31" cm="1">
        <f t="array" ref="DK7">Model[[#This Row],[cD]:[cD]] * 0.5 * rho * POWER(Model[[#This Row],[Vtas2]], 2) * Model[[#This Row],[S_total]:[S_total]]</f>
        <v>3653.8848485567196</v>
      </c>
      <c r="DL7" s="31" cm="1">
        <f t="array" ref="DL7">Model[[#This Row],[cD]:[cD]] * 0.5 * rho * POWER(Model[[#This Row],[Vtas3]], 2) * Model[[#This Row],[S_total]:[S_total]]</f>
        <v>14615.539394226878</v>
      </c>
      <c r="DM7" s="31" cm="1">
        <f t="array" ref="DM7">Model[[#This Row],[cD]:[cD]] * 0.5 * rho * POWER(Model[[#This Row],[Vtas4]], 2) * Model[[#This Row],[S_total]:[S_total]]</f>
        <v>32884.963637010478</v>
      </c>
      <c r="DN7" s="31" cm="1">
        <f t="array" ref="DN7">Model[[#This Row],[cD]:[cD]] * 0.5 * rho * POWER(Model[[#This Row],[Vtas5]], 2) * Model[[#This Row],[S_total]:[S_total]]</f>
        <v>58462.157576907513</v>
      </c>
      <c r="DO7" s="31" cm="1">
        <f t="array" ref="DO7">Model[[#This Row],[cD]:[cD]] * 0.5 * rho * POWER(Model[[#This Row],[Vtas6]], 2) * Model[[#This Row],[S_total]:[S_total]]</f>
        <v>91347.121213917984</v>
      </c>
      <c r="DP7" s="31" cm="1">
        <f t="array" ref="DP7">Model[[#This Row],[cD]:[cD]] * 0.5 * rho * POWER(Model[[#This Row],[Vtas7]], 2) * Model[[#This Row],[S_total]:[S_total]]</f>
        <v>131539.85454804191</v>
      </c>
      <c r="DQ7" s="31" cm="1">
        <f t="array" ref="DQ7">Model[[#This Row],[cD]:[cD]] * 0.5 * rho * POWER(Model[[#This Row],[Vtas8]], 2) * Model[[#This Row],[S_total]:[S_total]]</f>
        <v>179040.35757927928</v>
      </c>
      <c r="DR7" s="31" cm="1">
        <f t="array" ref="DR7">Model[[#This Row],[cD]:[cD]] * 0.5 * rho * POWER(Model[[#This Row],[Vtas9]], 2) * Model[[#This Row],[S_total]:[S_total]]</f>
        <v>233848.63030763005</v>
      </c>
      <c r="DS7" s="31" cm="1">
        <f t="array" ref="DS7">Model[[#This Row],[cD]:[cD]] * 0.5 * rho * POWER(Model[[#This Row],[Vtas10]], 2) * Model[[#This Row],[S_total]:[S_total]]</f>
        <v>295964.67273309431</v>
      </c>
      <c r="DT7" s="4" cm="1">
        <f t="array" ref="DT7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2.5602303363636367</v>
      </c>
      <c r="DU7" s="4" cm="1">
        <f t="array" ref="DU7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2.4625400632862173</v>
      </c>
      <c r="DV7" s="4" cm="1">
        <f t="array" ref="DV7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2.3472849765975186</v>
      </c>
      <c r="DW7" s="4" cm="1">
        <f t="array" ref="DW7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2.2144650762975395</v>
      </c>
      <c r="DX7" s="4" cm="1">
        <f t="array" ref="DX7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2.064080362386282</v>
      </c>
      <c r="DY7" s="4" cm="1">
        <f t="array" ref="DY7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1.8961308348637442</v>
      </c>
      <c r="DZ7" s="4" cm="1">
        <f t="array" ref="DZ7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1.7106164937299271</v>
      </c>
      <c r="EA7" s="4" cm="1">
        <f t="array" ref="EA7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1.5075373389848303</v>
      </c>
      <c r="EB7" s="4" cm="1">
        <f t="array" ref="EB7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1.286893370628454</v>
      </c>
      <c r="EC7" s="4" cm="1">
        <f t="array" ref="EC7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1.0486845886607983</v>
      </c>
      <c r="ED7" s="12">
        <f>(Model[[#This Row],[a1]] - Model[[#This Row],[a10]]) / Model[[#This Row],[a1]]</f>
        <v>0.59039443687310067</v>
      </c>
      <c r="EE7" s="4">
        <f>AVERAGE(Model[[#This Row],[a1]], Model[[#This Row],[a1]])</f>
        <v>2.5602303363636367</v>
      </c>
      <c r="EF7" s="4">
        <f>AVERAGE(Model[[#This Row],[a1]], Model[[#This Row],[a2]])</f>
        <v>2.511385199824927</v>
      </c>
      <c r="EG7" s="4">
        <f>AVERAGE(Model[[#This Row],[a2]], Model[[#This Row],[a3]])</f>
        <v>2.4049125199418677</v>
      </c>
      <c r="EH7" s="4">
        <f>AVERAGE(Model[[#This Row],[a3]], Model[[#This Row],[a4]])</f>
        <v>2.280875026447529</v>
      </c>
      <c r="EI7" s="4">
        <f>AVERAGE(Model[[#This Row],[a4]], Model[[#This Row],[a5]])</f>
        <v>2.1392727193419105</v>
      </c>
      <c r="EJ7" s="4">
        <f>AVERAGE(Model[[#This Row],[a5]], Model[[#This Row],[a6]])</f>
        <v>1.9801055986250131</v>
      </c>
      <c r="EK7" s="4">
        <f>AVERAGE(Model[[#This Row],[a6]], Model[[#This Row],[a7]])</f>
        <v>1.8033736642968357</v>
      </c>
      <c r="EL7" s="4">
        <f>AVERAGE(Model[[#This Row],[a7]], Model[[#This Row],[a8]])</f>
        <v>1.6090769163573788</v>
      </c>
      <c r="EM7" s="4">
        <f>AVERAGE(Model[[#This Row],[a8]], Model[[#This Row],[a9]])</f>
        <v>1.3972153548066422</v>
      </c>
      <c r="EN7" s="4">
        <f>AVERAGE(Model[[#This Row],[a9]], Model[[#This Row],[a10]])</f>
        <v>1.1677889796446261</v>
      </c>
      <c r="EO7" s="4">
        <f>AVERAGE(Model[[#This Row],[Vgnd1]], Model[[#This Row],[Vgnd1]])</f>
        <v>0</v>
      </c>
      <c r="EP7" s="4">
        <f>AVERAGE(Model[[#This Row],[Vgnd1]], Model[[#This Row],[Vgnd2]])</f>
        <v>4.426127944958381</v>
      </c>
      <c r="EQ7" s="4">
        <f>AVERAGE(Model[[#This Row],[Vgnd2]], Model[[#This Row],[Vgnd3]])</f>
        <v>13.278383834875143</v>
      </c>
      <c r="ER7" s="4">
        <f>AVERAGE(Model[[#This Row],[Vgnd3]], Model[[#This Row],[Vgnd4]])</f>
        <v>22.130639724791905</v>
      </c>
      <c r="ES7" s="4">
        <f>AVERAGE(Model[[#This Row],[Vgnd4]], Model[[#This Row],[Vgnd5]])</f>
        <v>30.982895614708667</v>
      </c>
      <c r="ET7" s="4">
        <f>AVERAGE(Model[[#This Row],[Vgnd5]], Model[[#This Row],[Vgnd6]])</f>
        <v>39.835151504625429</v>
      </c>
      <c r="EU7" s="4">
        <f>AVERAGE(Model[[#This Row],[Vgnd6]], Model[[#This Row],[Vgnd7]])</f>
        <v>48.687407394542191</v>
      </c>
      <c r="EV7" s="4">
        <f>AVERAGE(Model[[#This Row],[Vgnd7]], Model[[#This Row],[Vgnd8]])</f>
        <v>57.539663284458953</v>
      </c>
      <c r="EW7" s="4">
        <f>AVERAGE(Model[[#This Row],[Vgnd8]], Model[[#This Row],[Vgnd9]])</f>
        <v>66.391919174375715</v>
      </c>
      <c r="EX7" s="4">
        <f>AVERAGE(Model[[#This Row],[Vgnd9]], Model[[#This Row],[Vgnd10]])</f>
        <v>75.244175064292477</v>
      </c>
      <c r="EY7" s="4">
        <f>Model[[#This Row],[Vlof]] / 9</f>
        <v>8.852255889916762</v>
      </c>
      <c r="EZ7" s="4" cm="1">
        <f t="array" ref="EZ7">Model[[#This Row],[Vgnd_bar1]] * Model[[#This Row],[Vgnd_int]:[Vgnd_int]] / Model[[#This Row],[a_bar1]]</f>
        <v>0</v>
      </c>
      <c r="FA7" s="4" cm="1">
        <f t="array" ref="FA7">Model[[#This Row],[Vgnd_bar2]] * Model[[#This Row],[Vgnd_int]:[Vgnd_int]] / Model[[#This Row],[a_bar2]]</f>
        <v>15.60143667845713</v>
      </c>
      <c r="FB7" s="4" cm="1">
        <f t="array" ref="FB7">Model[[#This Row],[Vgnd_bar3]] * Model[[#This Row],[Vgnd_int]:[Vgnd_int]] / Model[[#This Row],[a_bar3]]</f>
        <v>48.876477017837765</v>
      </c>
      <c r="FC7" s="4" cm="1">
        <f t="array" ref="FC7">Model[[#This Row],[Vgnd_bar4]] * Model[[#This Row],[Vgnd_int]:[Vgnd_int]] / Model[[#This Row],[a_bar4]]</f>
        <v>85.89075840623299</v>
      </c>
      <c r="FD7" s="4" cm="1">
        <f t="array" ref="FD7">Model[[#This Row],[Vgnd_bar5]] * Model[[#This Row],[Vgnd_int]:[Vgnd_int]] / Model[[#This Row],[a_bar5]]</f>
        <v>128.20643095769123</v>
      </c>
      <c r="FE7" s="4" cm="1">
        <f t="array" ref="FE7">Model[[#This Row],[Vgnd_bar6]] * Model[[#This Row],[Vgnd_int]:[Vgnd_int]] / Model[[#This Row],[a_bar6]]</f>
        <v>178.08694383643692</v>
      </c>
      <c r="FF7" s="4" cm="1">
        <f t="array" ref="FF7">Model[[#This Row],[Vgnd_bar7]] * Model[[#This Row],[Vgnd_int]:[Vgnd_int]] / Model[[#This Row],[a_bar7]]</f>
        <v>238.99283737248334</v>
      </c>
      <c r="FG7" s="4" cm="1">
        <f t="array" ref="FG7">Model[[#This Row],[Vgnd_bar8]] * Model[[#This Row],[Vgnd_int]:[Vgnd_int]] / Model[[#This Row],[a_bar8]]</f>
        <v>316.55156943445343</v>
      </c>
      <c r="FH7" s="4" cm="1">
        <f t="array" ref="FH7">Model[[#This Row],[Vgnd_bar9]] * Model[[#This Row],[Vgnd_int]:[Vgnd_int]] / Model[[#This Row],[a_bar9]]</f>
        <v>420.63541281048845</v>
      </c>
      <c r="FI7" s="4" cm="1">
        <f t="array" ref="FI7">Model[[#This Row],[Vgnd_bar10]] * Model[[#This Row],[Vgnd_int]:[Vgnd_int]] / Model[[#This Row],[a_bar10]]</f>
        <v>570.37761402535955</v>
      </c>
      <c r="FJ7" s="5">
        <f>SUM(Model[[#This Row],[inc1]:[inc10]])</f>
        <v>2003.2194805394406</v>
      </c>
      <c r="FK7" s="5">
        <f>ft_to_m*screen_height / COS(climb_angle)</f>
        <v>69.555528290513578</v>
      </c>
      <c r="FL7" s="5">
        <f>(Model[[#This Row],[todr_sim_gnd]] + Model[[#This Row],[todr_sim_air]]) * (tod_mul-1)</f>
        <v>310.91625132449292</v>
      </c>
      <c r="FM7" s="5">
        <f>SUM(Model[[#This Row],[todr_sim_gnd]:[todr_sim_reg]])</f>
        <v>2383.6912601544468</v>
      </c>
      <c r="FN7" s="5">
        <f>Model[[#This Row],[todr_cal]]-Model[[#This Row],[todr_cal_reg]]-Model[[#This Row],[todr_cal_air]]</f>
        <v>2294.1836021442696</v>
      </c>
      <c r="FO7" s="5">
        <f t="shared" ref="FO7:FO8" si="2">ft_to_m*screen_height/COS(climb_angle)</f>
        <v>69.555528290513578</v>
      </c>
      <c r="FP7" s="5">
        <f>Model[[#This Row],[todr_cal]]-Model[[#This Row],[todr_cal]]/tod_mul</f>
        <v>354.56086956521722</v>
      </c>
      <c r="FQ7">
        <v>2718.3</v>
      </c>
      <c r="FR7" s="3">
        <f>ABS(Model[[#This Row],[todr_sim]] - Model[[#This Row],[todr_cal]])</f>
        <v>334.60873984555337</v>
      </c>
      <c r="FS7" s="6">
        <f>Model[[#This Row],[diff_m]]/Model[[#This Row],[todr_cal]]</f>
        <v>0.12309485334420533</v>
      </c>
      <c r="FT7"/>
      <c r="FU7"/>
      <c r="FV7"/>
      <c r="FW7"/>
      <c r="FX7"/>
      <c r="FY7"/>
      <c r="FZ7"/>
      <c r="GA7"/>
      <c r="GB7"/>
    </row>
    <row r="8" spans="1:184" x14ac:dyDescent="0.25">
      <c r="A8" s="2" t="s">
        <v>143</v>
      </c>
      <c r="B8" s="2" t="str">
        <f>VLOOKUP(Model[[#This Row],[type]],[1]aircraft!$A:$N,2,FALSE)</f>
        <v>Boeing 787-9</v>
      </c>
      <c r="C8" s="2" t="str">
        <f>VLOOKUP(Model[[#This Row],[type]],[1]aircraft!$A:$N,3,FALSE)</f>
        <v>Trent 1000-K2</v>
      </c>
      <c r="D8" s="5">
        <f>VLOOKUP(Model[[#This Row],[type]],[1]aircraft!$A:$N,4,FALSE)</f>
        <v>2</v>
      </c>
      <c r="E8" s="5">
        <f>VLOOKUP(Model[[#This Row],[type]],[1]aircraft!$A:$N,5,FALSE)</f>
        <v>350900</v>
      </c>
      <c r="F8" s="16">
        <f>VLOOKUP(Model[[#This Row],[type]],[1]aircraft!$A:$N,6,FALSE)</f>
        <v>254000</v>
      </c>
      <c r="G8" s="5">
        <f>VLOOKUP(Model[[#This Row],[type]],[1]aircraft!$A:$N,7,FALSE)</f>
        <v>377</v>
      </c>
      <c r="H8" s="3">
        <f>VLOOKUP(Model[[#This Row],[type]],[1]aircraft!$A:$N,8,FALSE)</f>
        <v>9.0399999999999991</v>
      </c>
      <c r="I8" s="3">
        <f>VLOOKUP(Model[[#This Row],[type]],[1]aircraft!$A:$N,9,FALSE)</f>
        <v>60.12</v>
      </c>
      <c r="J8" s="4">
        <f>VLOOKUP(Model[[#This Row],[type]],[1]aircraft!$A:$N,10,FALSE)</f>
        <v>0.9</v>
      </c>
      <c r="K8" s="4">
        <f>VLOOKUP(Model[[#This Row],[type]],[1]aircraft!$A:$N,11,FALSE)</f>
        <v>2.1999999999999999E-2</v>
      </c>
      <c r="L8" s="4">
        <f>VLOOKUP(Model[[#This Row],[type]],[1]aircraft!$A:$N,12,FALSE)</f>
        <v>0.15</v>
      </c>
      <c r="M8" s="4">
        <f>VLOOKUP(Model[[#This Row],[type]],[1]aircraft!$A:$N,13,FALSE)</f>
        <v>0.24</v>
      </c>
      <c r="N8" s="13">
        <f>VLOOKUP(Model[[#This Row],[type]],[1]aircraft!$A:$N,14,FALSE)</f>
        <v>0.92410000000000003</v>
      </c>
      <c r="O8" s="5">
        <v>175000</v>
      </c>
      <c r="P8" s="5">
        <f>Model[[#This Row],[m]] * g</f>
        <v>1716166.375</v>
      </c>
      <c r="Q8" s="5">
        <f>Model[[#This Row],[S_clean]] * Model[[#This Row],[SfS]]</f>
        <v>90.47999999999999</v>
      </c>
      <c r="R8" s="5">
        <f>IF(WingArea = "Incl. flaps", SUM(Model[[#This Row],[S_clean]], Model[[#This Row],[S_flaps]]), Model[[#This Row],[S_clean]])</f>
        <v>377</v>
      </c>
      <c r="S8" s="15">
        <f>Model[[#This Row],[lambda_f]] * POWER(Model[[#This Row],[cfc]], 1.38) * Model[[#This Row],[SfS]] * POWER(SIN(flap_angle * PI() / 180), 2)</f>
        <v>4.7511653902302119E-4</v>
      </c>
      <c r="T8" s="13">
        <f>Model[[#This Row],[W]] / Model[[#This Row],[S_total]] * k_gear * POWER(Model[[#This Row],[maxtom]], -0.215)</f>
        <v>1.4074245760109504E-2</v>
      </c>
      <c r="U8" s="13">
        <f>SUM(Model[[#This Row],[cD0_clean]], Model[[#This Row],[cD0_flaps]], Model[[#This Row],[cD0_gear]])</f>
        <v>3.6549362299132526E-2</v>
      </c>
      <c r="V8" s="14">
        <v>1.3855</v>
      </c>
      <c r="W8" s="3">
        <f>POWER(Model[[#This Row],[span]], 2) / Model[[#This Row],[S_total]]</f>
        <v>9.5873061007957556</v>
      </c>
      <c r="X8" s="13">
        <f>1 / (PI() * Model[[#This Row],[ar]] * Model[[#This Row],[e]])</f>
        <v>3.5928125860096853E-2</v>
      </c>
      <c r="Y8" s="11">
        <f>Model[[#This Row],[k]] * POWER(Model[[#This Row],[cL]], 2)</f>
        <v>6.8967998664331981E-2</v>
      </c>
      <c r="Z8" s="11">
        <f>Model[[#This Row],[cD0_total]] + Model[[#This Row],[cDi]]</f>
        <v>0.10551736096346451</v>
      </c>
      <c r="AA8" s="11">
        <f>Model[[#This Row],[cD]] - mu * Model[[#This Row],[cL]]</f>
        <v>7.7807360963464509E-2</v>
      </c>
      <c r="AB8" s="3">
        <f>Model[[#This Row],[cL]] / Model[[#This Row],[cD]]</f>
        <v>13.130540674531566</v>
      </c>
      <c r="AC8" s="30">
        <f>SQRT(Model[[#This Row],[W]] / (0.5 * rho * Model[[#This Row],[S_total]] * Model[[#This Row],[cL]])) * Vs_to_Vlof</f>
        <v>80.564811027374077</v>
      </c>
      <c r="AD8" s="30">
        <v>0</v>
      </c>
      <c r="AE8" s="30" cm="1">
        <f t="array" ref="AE8">Model[[#This Row],[Vtas1]] + Model[[#This Row],[Vlof]:[Vlof]] / 9</f>
        <v>8.9516456697082312</v>
      </c>
      <c r="AF8" s="30" cm="1">
        <f t="array" ref="AF8">Model[[#This Row],[Vtas2]] + Model[[#This Row],[Vlof]:[Vlof]] / 9</f>
        <v>17.903291339416462</v>
      </c>
      <c r="AG8" s="30" cm="1">
        <f t="array" ref="AG8">Model[[#This Row],[Vtas3]] + Model[[#This Row],[Vlof]:[Vlof]] / 9</f>
        <v>26.854937009124694</v>
      </c>
      <c r="AH8" s="30" cm="1">
        <f t="array" ref="AH8">Model[[#This Row],[Vtas4]] + Model[[#This Row],[Vlof]:[Vlof]] / 9</f>
        <v>35.806582678832925</v>
      </c>
      <c r="AI8" s="30" cm="1">
        <f t="array" ref="AI8">Model[[#This Row],[Vtas5]] + Model[[#This Row],[Vlof]:[Vlof]] / 9</f>
        <v>44.758228348541152</v>
      </c>
      <c r="AJ8" s="30" cm="1">
        <f t="array" ref="AJ8">Model[[#This Row],[Vtas6]] + Model[[#This Row],[Vlof]:[Vlof]] / 9</f>
        <v>53.70987401824938</v>
      </c>
      <c r="AK8" s="30" cm="1">
        <f t="array" ref="AK8">Model[[#This Row],[Vtas7]] + Model[[#This Row],[Vlof]:[Vlof]] / 9</f>
        <v>62.661519687957608</v>
      </c>
      <c r="AL8" s="30" cm="1">
        <f t="array" ref="AL8">Model[[#This Row],[Vtas8]] + Model[[#This Row],[Vlof]:[Vlof]] / 9</f>
        <v>71.613165357665835</v>
      </c>
      <c r="AM8" s="30" cm="1">
        <f t="array" ref="AM8">Model[[#This Row],[Vtas9]] + Model[[#This Row],[Vlof]:[Vlof]] / 9</f>
        <v>80.564811027374063</v>
      </c>
      <c r="AN8" s="30">
        <v>0</v>
      </c>
      <c r="AO8" s="30" cm="1">
        <f t="array" ref="AO8">Model[[#This Row],[Vgnd1]] + Model[[#This Row],[Vlof]:[Vlof]] / 9</f>
        <v>8.9516456697082312</v>
      </c>
      <c r="AP8" s="30" cm="1">
        <f t="array" ref="AP8">Model[[#This Row],[Vgnd2]] + Model[[#This Row],[Vlof]:[Vlof]] / 9</f>
        <v>17.903291339416462</v>
      </c>
      <c r="AQ8" s="30" cm="1">
        <f t="array" ref="AQ8">Model[[#This Row],[Vgnd3]] + Model[[#This Row],[Vlof]:[Vlof]] / 9</f>
        <v>26.854937009124694</v>
      </c>
      <c r="AR8" s="30" cm="1">
        <f t="array" ref="AR8">Model[[#This Row],[Vgnd4]] + Model[[#This Row],[Vlof]:[Vlof]] / 9</f>
        <v>35.806582678832925</v>
      </c>
      <c r="AS8" s="30" cm="1">
        <f t="array" ref="AS8">Model[[#This Row],[Vgnd5]] + Model[[#This Row],[Vlof]:[Vlof]] / 9</f>
        <v>44.758228348541152</v>
      </c>
      <c r="AT8" s="30" cm="1">
        <f t="array" ref="AT8">Model[[#This Row],[Vgnd6]] + Model[[#This Row],[Vlof]:[Vlof]] / 9</f>
        <v>53.70987401824938</v>
      </c>
      <c r="AU8" s="30" cm="1">
        <f t="array" ref="AU8">Model[[#This Row],[Vgnd7]] + Model[[#This Row],[Vlof]:[Vlof]] / 9</f>
        <v>62.661519687957608</v>
      </c>
      <c r="AV8" s="30" cm="1">
        <f t="array" ref="AV8">Model[[#This Row],[Vgnd8]] + Model[[#This Row],[Vlof]:[Vlof]] / 9</f>
        <v>71.613165357665835</v>
      </c>
      <c r="AW8" s="30" cm="1">
        <f t="array" ref="AW8">Model[[#This Row],[Vgnd9]] + Model[[#This Row],[Vlof]:[Vlof]] / 9</f>
        <v>80.564811027374063</v>
      </c>
      <c r="AX8" s="32">
        <f>Model[[#This Row],[Vtas1]] / Vsnd</f>
        <v>0</v>
      </c>
      <c r="AY8" s="32">
        <f>Model[[#This Row],[Vtas2]] / Vsnd</f>
        <v>2.7008370701512963E-2</v>
      </c>
      <c r="AZ8" s="32">
        <f>Model[[#This Row],[Vtas3]] / Vsnd</f>
        <v>5.4016741403025925E-2</v>
      </c>
      <c r="BA8" s="32">
        <f>Model[[#This Row],[Vtas4]] / Vsnd</f>
        <v>8.1025112104538888E-2</v>
      </c>
      <c r="BB8" s="32">
        <f>Model[[#This Row],[Vtas5]] / Vsnd</f>
        <v>0.10803348280605185</v>
      </c>
      <c r="BC8" s="32">
        <f>Model[[#This Row],[Vtas6]] / Vsnd</f>
        <v>0.13504185350756479</v>
      </c>
      <c r="BD8" s="32">
        <f>Model[[#This Row],[Vtas7]] / Vsnd</f>
        <v>0.16205022420907775</v>
      </c>
      <c r="BE8" s="32">
        <f>Model[[#This Row],[Vtas8]] / Vsnd</f>
        <v>0.18905859491059068</v>
      </c>
      <c r="BF8" s="32">
        <f>Model[[#This Row],[Vtas9]] / Vsnd</f>
        <v>0.21606696561210365</v>
      </c>
      <c r="BG8" s="32">
        <f>Model[[#This Row],[Vtas10]] / Vsnd</f>
        <v>0.24307533631361661</v>
      </c>
      <c r="BH8" s="31">
        <f>0.5 * rho * POWER(Model[[#This Row],[Vtas1]], 2)</f>
        <v>0</v>
      </c>
      <c r="BI8" s="31">
        <f>0.5 * rho * POWER(Model[[#This Row],[Vtas2]], 2)</f>
        <v>49.080825620053758</v>
      </c>
      <c r="BJ8" s="31">
        <f>0.5 * rho * POWER(Model[[#This Row],[Vtas3]], 2)</f>
        <v>196.32330248021503</v>
      </c>
      <c r="BK8" s="31">
        <f>0.5 * rho * POWER(Model[[#This Row],[Vtas4]], 2)</f>
        <v>441.72743058048377</v>
      </c>
      <c r="BL8" s="31">
        <f>0.5 * rho * POWER(Model[[#This Row],[Vtas5]], 2)</f>
        <v>785.29320992086014</v>
      </c>
      <c r="BM8" s="31">
        <f>0.5 * rho * POWER(Model[[#This Row],[Vtas6]], 2)</f>
        <v>1227.0206405013437</v>
      </c>
      <c r="BN8" s="31">
        <f>0.5 * rho * POWER(Model[[#This Row],[Vtas7]], 2)</f>
        <v>1766.9097223219349</v>
      </c>
      <c r="BO8" s="31">
        <f>0.5 * rho * POWER(Model[[#This Row],[Vtas8]], 2)</f>
        <v>2404.9604553826334</v>
      </c>
      <c r="BP8" s="31">
        <f>0.5 * rho * POWER(Model[[#This Row],[Vtas9]], 2)</f>
        <v>3141.1728396834392</v>
      </c>
      <c r="BQ8" s="31">
        <f>0.5 * rho * POWER(Model[[#This Row],[Vtas10]], 2)</f>
        <v>3975.5468752243523</v>
      </c>
      <c r="BR8" s="3">
        <f>0.0606 * Model[[#This Row],[bpr]]  + 0.6337</f>
        <v>1.181524</v>
      </c>
      <c r="BS8" s="3">
        <f>-0.4327 * POWER(dP, 2) + 1.3855 * dP + 0.0472</f>
        <v>1</v>
      </c>
      <c r="BT8" s="3">
        <f>0.1377 * POWER(dP, 3) - 0.4374 * POWER(dP, 2) + 1.3003 * dP</f>
        <v>1.0005999999999999</v>
      </c>
      <c r="BU8" s="3">
        <f>0.9106 * POWER(dP, 3) - 1.7736 * POWER(dP, 2) + 1.8697 * dP</f>
        <v>1.0066999999999999</v>
      </c>
      <c r="BV8" s="4" cm="1">
        <f t="array" ref="BV8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8" s="4" cm="1">
        <f t="array" ref="BW8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0.96794244439902433</v>
      </c>
      <c r="BX8" s="4" cm="1">
        <f t="array" ref="BX8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0.93705455941687876</v>
      </c>
      <c r="BY8" s="4" cm="1">
        <f t="array" ref="BY8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0.90733634505356309</v>
      </c>
      <c r="BZ8" s="4" cm="1">
        <f t="array" ref="BZ8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0.87878780130907752</v>
      </c>
      <c r="CA8" s="4" cm="1">
        <f t="array" ref="CA8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0.85140892818342206</v>
      </c>
      <c r="CB8" s="4" cm="1">
        <f t="array" ref="CB8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0.82519972567659661</v>
      </c>
      <c r="CC8" s="4" cm="1">
        <f t="array" ref="CC8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0.80016019378860126</v>
      </c>
      <c r="CD8" s="4" cm="1">
        <f t="array" ref="CD8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0.7762903325194358</v>
      </c>
      <c r="CE8" s="4" cm="1">
        <f t="array" ref="CE8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0.75359014186910067</v>
      </c>
      <c r="CF8" s="31" cm="1">
        <f t="array" ref="CF8">Model[[#This Row],[tr1]] * Model[[#This Row],[slst]:[slst]] * n</f>
        <v>701800</v>
      </c>
      <c r="CG8" s="31" cm="1">
        <f t="array" ref="CG8">Model[[#This Row],[tr2]] * Model[[#This Row],[slst]:[slst]] * n</f>
        <v>679302.0074792353</v>
      </c>
      <c r="CH8" s="31" cm="1">
        <f t="array" ref="CH8">Model[[#This Row],[tr3]] * Model[[#This Row],[slst]:[slst]] * n</f>
        <v>657624.88979876554</v>
      </c>
      <c r="CI8" s="31" cm="1">
        <f t="array" ref="CI8">Model[[#This Row],[tr4]] * Model[[#This Row],[slst]:[slst]] * n</f>
        <v>636768.6469585906</v>
      </c>
      <c r="CJ8" s="31" cm="1">
        <f t="array" ref="CJ8">Model[[#This Row],[tr5]] * Model[[#This Row],[slst]:[slst]] * n</f>
        <v>616733.27895871061</v>
      </c>
      <c r="CK8" s="31" cm="1">
        <f t="array" ref="CK8">Model[[#This Row],[tr6]] * Model[[#This Row],[slst]:[slst]] * n</f>
        <v>597518.78579912556</v>
      </c>
      <c r="CL8" s="31" cm="1">
        <f t="array" ref="CL8">Model[[#This Row],[tr7]] * Model[[#This Row],[slst]:[slst]] * n</f>
        <v>579125.16747983545</v>
      </c>
      <c r="CM8" s="31" cm="1">
        <f t="array" ref="CM8">Model[[#This Row],[tr8]] * Model[[#This Row],[slst]:[slst]] * n</f>
        <v>561552.4240008404</v>
      </c>
      <c r="CN8" s="31" cm="1">
        <f t="array" ref="CN8">Model[[#This Row],[tr9]] * Model[[#This Row],[slst]:[slst]] * n</f>
        <v>544800.55536214006</v>
      </c>
      <c r="CO8" s="31" cm="1">
        <f t="array" ref="CO8">Model[[#This Row],[tr10]] * Model[[#This Row],[slst]:[slst]] * n</f>
        <v>528869.5615637349</v>
      </c>
      <c r="CP8" s="31">
        <f>Model[[#This Row],[Fmax1]] * (100 - rto) / 100</f>
        <v>701800</v>
      </c>
      <c r="CQ8" s="31">
        <f>Model[[#This Row],[Fmax2]] * (100 - rto) / 100</f>
        <v>679302.00747923518</v>
      </c>
      <c r="CR8" s="31">
        <f>Model[[#This Row],[Fmax3]] * (100 - rto) / 100</f>
        <v>657624.88979876554</v>
      </c>
      <c r="CS8" s="31">
        <f>Model[[#This Row],[Fmax4]] * (100 - rto) / 100</f>
        <v>636768.6469585906</v>
      </c>
      <c r="CT8" s="31">
        <f>Model[[#This Row],[Fmax5]] * (100 - rto) / 100</f>
        <v>616733.27895871061</v>
      </c>
      <c r="CU8" s="31">
        <f>Model[[#This Row],[Fmax6]] * (100 - rto) / 100</f>
        <v>597518.78579912556</v>
      </c>
      <c r="CV8" s="31">
        <f>Model[[#This Row],[Fmax7]] * (100 - rto) / 100</f>
        <v>579125.16747983545</v>
      </c>
      <c r="CW8" s="31">
        <f>Model[[#This Row],[Fmax8]] * (100 - rto) / 100</f>
        <v>561552.4240008404</v>
      </c>
      <c r="CX8" s="31">
        <f>Model[[#This Row],[Fmax9]] * (100 - rto) / 100</f>
        <v>544800.55536214006</v>
      </c>
      <c r="CY8" s="31">
        <f>Model[[#This Row],[Fmax10]] * (100 - rto) / 100</f>
        <v>528869.5615637349</v>
      </c>
      <c r="CZ8" s="31" cm="1">
        <f t="array" ref="CZ8">Model[[#This Row],[cL]:[cL]] * 0.5 * rho * POWER(Model[[#This Row],[Vtas1]], 2) * Model[[#This Row],[S_total]:[S_total]]</f>
        <v>0</v>
      </c>
      <c r="DA8" s="31" cm="1">
        <f t="array" ref="DA8">Model[[#This Row],[cL]:[cL]] * 0.5 * rho * POWER(Model[[#This Row],[Vtas2]], 2) * Model[[#This Row],[S_total]:[S_total]]</f>
        <v>25636.559429012352</v>
      </c>
      <c r="DB8" s="31" cm="1">
        <f t="array" ref="DB8">Model[[#This Row],[cL]:[cL]] * 0.5 * rho * POWER(Model[[#This Row],[Vtas3]], 2) * Model[[#This Row],[S_total]:[S_total]]</f>
        <v>102546.23771604941</v>
      </c>
      <c r="DC8" s="31" cm="1">
        <f t="array" ref="DC8">Model[[#This Row],[cL]:[cL]] * 0.5 * rho * POWER(Model[[#This Row],[Vtas4]], 2) * Model[[#This Row],[S_total]:[S_total]]</f>
        <v>230729.03486111114</v>
      </c>
      <c r="DD8" s="31" cm="1">
        <f t="array" ref="DD8">Model[[#This Row],[cL]:[cL]] * 0.5 * rho * POWER(Model[[#This Row],[Vtas5]], 2) * Model[[#This Row],[S_total]:[S_total]]</f>
        <v>410184.95086419763</v>
      </c>
      <c r="DE8" s="31" cm="1">
        <f t="array" ref="DE8">Model[[#This Row],[cL]:[cL]] * 0.5 * rho * POWER(Model[[#This Row],[Vtas6]], 2) * Model[[#This Row],[S_total]:[S_total]]</f>
        <v>640913.98572530865</v>
      </c>
      <c r="DF8" s="31" cm="1">
        <f t="array" ref="DF8">Model[[#This Row],[cL]:[cL]] * 0.5 * rho * POWER(Model[[#This Row],[Vtas7]], 2) * Model[[#This Row],[S_total]:[S_total]]</f>
        <v>922916.13944444444</v>
      </c>
      <c r="DG8" s="31" cm="1">
        <f t="array" ref="DG8">Model[[#This Row],[cL]:[cL]] * 0.5 * rho * POWER(Model[[#This Row],[Vtas8]], 2) * Model[[#This Row],[S_total]:[S_total]]</f>
        <v>1256191.4120216048</v>
      </c>
      <c r="DH8" s="31" cm="1">
        <f t="array" ref="DH8">Model[[#This Row],[cL]:[cL]] * 0.5 * rho * POWER(Model[[#This Row],[Vtas9]], 2) * Model[[#This Row],[S_total]:[S_total]]</f>
        <v>1640739.8034567896</v>
      </c>
      <c r="DI8" s="31" cm="1">
        <f t="array" ref="DI8">Model[[#This Row],[cL]:[cL]] * 0.5 * rho * POWER(Model[[#This Row],[Vtas10]], 2) * Model[[#This Row],[S_total]:[S_total]]</f>
        <v>2076561.3137499995</v>
      </c>
      <c r="DJ8" s="31" cm="1">
        <f t="array" ref="DJ8">Model[[#This Row],[cD]:[cD]] * 0.5 * rho * POWER(Model[[#This Row],[Vtas1]], 2) * Model[[#This Row],[S_total]:[S_total]]</f>
        <v>0</v>
      </c>
      <c r="DK8" s="31" cm="1">
        <f t="array" ref="DK8">Model[[#This Row],[cD]:[cD]] * 0.5 * rho * POWER(Model[[#This Row],[Vtas2]], 2) * Model[[#This Row],[S_total]:[S_total]]</f>
        <v>1952.4374558876984</v>
      </c>
      <c r="DL8" s="31" cm="1">
        <f t="array" ref="DL8">Model[[#This Row],[cD]:[cD]] * 0.5 * rho * POWER(Model[[#This Row],[Vtas3]], 2) * Model[[#This Row],[S_total]:[S_total]]</f>
        <v>7809.7498235507937</v>
      </c>
      <c r="DM8" s="31" cm="1">
        <f t="array" ref="DM8">Model[[#This Row],[cD]:[cD]] * 0.5 * rho * POWER(Model[[#This Row],[Vtas4]], 2) * Model[[#This Row],[S_total]:[S_total]]</f>
        <v>17571.937102989283</v>
      </c>
      <c r="DN8" s="31" cm="1">
        <f t="array" ref="DN8">Model[[#This Row],[cD]:[cD]] * 0.5 * rho * POWER(Model[[#This Row],[Vtas5]], 2) * Model[[#This Row],[S_total]:[S_total]]</f>
        <v>31238.999294203175</v>
      </c>
      <c r="DO8" s="31" cm="1">
        <f t="array" ref="DO8">Model[[#This Row],[cD]:[cD]] * 0.5 * rho * POWER(Model[[#This Row],[Vtas6]], 2) * Model[[#This Row],[S_total]:[S_total]]</f>
        <v>48810.936397192447</v>
      </c>
      <c r="DP8" s="31" cm="1">
        <f t="array" ref="DP8">Model[[#This Row],[cD]:[cD]] * 0.5 * rho * POWER(Model[[#This Row],[Vtas7]], 2) * Model[[#This Row],[S_total]:[S_total]]</f>
        <v>70287.748411957116</v>
      </c>
      <c r="DQ8" s="31" cm="1">
        <f t="array" ref="DQ8">Model[[#This Row],[cD]:[cD]] * 0.5 * rho * POWER(Model[[#This Row],[Vtas8]], 2) * Model[[#This Row],[S_total]:[S_total]]</f>
        <v>95669.435338497176</v>
      </c>
      <c r="DR8" s="31" cm="1">
        <f t="array" ref="DR8">Model[[#This Row],[cD]:[cD]] * 0.5 * rho * POWER(Model[[#This Row],[Vtas9]], 2) * Model[[#This Row],[S_total]:[S_total]]</f>
        <v>124955.99717681261</v>
      </c>
      <c r="DS8" s="31" cm="1">
        <f t="array" ref="DS8">Model[[#This Row],[cD]:[cD]] * 0.5 * rho * POWER(Model[[#This Row],[Vtas10]], 2) * Model[[#This Row],[S_total]:[S_total]]</f>
        <v>158147.43392690347</v>
      </c>
      <c r="DT8" s="4" cm="1">
        <f t="array" ref="DT8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3.8141524142857142</v>
      </c>
      <c r="DU8" s="4" cm="1">
        <f t="array" ref="DU8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3.6773655640681588</v>
      </c>
      <c r="DV8" s="4" cm="1">
        <f t="array" ref="DV8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3.5288156413116329</v>
      </c>
      <c r="DW8" s="4" cm="1">
        <f t="array" ref="DW8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3.3685026460161347</v>
      </c>
      <c r="DX8" s="4" cm="1">
        <f t="array" ref="DX8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3.196426578181665</v>
      </c>
      <c r="DY8" s="4" cm="1">
        <f t="array" ref="DY8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3.0125874378082242</v>
      </c>
      <c r="DZ8" s="4" cm="1">
        <f t="array" ref="DZ8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2.8169852248958125</v>
      </c>
      <c r="EA8" s="4" cm="1">
        <f t="array" ref="EA8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2.6096199394444306</v>
      </c>
      <c r="EB8" s="4" cm="1">
        <f t="array" ref="EB8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2.3904915814540755</v>
      </c>
      <c r="EC8" s="4" cm="1">
        <f t="array" ref="EC8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2.1596001509247507</v>
      </c>
      <c r="ED8" s="12">
        <f>(Model[[#This Row],[a1]] - Model[[#This Row],[a10]]) / Model[[#This Row],[a1]]</f>
        <v>0.43379290695461514</v>
      </c>
      <c r="EE8" s="4">
        <f>AVERAGE(Model[[#This Row],[a1]], Model[[#This Row],[a1]])</f>
        <v>3.8141524142857142</v>
      </c>
      <c r="EF8" s="4">
        <f>AVERAGE(Model[[#This Row],[a1]], Model[[#This Row],[a2]])</f>
        <v>3.7457589891769363</v>
      </c>
      <c r="EG8" s="4">
        <f>AVERAGE(Model[[#This Row],[a2]], Model[[#This Row],[a3]])</f>
        <v>3.6030906026898961</v>
      </c>
      <c r="EH8" s="4">
        <f>AVERAGE(Model[[#This Row],[a3]], Model[[#This Row],[a4]])</f>
        <v>3.4486591436638836</v>
      </c>
      <c r="EI8" s="4">
        <f>AVERAGE(Model[[#This Row],[a4]], Model[[#This Row],[a5]])</f>
        <v>3.2824646120988996</v>
      </c>
      <c r="EJ8" s="4">
        <f>AVERAGE(Model[[#This Row],[a5]], Model[[#This Row],[a6]])</f>
        <v>3.1045070079949446</v>
      </c>
      <c r="EK8" s="4">
        <f>AVERAGE(Model[[#This Row],[a6]], Model[[#This Row],[a7]])</f>
        <v>2.9147863313520181</v>
      </c>
      <c r="EL8" s="4">
        <f>AVERAGE(Model[[#This Row],[a7]], Model[[#This Row],[a8]])</f>
        <v>2.7133025821701215</v>
      </c>
      <c r="EM8" s="4">
        <f>AVERAGE(Model[[#This Row],[a8]], Model[[#This Row],[a9]])</f>
        <v>2.500055760449253</v>
      </c>
      <c r="EN8" s="4">
        <f>AVERAGE(Model[[#This Row],[a9]], Model[[#This Row],[a10]])</f>
        <v>2.2750458661894131</v>
      </c>
      <c r="EO8" s="4">
        <f>AVERAGE(Model[[#This Row],[Vgnd1]], Model[[#This Row],[Vgnd1]])</f>
        <v>0</v>
      </c>
      <c r="EP8" s="4">
        <f>AVERAGE(Model[[#This Row],[Vgnd1]], Model[[#This Row],[Vgnd2]])</f>
        <v>4.4758228348541156</v>
      </c>
      <c r="EQ8" s="4">
        <f>AVERAGE(Model[[#This Row],[Vgnd2]], Model[[#This Row],[Vgnd3]])</f>
        <v>13.427468504562347</v>
      </c>
      <c r="ER8" s="4">
        <f>AVERAGE(Model[[#This Row],[Vgnd3]], Model[[#This Row],[Vgnd4]])</f>
        <v>22.379114174270576</v>
      </c>
      <c r="ES8" s="4">
        <f>AVERAGE(Model[[#This Row],[Vgnd4]], Model[[#This Row],[Vgnd5]])</f>
        <v>31.330759843978811</v>
      </c>
      <c r="ET8" s="4">
        <f>AVERAGE(Model[[#This Row],[Vgnd5]], Model[[#This Row],[Vgnd6]])</f>
        <v>40.282405513687038</v>
      </c>
      <c r="EU8" s="4">
        <f>AVERAGE(Model[[#This Row],[Vgnd6]], Model[[#This Row],[Vgnd7]])</f>
        <v>49.234051183395266</v>
      </c>
      <c r="EV8" s="4">
        <f>AVERAGE(Model[[#This Row],[Vgnd7]], Model[[#This Row],[Vgnd8]])</f>
        <v>58.185696853103494</v>
      </c>
      <c r="EW8" s="4">
        <f>AVERAGE(Model[[#This Row],[Vgnd8]], Model[[#This Row],[Vgnd9]])</f>
        <v>67.137342522811721</v>
      </c>
      <c r="EX8" s="4">
        <f>AVERAGE(Model[[#This Row],[Vgnd9]], Model[[#This Row],[Vgnd10]])</f>
        <v>76.088988192519949</v>
      </c>
      <c r="EY8" s="4">
        <f>Model[[#This Row],[Vlof]] / 9</f>
        <v>8.9516456697082312</v>
      </c>
      <c r="EZ8" s="4" cm="1">
        <f t="array" ref="EZ8">Model[[#This Row],[Vgnd_bar1]] * Model[[#This Row],[Vgnd_int]:[Vgnd_int]] / Model[[#This Row],[a_bar1]]</f>
        <v>0</v>
      </c>
      <c r="FA8" s="4" cm="1">
        <f t="array" ref="FA8">Model[[#This Row],[Vgnd_bar2]] * Model[[#This Row],[Vgnd_int]:[Vgnd_int]] / Model[[#This Row],[a_bar2]]</f>
        <v>10.696358258438526</v>
      </c>
      <c r="FB8" s="4" cm="1">
        <f t="array" ref="FB8">Model[[#This Row],[Vgnd_bar3]] * Model[[#This Row],[Vgnd_int]:[Vgnd_int]] / Model[[#This Row],[a_bar3]]</f>
        <v>33.359677440327232</v>
      </c>
      <c r="FC8" s="4" cm="1">
        <f t="array" ref="FC8">Model[[#This Row],[Vgnd_bar4]] * Model[[#This Row],[Vgnd_int]:[Vgnd_int]] / Model[[#This Row],[a_bar4]]</f>
        <v>58.089214429345766</v>
      </c>
      <c r="FD8" s="4" cm="1">
        <f t="array" ref="FD8">Model[[#This Row],[Vgnd_bar5]] * Model[[#This Row],[Vgnd_int]:[Vgnd_int]] / Model[[#This Row],[a_bar5]]</f>
        <v>85.442462853144448</v>
      </c>
      <c r="FE8" s="4" cm="1">
        <f t="array" ref="FE8">Model[[#This Row],[Vgnd_bar6]] * Model[[#This Row],[Vgnd_int]:[Vgnd_int]] / Model[[#This Row],[a_bar6]]</f>
        <v>116.15171747185657</v>
      </c>
      <c r="FF8" s="4" cm="1">
        <f t="array" ref="FF8">Model[[#This Row],[Vgnd_bar7]] * Model[[#This Row],[Vgnd_int]:[Vgnd_int]] / Model[[#This Row],[a_bar7]]</f>
        <v>151.20346089780236</v>
      </c>
      <c r="FG8" s="4" cm="1">
        <f t="array" ref="FG8">Model[[#This Row],[Vgnd_bar8]] * Model[[#This Row],[Vgnd_int]:[Vgnd_int]] / Model[[#This Row],[a_bar8]]</f>
        <v>191.96448811007784</v>
      </c>
      <c r="FH8" s="4" cm="1">
        <f t="array" ref="FH8">Model[[#This Row],[Vgnd_bar9]] * Model[[#This Row],[Vgnd_int]:[Vgnd_int]] / Model[[#This Row],[a_bar9]]</f>
        <v>240.39051887468688</v>
      </c>
      <c r="FI8" s="4" cm="1">
        <f t="array" ref="FI8">Model[[#This Row],[Vgnd_bar10]] * Model[[#This Row],[Vgnd_int]:[Vgnd_int]] / Model[[#This Row],[a_bar10]]</f>
        <v>299.3881010438248</v>
      </c>
      <c r="FJ8" s="5">
        <f>SUM(Model[[#This Row],[inc1]:[inc10]])</f>
        <v>1186.6859993795044</v>
      </c>
      <c r="FK8" s="5">
        <f>ft_to_m*screen_height / COS(climb_angle)</f>
        <v>69.555528290513578</v>
      </c>
      <c r="FL8" s="5">
        <f>(Model[[#This Row],[todr_sim_gnd]] + Model[[#This Row],[todr_sim_air]]) * (tod_mul-1)</f>
        <v>188.43622915050258</v>
      </c>
      <c r="FM8" s="5">
        <f>SUM(Model[[#This Row],[todr_sim_gnd]:[todr_sim_reg]])</f>
        <v>1444.6777568205207</v>
      </c>
      <c r="FN8" s="5">
        <f>Model[[#This Row],[todr_cal]]-Model[[#This Row],[todr_cal_reg]]-Model[[#This Row],[todr_cal_air]]</f>
        <v>1277.7488195355736</v>
      </c>
      <c r="FO8" s="5">
        <f t="shared" si="2"/>
        <v>69.555528290513578</v>
      </c>
      <c r="FP8" s="5">
        <f>Model[[#This Row],[todr_cal]]-Model[[#This Row],[todr_cal]]/tod_mul</f>
        <v>202.09565217391287</v>
      </c>
      <c r="FQ8" s="10">
        <v>1549.4</v>
      </c>
      <c r="FR8" s="3">
        <f>ABS(Model[[#This Row],[todr_sim]] - Model[[#This Row],[todr_cal]])</f>
        <v>104.72224317947939</v>
      </c>
      <c r="FS8" s="6">
        <f>Model[[#This Row],[diff_m]]/Model[[#This Row],[todr_cal]]</f>
        <v>6.7588900980688899E-2</v>
      </c>
      <c r="FT8"/>
      <c r="FU8"/>
      <c r="FV8"/>
      <c r="FW8"/>
      <c r="FX8"/>
      <c r="FY8"/>
      <c r="FZ8"/>
      <c r="GA8"/>
      <c r="GB8"/>
    </row>
    <row r="9" spans="1:184" x14ac:dyDescent="0.25">
      <c r="A9" s="2" t="s">
        <v>143</v>
      </c>
      <c r="B9" s="2" t="str">
        <f>VLOOKUP(Model[[#This Row],[type]],[1]aircraft!$A:$N,2,FALSE)</f>
        <v>Boeing 787-9</v>
      </c>
      <c r="C9" s="2" t="str">
        <f>VLOOKUP(Model[[#This Row],[type]],[1]aircraft!$A:$N,3,FALSE)</f>
        <v>Trent 1000-K2</v>
      </c>
      <c r="D9" s="5">
        <f>VLOOKUP(Model[[#This Row],[type]],[1]aircraft!$A:$N,4,FALSE)</f>
        <v>2</v>
      </c>
      <c r="E9" s="5">
        <f>VLOOKUP(Model[[#This Row],[type]],[1]aircraft!$A:$N,5,FALSE)</f>
        <v>350900</v>
      </c>
      <c r="F9" s="16">
        <f>VLOOKUP(Model[[#This Row],[type]],[1]aircraft!$A:$N,6,FALSE)</f>
        <v>254000</v>
      </c>
      <c r="G9" s="5">
        <f>VLOOKUP(Model[[#This Row],[type]],[1]aircraft!$A:$N,7,FALSE)</f>
        <v>377</v>
      </c>
      <c r="H9" s="3">
        <f>VLOOKUP(Model[[#This Row],[type]],[1]aircraft!$A:$N,8,FALSE)</f>
        <v>9.0399999999999991</v>
      </c>
      <c r="I9" s="3">
        <f>VLOOKUP(Model[[#This Row],[type]],[1]aircraft!$A:$N,9,FALSE)</f>
        <v>60.12</v>
      </c>
      <c r="J9" s="4">
        <f>VLOOKUP(Model[[#This Row],[type]],[1]aircraft!$A:$N,10,FALSE)</f>
        <v>0.9</v>
      </c>
      <c r="K9" s="4">
        <f>VLOOKUP(Model[[#This Row],[type]],[1]aircraft!$A:$N,11,FALSE)</f>
        <v>2.1999999999999999E-2</v>
      </c>
      <c r="L9" s="4">
        <f>VLOOKUP(Model[[#This Row],[type]],[1]aircraft!$A:$N,12,FALSE)</f>
        <v>0.15</v>
      </c>
      <c r="M9" s="4">
        <f>VLOOKUP(Model[[#This Row],[type]],[1]aircraft!$A:$N,13,FALSE)</f>
        <v>0.24</v>
      </c>
      <c r="N9" s="13">
        <f>VLOOKUP(Model[[#This Row],[type]],[1]aircraft!$A:$N,14,FALSE)</f>
        <v>0.92410000000000003</v>
      </c>
      <c r="O9" s="5">
        <v>254000</v>
      </c>
      <c r="P9" s="5">
        <f>Model[[#This Row],[m]] * g</f>
        <v>2490892.91</v>
      </c>
      <c r="Q9" s="5">
        <f>Model[[#This Row],[S_clean]] * Model[[#This Row],[SfS]]</f>
        <v>90.47999999999999</v>
      </c>
      <c r="R9" s="5">
        <f>IF(WingArea = "Incl. flaps", SUM(Model[[#This Row],[S_clean]], Model[[#This Row],[S_flaps]]), Model[[#This Row],[S_clean]])</f>
        <v>377</v>
      </c>
      <c r="S9" s="15">
        <f>Model[[#This Row],[lambda_f]] * POWER(Model[[#This Row],[cfc]], 1.38) * Model[[#This Row],[SfS]] * POWER(SIN(flap_angle * PI() / 180), 2)</f>
        <v>4.7511653902302119E-4</v>
      </c>
      <c r="T9" s="13">
        <f>Model[[#This Row],[W]] / Model[[#This Row],[S_total]] * k_gear * POWER(Model[[#This Row],[maxtom]], -0.215)</f>
        <v>2.042776241753037E-2</v>
      </c>
      <c r="U9" s="13">
        <f>SUM(Model[[#This Row],[cD0_clean]], Model[[#This Row],[cD0_flaps]], Model[[#This Row],[cD0_gear]])</f>
        <v>4.2902878956553391E-2</v>
      </c>
      <c r="V9" s="14">
        <v>1.8035000000000001</v>
      </c>
      <c r="W9" s="3">
        <f>POWER(Model[[#This Row],[span]], 2) / Model[[#This Row],[S_total]]</f>
        <v>9.5873061007957556</v>
      </c>
      <c r="X9" s="13">
        <f>1 / (PI() * Model[[#This Row],[ar]] * Model[[#This Row],[e]])</f>
        <v>3.5928125860096853E-2</v>
      </c>
      <c r="Y9" s="11">
        <f>Model[[#This Row],[k]] * POWER(Model[[#This Row],[cL]], 2)</f>
        <v>0.11686026229209283</v>
      </c>
      <c r="Z9" s="11">
        <f>Model[[#This Row],[cD0_total]] + Model[[#This Row],[cDi]]</f>
        <v>0.15976314124864621</v>
      </c>
      <c r="AA9" s="11">
        <f>Model[[#This Row],[cD]] - mu * Model[[#This Row],[cL]]</f>
        <v>0.12369314124864621</v>
      </c>
      <c r="AB9" s="3">
        <f>Model[[#This Row],[cL]] / Model[[#This Row],[cD]]</f>
        <v>11.288586252777391</v>
      </c>
      <c r="AC9" s="30">
        <f>SQRT(Model[[#This Row],[W]] / (0.5 * rho * Model[[#This Row],[S_total]] * Model[[#This Row],[cL]])) * Vs_to_Vlof</f>
        <v>85.072347791716766</v>
      </c>
      <c r="AD9" s="30">
        <v>0</v>
      </c>
      <c r="AE9" s="30" cm="1">
        <f t="array" ref="AE9">Model[[#This Row],[Vtas1]] + Model[[#This Row],[Vlof]:[Vlof]] / 9</f>
        <v>9.4524830879685293</v>
      </c>
      <c r="AF9" s="30" cm="1">
        <f t="array" ref="AF9">Model[[#This Row],[Vtas2]] + Model[[#This Row],[Vlof]:[Vlof]] / 9</f>
        <v>18.904966175937059</v>
      </c>
      <c r="AG9" s="30" cm="1">
        <f t="array" ref="AG9">Model[[#This Row],[Vtas3]] + Model[[#This Row],[Vlof]:[Vlof]] / 9</f>
        <v>28.357449263905586</v>
      </c>
      <c r="AH9" s="30" cm="1">
        <f t="array" ref="AH9">Model[[#This Row],[Vtas4]] + Model[[#This Row],[Vlof]:[Vlof]] / 9</f>
        <v>37.809932351874117</v>
      </c>
      <c r="AI9" s="30" cm="1">
        <f t="array" ref="AI9">Model[[#This Row],[Vtas5]] + Model[[#This Row],[Vlof]:[Vlof]] / 9</f>
        <v>47.262415439842648</v>
      </c>
      <c r="AJ9" s="30" cm="1">
        <f t="array" ref="AJ9">Model[[#This Row],[Vtas6]] + Model[[#This Row],[Vlof]:[Vlof]] / 9</f>
        <v>56.714898527811179</v>
      </c>
      <c r="AK9" s="30" cm="1">
        <f t="array" ref="AK9">Model[[#This Row],[Vtas7]] + Model[[#This Row],[Vlof]:[Vlof]] / 9</f>
        <v>66.167381615779703</v>
      </c>
      <c r="AL9" s="30" cm="1">
        <f t="array" ref="AL9">Model[[#This Row],[Vtas8]] + Model[[#This Row],[Vlof]:[Vlof]] / 9</f>
        <v>75.619864703748235</v>
      </c>
      <c r="AM9" s="30" cm="1">
        <f t="array" ref="AM9">Model[[#This Row],[Vtas9]] + Model[[#This Row],[Vlof]:[Vlof]] / 9</f>
        <v>85.072347791716766</v>
      </c>
      <c r="AN9" s="30">
        <v>0</v>
      </c>
      <c r="AO9" s="30" cm="1">
        <f t="array" ref="AO9">Model[[#This Row],[Vgnd1]] + Model[[#This Row],[Vlof]:[Vlof]] / 9</f>
        <v>9.4524830879685293</v>
      </c>
      <c r="AP9" s="30" cm="1">
        <f t="array" ref="AP9">Model[[#This Row],[Vgnd2]] + Model[[#This Row],[Vlof]:[Vlof]] / 9</f>
        <v>18.904966175937059</v>
      </c>
      <c r="AQ9" s="30" cm="1">
        <f t="array" ref="AQ9">Model[[#This Row],[Vgnd3]] + Model[[#This Row],[Vlof]:[Vlof]] / 9</f>
        <v>28.357449263905586</v>
      </c>
      <c r="AR9" s="30" cm="1">
        <f t="array" ref="AR9">Model[[#This Row],[Vgnd4]] + Model[[#This Row],[Vlof]:[Vlof]] / 9</f>
        <v>37.809932351874117</v>
      </c>
      <c r="AS9" s="30" cm="1">
        <f t="array" ref="AS9">Model[[#This Row],[Vgnd5]] + Model[[#This Row],[Vlof]:[Vlof]] / 9</f>
        <v>47.262415439842648</v>
      </c>
      <c r="AT9" s="30" cm="1">
        <f t="array" ref="AT9">Model[[#This Row],[Vgnd6]] + Model[[#This Row],[Vlof]:[Vlof]] / 9</f>
        <v>56.714898527811179</v>
      </c>
      <c r="AU9" s="30" cm="1">
        <f t="array" ref="AU9">Model[[#This Row],[Vgnd7]] + Model[[#This Row],[Vlof]:[Vlof]] / 9</f>
        <v>66.167381615779703</v>
      </c>
      <c r="AV9" s="30" cm="1">
        <f t="array" ref="AV9">Model[[#This Row],[Vgnd8]] + Model[[#This Row],[Vlof]:[Vlof]] / 9</f>
        <v>75.619864703748235</v>
      </c>
      <c r="AW9" s="30" cm="1">
        <f t="array" ref="AW9">Model[[#This Row],[Vgnd9]] + Model[[#This Row],[Vlof]:[Vlof]] / 9</f>
        <v>85.072347791716766</v>
      </c>
      <c r="AX9" s="32">
        <f>Model[[#This Row],[Vtas1]] / Vsnd</f>
        <v>0</v>
      </c>
      <c r="AY9" s="32">
        <f>Model[[#This Row],[Vtas2]] / Vsnd</f>
        <v>2.85194674487107E-2</v>
      </c>
      <c r="AZ9" s="32">
        <f>Model[[#This Row],[Vtas3]] / Vsnd</f>
        <v>5.7038934897421401E-2</v>
      </c>
      <c r="BA9" s="32">
        <f>Model[[#This Row],[Vtas4]] / Vsnd</f>
        <v>8.5558402346132087E-2</v>
      </c>
      <c r="BB9" s="32">
        <f>Model[[#This Row],[Vtas5]] / Vsnd</f>
        <v>0.1140778697948428</v>
      </c>
      <c r="BC9" s="32">
        <f>Model[[#This Row],[Vtas6]] / Vsnd</f>
        <v>0.1425973372435535</v>
      </c>
      <c r="BD9" s="32">
        <f>Model[[#This Row],[Vtas7]] / Vsnd</f>
        <v>0.1711168046922642</v>
      </c>
      <c r="BE9" s="32">
        <f>Model[[#This Row],[Vtas8]] / Vsnd</f>
        <v>0.1996362721409749</v>
      </c>
      <c r="BF9" s="32">
        <f>Model[[#This Row],[Vtas9]] / Vsnd</f>
        <v>0.2281557395896856</v>
      </c>
      <c r="BG9" s="32">
        <f>Model[[#This Row],[Vtas10]] / Vsnd</f>
        <v>0.2566752070383963</v>
      </c>
      <c r="BH9" s="31">
        <f>0.5 * rho * POWER(Model[[#This Row],[Vtas1]], 2)</f>
        <v>0</v>
      </c>
      <c r="BI9" s="31">
        <f>0.5 * rho * POWER(Model[[#This Row],[Vtas2]], 2)</f>
        <v>54.726529873602786</v>
      </c>
      <c r="BJ9" s="31">
        <f>0.5 * rho * POWER(Model[[#This Row],[Vtas3]], 2)</f>
        <v>218.90611949441114</v>
      </c>
      <c r="BK9" s="31">
        <f>0.5 * rho * POWER(Model[[#This Row],[Vtas4]], 2)</f>
        <v>492.53876886242494</v>
      </c>
      <c r="BL9" s="31">
        <f>0.5 * rho * POWER(Model[[#This Row],[Vtas5]], 2)</f>
        <v>875.62447797764457</v>
      </c>
      <c r="BM9" s="31">
        <f>0.5 * rho * POWER(Model[[#This Row],[Vtas6]], 2)</f>
        <v>1368.1632468400694</v>
      </c>
      <c r="BN9" s="31">
        <f>0.5 * rho * POWER(Model[[#This Row],[Vtas7]], 2)</f>
        <v>1970.1550754497002</v>
      </c>
      <c r="BO9" s="31">
        <f>0.5 * rho * POWER(Model[[#This Row],[Vtas8]], 2)</f>
        <v>2681.5999638065359</v>
      </c>
      <c r="BP9" s="31">
        <f>0.5 * rho * POWER(Model[[#This Row],[Vtas9]], 2)</f>
        <v>3502.4979119105783</v>
      </c>
      <c r="BQ9" s="31">
        <f>0.5 * rho * POWER(Model[[#This Row],[Vtas10]], 2)</f>
        <v>4432.8489197618255</v>
      </c>
      <c r="BR9" s="3">
        <f>0.0606 * Model[[#This Row],[bpr]]  + 0.6337</f>
        <v>1.181524</v>
      </c>
      <c r="BS9" s="3">
        <f>-0.4327 * POWER(dP, 2) + 1.3855 * dP + 0.0472</f>
        <v>1</v>
      </c>
      <c r="BT9" s="3">
        <f>0.1377 * POWER(dP, 3) - 0.4374 * POWER(dP, 2) + 1.3003 * dP</f>
        <v>1.0005999999999999</v>
      </c>
      <c r="BU9" s="3">
        <f>0.9106 * POWER(dP, 3) - 1.7736 * POWER(dP, 2) + 1.8697 * dP</f>
        <v>1.0066999999999999</v>
      </c>
      <c r="BV9" s="4" cm="1">
        <f t="array" ref="BV9">Model[[#This Row],[A]:[A]] - 0.377 * (1 + Model[[#This Row],[bpr]:[bpr]]) / SQRT((1 + 0.82 * Model[[#This Row],[bpr]:[bpr]]) * Model[[#This Row],[G0]:[G0]]) * Model[[#This Row],[Z]:[Z]] * Model[[#This Row],[Vmach1]] + (0.23 + 0.19 * SQRT(Model[[#This Row],[bpr]:[bpr]])) * Model[[#This Row],[X]:[X]] * POWER(Model[[#This Row],[Vmach1]], 2)</f>
        <v>1</v>
      </c>
      <c r="BW9" s="4" cm="1">
        <f t="array" ref="BW9">Model[[#This Row],[A]:[A]] - 0.377 * (1 + Model[[#This Row],[bpr]:[bpr]]) / SQRT((1 + 0.82 * Model[[#This Row],[bpr]:[bpr]]) * Model[[#This Row],[G0]:[G0]]) * Model[[#This Row],[Z]:[Z]] * Model[[#This Row],[Vmach2]] + (0.23 + 0.19 * SQRT(Model[[#This Row],[bpr]:[bpr]])) * Model[[#This Row],[X]:[X]] * POWER(Model[[#This Row],[Vmach2]], 2)</f>
        <v>0.96618340157916283</v>
      </c>
      <c r="BX9" s="4" cm="1">
        <f t="array" ref="BX9">Model[[#This Row],[A]:[A]] - 0.377 * (1 + Model[[#This Row],[bpr]:[bpr]]) / SQRT((1 + 0.82 * Model[[#This Row],[bpr]:[bpr]]) * Model[[#This Row],[G0]:[G0]]) * Model[[#This Row],[Z]:[Z]] * Model[[#This Row],[Vmach3]] + (0.23 + 0.19 * SQRT(Model[[#This Row],[bpr]:[bpr]])) * Model[[#This Row],[X]:[X]] * POWER(Model[[#This Row],[Vmach3]], 2)</f>
        <v>0.93367101948425324</v>
      </c>
      <c r="BY9" s="4" cm="1">
        <f t="array" ref="BY9">Model[[#This Row],[A]:[A]] - 0.377 * (1 + Model[[#This Row],[bpr]:[bpr]]) / SQRT((1 + 0.82 * Model[[#This Row],[bpr]:[bpr]]) * Model[[#This Row],[G0]:[G0]]) * Model[[#This Row],[Z]:[Z]] * Model[[#This Row],[Vmach4]] + (0.23 + 0.19 * SQRT(Model[[#This Row],[bpr]:[bpr]])) * Model[[#This Row],[X]:[X]] * POWER(Model[[#This Row],[Vmach4]], 2)</f>
        <v>0.90246285371527113</v>
      </c>
      <c r="BZ9" s="4" cm="1">
        <f t="array" ref="BZ9">Model[[#This Row],[A]:[A]] - 0.377 * (1 + Model[[#This Row],[bpr]:[bpr]]) / SQRT((1 + 0.82 * Model[[#This Row],[bpr]:[bpr]]) * Model[[#This Row],[G0]:[G0]]) * Model[[#This Row],[Z]:[Z]] * Model[[#This Row],[Vmach5]] + (0.23 + 0.19 * SQRT(Model[[#This Row],[bpr]:[bpr]])) * Model[[#This Row],[X]:[X]] * POWER(Model[[#This Row],[Vmach5]], 2)</f>
        <v>0.8725589042722165</v>
      </c>
      <c r="CA9" s="4" cm="1">
        <f t="array" ref="CA9">Model[[#This Row],[A]:[A]] - 0.377 * (1 + Model[[#This Row],[bpr]:[bpr]]) / SQRT((1 + 0.82 * Model[[#This Row],[bpr]:[bpr]]) * Model[[#This Row],[G0]:[G0]]) * Model[[#This Row],[Z]:[Z]] * Model[[#This Row],[Vmach6]] + (0.23 + 0.19 * SQRT(Model[[#This Row],[bpr]:[bpr]])) * Model[[#This Row],[X]:[X]] * POWER(Model[[#This Row],[Vmach6]], 2)</f>
        <v>0.84395917115508956</v>
      </c>
      <c r="CB9" s="4" cm="1">
        <f t="array" ref="CB9">Model[[#This Row],[A]:[A]] - 0.377 * (1 + Model[[#This Row],[bpr]:[bpr]]) / SQRT((1 + 0.82 * Model[[#This Row],[bpr]:[bpr]]) * Model[[#This Row],[G0]:[G0]]) * Model[[#This Row],[Z]:[Z]] * Model[[#This Row],[Vmach7]] + (0.23 + 0.19 * SQRT(Model[[#This Row],[bpr]:[bpr]])) * Model[[#This Row],[X]:[X]] * POWER(Model[[#This Row],[Vmach7]], 2)</f>
        <v>0.81666365436389021</v>
      </c>
      <c r="CC9" s="4" cm="1">
        <f t="array" ref="CC9">Model[[#This Row],[A]:[A]] - 0.377 * (1 + Model[[#This Row],[bpr]:[bpr]]) / SQRT((1 + 0.82 * Model[[#This Row],[bpr]:[bpr]]) * Model[[#This Row],[G0]:[G0]]) * Model[[#This Row],[Z]:[Z]] * Model[[#This Row],[Vmach8]] + (0.23 + 0.19 * SQRT(Model[[#This Row],[bpr]:[bpr]])) * Model[[#This Row],[X]:[X]] * POWER(Model[[#This Row],[Vmach8]], 2)</f>
        <v>0.79067235389861834</v>
      </c>
      <c r="CD9" s="4" cm="1">
        <f t="array" ref="CD9">Model[[#This Row],[A]:[A]] - 0.377 * (1 + Model[[#This Row],[bpr]:[bpr]]) / SQRT((1 + 0.82 * Model[[#This Row],[bpr]:[bpr]]) * Model[[#This Row],[G0]:[G0]]) * Model[[#This Row],[Z]:[Z]] * Model[[#This Row],[Vmach9]] + (0.23 + 0.19 * SQRT(Model[[#This Row],[bpr]:[bpr]])) * Model[[#This Row],[X]:[X]] * POWER(Model[[#This Row],[Vmach9]], 2)</f>
        <v>0.76598526975927406</v>
      </c>
      <c r="CE9" s="4" cm="1">
        <f t="array" ref="CE9">Model[[#This Row],[A]:[A]] - 0.377 * (1 + Model[[#This Row],[bpr]:[bpr]]) / SQRT((1 + 0.82 * Model[[#This Row],[bpr]:[bpr]]) * Model[[#This Row],[G0]:[G0]]) * Model[[#This Row],[Z]:[Z]] * Model[[#This Row],[Vmach10]] + (0.23 + 0.19 * SQRT(Model[[#This Row],[bpr]:[bpr]])) * Model[[#This Row],[X]:[X]] * POWER(Model[[#This Row],[Vmach10]], 2)</f>
        <v>0.74260240194585736</v>
      </c>
      <c r="CF9" s="31" cm="1">
        <f t="array" ref="CF9">Model[[#This Row],[tr1]] * Model[[#This Row],[slst]:[slst]] * n</f>
        <v>701800</v>
      </c>
      <c r="CG9" s="31" cm="1">
        <f t="array" ref="CG9">Model[[#This Row],[tr2]] * Model[[#This Row],[slst]:[slst]] * n</f>
        <v>678067.51122825651</v>
      </c>
      <c r="CH9" s="31" cm="1">
        <f t="array" ref="CH9">Model[[#This Row],[tr3]] * Model[[#This Row],[slst]:[slst]] * n</f>
        <v>655250.32147404889</v>
      </c>
      <c r="CI9" s="31" cm="1">
        <f t="array" ref="CI9">Model[[#This Row],[tr4]] * Model[[#This Row],[slst]:[slst]] * n</f>
        <v>633348.43073737726</v>
      </c>
      <c r="CJ9" s="31" cm="1">
        <f t="array" ref="CJ9">Model[[#This Row],[tr5]] * Model[[#This Row],[slst]:[slst]] * n</f>
        <v>612361.8390182415</v>
      </c>
      <c r="CK9" s="31" cm="1">
        <f t="array" ref="CK9">Model[[#This Row],[tr6]] * Model[[#This Row],[slst]:[slst]] * n</f>
        <v>592290.54631664185</v>
      </c>
      <c r="CL9" s="31" cm="1">
        <f t="array" ref="CL9">Model[[#This Row],[tr7]] * Model[[#This Row],[slst]:[slst]] * n</f>
        <v>573134.55263257818</v>
      </c>
      <c r="CM9" s="31" cm="1">
        <f t="array" ref="CM9">Model[[#This Row],[tr8]] * Model[[#This Row],[slst]:[slst]] * n</f>
        <v>554893.85796605039</v>
      </c>
      <c r="CN9" s="31" cm="1">
        <f t="array" ref="CN9">Model[[#This Row],[tr9]] * Model[[#This Row],[slst]:[slst]] * n</f>
        <v>537568.46231705858</v>
      </c>
      <c r="CO9" s="31" cm="1">
        <f t="array" ref="CO9">Model[[#This Row],[tr10]] * Model[[#This Row],[slst]:[slst]] * n</f>
        <v>521158.36568560271</v>
      </c>
      <c r="CP9" s="31">
        <f>Model[[#This Row],[Fmax1]] * (100 - rto) / 100</f>
        <v>701800</v>
      </c>
      <c r="CQ9" s="31">
        <f>Model[[#This Row],[Fmax2]] * (100 - rto) / 100</f>
        <v>678067.51122825651</v>
      </c>
      <c r="CR9" s="31">
        <f>Model[[#This Row],[Fmax3]] * (100 - rto) / 100</f>
        <v>655250.32147404889</v>
      </c>
      <c r="CS9" s="31">
        <f>Model[[#This Row],[Fmax4]] * (100 - rto) / 100</f>
        <v>633348.43073737726</v>
      </c>
      <c r="CT9" s="31">
        <f>Model[[#This Row],[Fmax5]] * (100 - rto) / 100</f>
        <v>612361.8390182415</v>
      </c>
      <c r="CU9" s="31">
        <f>Model[[#This Row],[Fmax6]] * (100 - rto) / 100</f>
        <v>592290.54631664185</v>
      </c>
      <c r="CV9" s="31">
        <f>Model[[#This Row],[Fmax7]] * (100 - rto) / 100</f>
        <v>573134.55263257818</v>
      </c>
      <c r="CW9" s="31">
        <f>Model[[#This Row],[Fmax8]] * (100 - rto) / 100</f>
        <v>554893.85796605039</v>
      </c>
      <c r="CX9" s="31">
        <f>Model[[#This Row],[Fmax9]] * (100 - rto) / 100</f>
        <v>537568.46231705858</v>
      </c>
      <c r="CY9" s="31">
        <f>Model[[#This Row],[Fmax10]] * (100 - rto) / 100</f>
        <v>521158.36568560271</v>
      </c>
      <c r="CZ9" s="31" cm="1">
        <f t="array" ref="CZ9">Model[[#This Row],[cL]:[cL]] * 0.5 * rho * POWER(Model[[#This Row],[Vtas1]], 2) * Model[[#This Row],[S_total]:[S_total]]</f>
        <v>0</v>
      </c>
      <c r="DA9" s="31" cm="1">
        <f t="array" ref="DA9">Model[[#This Row],[cL]:[cL]] * 0.5 * rho * POWER(Model[[#This Row],[Vtas2]], 2) * Model[[#This Row],[S_total]:[S_total]]</f>
        <v>37209.634828395072</v>
      </c>
      <c r="DB9" s="31" cm="1">
        <f t="array" ref="DB9">Model[[#This Row],[cL]:[cL]] * 0.5 * rho * POWER(Model[[#This Row],[Vtas3]], 2) * Model[[#This Row],[S_total]:[S_total]]</f>
        <v>148838.53931358029</v>
      </c>
      <c r="DC9" s="31" cm="1">
        <f t="array" ref="DC9">Model[[#This Row],[cL]:[cL]] * 0.5 * rho * POWER(Model[[#This Row],[Vtas4]], 2) * Model[[#This Row],[S_total]:[S_total]]</f>
        <v>334886.71345555555</v>
      </c>
      <c r="DD9" s="31" cm="1">
        <f t="array" ref="DD9">Model[[#This Row],[cL]:[cL]] * 0.5 * rho * POWER(Model[[#This Row],[Vtas5]], 2) * Model[[#This Row],[S_total]:[S_total]]</f>
        <v>595354.15725432115</v>
      </c>
      <c r="DE9" s="31" cm="1">
        <f t="array" ref="DE9">Model[[#This Row],[cL]:[cL]] * 0.5 * rho * POWER(Model[[#This Row],[Vtas6]], 2) * Model[[#This Row],[S_total]:[S_total]]</f>
        <v>930240.87070987676</v>
      </c>
      <c r="DF9" s="31" cm="1">
        <f t="array" ref="DF9">Model[[#This Row],[cL]:[cL]] * 0.5 * rho * POWER(Model[[#This Row],[Vtas7]], 2) * Model[[#This Row],[S_total]:[S_total]]</f>
        <v>1339546.8538222227</v>
      </c>
      <c r="DG9" s="31" cm="1">
        <f t="array" ref="DG9">Model[[#This Row],[cL]:[cL]] * 0.5 * rho * POWER(Model[[#This Row],[Vtas8]], 2) * Model[[#This Row],[S_total]:[S_total]]</f>
        <v>1823272.1065913583</v>
      </c>
      <c r="DH9" s="31" cm="1">
        <f t="array" ref="DH9">Model[[#This Row],[cL]:[cL]] * 0.5 * rho * POWER(Model[[#This Row],[Vtas9]], 2) * Model[[#This Row],[S_total]:[S_total]]</f>
        <v>2381416.6290172846</v>
      </c>
      <c r="DI9" s="31" cm="1">
        <f t="array" ref="DI9">Model[[#This Row],[cL]:[cL]] * 0.5 * rho * POWER(Model[[#This Row],[Vtas10]], 2) * Model[[#This Row],[S_total]:[S_total]]</f>
        <v>3013980.4211000009</v>
      </c>
      <c r="DJ9" s="31" cm="1">
        <f t="array" ref="DJ9">Model[[#This Row],[cD]:[cD]] * 0.5 * rho * POWER(Model[[#This Row],[Vtas1]], 2) * Model[[#This Row],[S_total]:[S_total]]</f>
        <v>0</v>
      </c>
      <c r="DK9" s="31" cm="1">
        <f t="array" ref="DK9">Model[[#This Row],[cD]:[cD]] * 0.5 * rho * POWER(Model[[#This Row],[Vtas2]], 2) * Model[[#This Row],[S_total]:[S_total]]</f>
        <v>3296.2174354862364</v>
      </c>
      <c r="DL9" s="31" cm="1">
        <f t="array" ref="DL9">Model[[#This Row],[cD]:[cD]] * 0.5 * rho * POWER(Model[[#This Row],[Vtas3]], 2) * Model[[#This Row],[S_total]:[S_total]]</f>
        <v>13184.869741944945</v>
      </c>
      <c r="DM9" s="31" cm="1">
        <f t="array" ref="DM9">Model[[#This Row],[cD]:[cD]] * 0.5 * rho * POWER(Model[[#This Row],[Vtas4]], 2) * Model[[#This Row],[S_total]:[S_total]]</f>
        <v>29665.95691937612</v>
      </c>
      <c r="DN9" s="31" cm="1">
        <f t="array" ref="DN9">Model[[#This Row],[cD]:[cD]] * 0.5 * rho * POWER(Model[[#This Row],[Vtas5]], 2) * Model[[#This Row],[S_total]:[S_total]]</f>
        <v>52739.478967779782</v>
      </c>
      <c r="DO9" s="31" cm="1">
        <f t="array" ref="DO9">Model[[#This Row],[cD]:[cD]] * 0.5 * rho * POWER(Model[[#This Row],[Vtas6]], 2) * Model[[#This Row],[S_total]:[S_total]]</f>
        <v>82405.435887155894</v>
      </c>
      <c r="DP9" s="31" cm="1">
        <f t="array" ref="DP9">Model[[#This Row],[cD]:[cD]] * 0.5 * rho * POWER(Model[[#This Row],[Vtas7]], 2) * Model[[#This Row],[S_total]:[S_total]]</f>
        <v>118663.82767750451</v>
      </c>
      <c r="DQ9" s="31" cm="1">
        <f t="array" ref="DQ9">Model[[#This Row],[cD]:[cD]] * 0.5 * rho * POWER(Model[[#This Row],[Vtas8]], 2) * Model[[#This Row],[S_total]:[S_total]]</f>
        <v>161514.65433882555</v>
      </c>
      <c r="DR9" s="31" cm="1">
        <f t="array" ref="DR9">Model[[#This Row],[cD]:[cD]] * 0.5 * rho * POWER(Model[[#This Row],[Vtas9]], 2) * Model[[#This Row],[S_total]:[S_total]]</f>
        <v>210957.91587111913</v>
      </c>
      <c r="DS9" s="31" cm="1">
        <f t="array" ref="DS9">Model[[#This Row],[cD]:[cD]] * 0.5 * rho * POWER(Model[[#This Row],[Vtas10]], 2) * Model[[#This Row],[S_total]:[S_total]]</f>
        <v>266993.61227438517</v>
      </c>
      <c r="DT9" s="4" cm="1">
        <f t="array" ref="DT9">g / Model[[#This Row],[W]:[W]] * (Model[[#This Row],[Frto1]] - (mu * Model[[#This Row],[W]:[W]]) - (Model[[#This Row],[cD]:[cD]] - mu * Model[[#This Row],[cL]:[cL]]) * (Model[[#This Row],[q1]] * Model[[#This Row],[S_total]:[S_total]]) - (Model[[#This Row],[W]:[W]] * SIN(theta)))</f>
        <v>2.566858825984252</v>
      </c>
      <c r="DU9" s="4" cm="1">
        <f t="array" ref="DU9">g / Model[[#This Row],[W]:[W]] * (Model[[#This Row],[Frto2]] - (mu * Model[[#This Row],[W]:[W]]) - (Model[[#This Row],[cD]:[cD]] - mu * Model[[#This Row],[cL]:[cL]]) * (Model[[#This Row],[q2]] * Model[[#This Row],[S_total]:[S_total]]) - (Model[[#This Row],[W]:[W]] * SIN(theta)))</f>
        <v>2.4633764893281032</v>
      </c>
      <c r="DV9" s="4" cm="1">
        <f t="array" ref="DV9">g / Model[[#This Row],[W]:[W]] * (Model[[#This Row],[Frto3]] - (mu * Model[[#This Row],[W]:[W]]) - (Model[[#This Row],[cD]:[cD]] - mu * Model[[#This Row],[cL]:[cL]]) * (Model[[#This Row],[q3]] * Model[[#This Row],[S_total]:[S_total]]) - (Model[[#This Row],[W]:[W]] * SIN(theta)))</f>
        <v>2.3434030091274631</v>
      </c>
      <c r="DW9" s="4" cm="1">
        <f t="array" ref="DW9">g / Model[[#This Row],[W]:[W]] * (Model[[#This Row],[Frto4]] - (mu * Model[[#This Row],[W]:[W]]) - (Model[[#This Row],[cD]:[cD]] - mu * Model[[#This Row],[cL]:[cL]]) * (Model[[#This Row],[q4]] * Model[[#This Row],[S_total]:[S_total]]) - (Model[[#This Row],[W]:[W]] * SIN(theta)))</f>
        <v>2.2069383853823319</v>
      </c>
      <c r="DX9" s="4" cm="1">
        <f t="array" ref="DX9">g / Model[[#This Row],[W]:[W]] * (Model[[#This Row],[Frto5]] - (mu * Model[[#This Row],[W]:[W]]) - (Model[[#This Row],[cD]:[cD]] - mu * Model[[#This Row],[cL]:[cL]]) * (Model[[#This Row],[q5]] * Model[[#This Row],[S_total]:[S_total]]) - (Model[[#This Row],[W]:[W]] * SIN(theta)))</f>
        <v>2.0539826180927094</v>
      </c>
      <c r="DY9" s="4" cm="1">
        <f t="array" ref="DY9">g / Model[[#This Row],[W]:[W]] * (Model[[#This Row],[Frto6]] - (mu * Model[[#This Row],[W]:[W]]) - (Model[[#This Row],[cD]:[cD]] - mu * Model[[#This Row],[cL]:[cL]]) * (Model[[#This Row],[q6]] * Model[[#This Row],[S_total]:[S_total]]) - (Model[[#This Row],[W]:[W]] * SIN(theta)))</f>
        <v>1.8845357072585964</v>
      </c>
      <c r="DZ9" s="4" cm="1">
        <f t="array" ref="DZ9">g / Model[[#This Row],[W]:[W]] * (Model[[#This Row],[Frto7]] - (mu * Model[[#This Row],[W]:[W]]) - (Model[[#This Row],[cD]:[cD]] - mu * Model[[#This Row],[cL]:[cL]]) * (Model[[#This Row],[q7]] * Model[[#This Row],[S_total]:[S_total]]) - (Model[[#This Row],[W]:[W]] * SIN(theta)))</f>
        <v>1.6985976528799926</v>
      </c>
      <c r="EA9" s="4" cm="1">
        <f t="array" ref="EA9">g / Model[[#This Row],[W]:[W]] * (Model[[#This Row],[Frto8]] - (mu * Model[[#This Row],[W]:[W]]) - (Model[[#This Row],[cD]:[cD]] - mu * Model[[#This Row],[cL]:[cL]]) * (Model[[#This Row],[q8]] * Model[[#This Row],[S_total]:[S_total]]) - (Model[[#This Row],[W]:[W]] * SIN(theta)))</f>
        <v>1.4961684549568977</v>
      </c>
      <c r="EB9" s="4" cm="1">
        <f t="array" ref="EB9">g / Model[[#This Row],[W]:[W]] * (Model[[#This Row],[Frto9]] - (mu * Model[[#This Row],[W]:[W]]) - (Model[[#This Row],[cD]:[cD]] - mu * Model[[#This Row],[cL]:[cL]]) * (Model[[#This Row],[q9]] * Model[[#This Row],[S_total]:[S_total]]) - (Model[[#This Row],[W]:[W]] * SIN(theta)))</f>
        <v>1.2772481134893117</v>
      </c>
      <c r="EC9" s="4" cm="1">
        <f t="array" ref="EC9">g / Model[[#This Row],[W]:[W]] * (Model[[#This Row],[Frto10]] - (mu * Model[[#This Row],[W]:[W]]) - (Model[[#This Row],[cD]:[cD]] - mu * Model[[#This Row],[cL]:[cL]]) * (Model[[#This Row],[q10]] * Model[[#This Row],[S_total]:[S_total]]) - (Model[[#This Row],[W]:[W]] * SIN(theta)))</f>
        <v>1.0418366284772347</v>
      </c>
      <c r="ED9" s="12">
        <f>(Model[[#This Row],[a1]] - Model[[#This Row],[a10]]) / Model[[#This Row],[a1]]</f>
        <v>0.59412001239384615</v>
      </c>
      <c r="EE9" s="4">
        <f>AVERAGE(Model[[#This Row],[a1]], Model[[#This Row],[a1]])</f>
        <v>2.566858825984252</v>
      </c>
      <c r="EF9" s="4">
        <f>AVERAGE(Model[[#This Row],[a1]], Model[[#This Row],[a2]])</f>
        <v>2.5151176576561776</v>
      </c>
      <c r="EG9" s="4">
        <f>AVERAGE(Model[[#This Row],[a2]], Model[[#This Row],[a3]])</f>
        <v>2.4033897492277831</v>
      </c>
      <c r="EH9" s="4">
        <f>AVERAGE(Model[[#This Row],[a3]], Model[[#This Row],[a4]])</f>
        <v>2.2751706972548975</v>
      </c>
      <c r="EI9" s="4">
        <f>AVERAGE(Model[[#This Row],[a4]], Model[[#This Row],[a5]])</f>
        <v>2.1304605017375207</v>
      </c>
      <c r="EJ9" s="4">
        <f>AVERAGE(Model[[#This Row],[a5]], Model[[#This Row],[a6]])</f>
        <v>1.969259162675653</v>
      </c>
      <c r="EK9" s="4">
        <f>AVERAGE(Model[[#This Row],[a6]], Model[[#This Row],[a7]])</f>
        <v>1.7915666800692946</v>
      </c>
      <c r="EL9" s="4">
        <f>AVERAGE(Model[[#This Row],[a7]], Model[[#This Row],[a8]])</f>
        <v>1.597383053918445</v>
      </c>
      <c r="EM9" s="4">
        <f>AVERAGE(Model[[#This Row],[a8]], Model[[#This Row],[a9]])</f>
        <v>1.3867082842231047</v>
      </c>
      <c r="EN9" s="4">
        <f>AVERAGE(Model[[#This Row],[a9]], Model[[#This Row],[a10]])</f>
        <v>1.1595423709832731</v>
      </c>
      <c r="EO9" s="4">
        <f>AVERAGE(Model[[#This Row],[Vgnd1]], Model[[#This Row],[Vgnd1]])</f>
        <v>0</v>
      </c>
      <c r="EP9" s="4">
        <f>AVERAGE(Model[[#This Row],[Vgnd1]], Model[[#This Row],[Vgnd2]])</f>
        <v>4.7262415439842647</v>
      </c>
      <c r="EQ9" s="4">
        <f>AVERAGE(Model[[#This Row],[Vgnd2]], Model[[#This Row],[Vgnd3]])</f>
        <v>14.178724631952793</v>
      </c>
      <c r="ER9" s="4">
        <f>AVERAGE(Model[[#This Row],[Vgnd3]], Model[[#This Row],[Vgnd4]])</f>
        <v>23.631207719921321</v>
      </c>
      <c r="ES9" s="4">
        <f>AVERAGE(Model[[#This Row],[Vgnd4]], Model[[#This Row],[Vgnd5]])</f>
        <v>33.083690807889852</v>
      </c>
      <c r="ET9" s="4">
        <f>AVERAGE(Model[[#This Row],[Vgnd5]], Model[[#This Row],[Vgnd6]])</f>
        <v>42.536173895858383</v>
      </c>
      <c r="EU9" s="4">
        <f>AVERAGE(Model[[#This Row],[Vgnd6]], Model[[#This Row],[Vgnd7]])</f>
        <v>51.988656983826914</v>
      </c>
      <c r="EV9" s="4">
        <f>AVERAGE(Model[[#This Row],[Vgnd7]], Model[[#This Row],[Vgnd8]])</f>
        <v>61.441140071795445</v>
      </c>
      <c r="EW9" s="4">
        <f>AVERAGE(Model[[#This Row],[Vgnd8]], Model[[#This Row],[Vgnd9]])</f>
        <v>70.893623159763962</v>
      </c>
      <c r="EX9" s="4">
        <f>AVERAGE(Model[[#This Row],[Vgnd9]], Model[[#This Row],[Vgnd10]])</f>
        <v>80.346106247732507</v>
      </c>
      <c r="EY9" s="4">
        <f>Model[[#This Row],[Vlof]] / 9</f>
        <v>9.4524830879685293</v>
      </c>
      <c r="EZ9" s="4" cm="1">
        <f t="array" ref="EZ9">Model[[#This Row],[Vgnd_bar1]] * Model[[#This Row],[Vgnd_int]:[Vgnd_int]] / Model[[#This Row],[a_bar1]]</f>
        <v>0</v>
      </c>
      <c r="FA9" s="4" cm="1">
        <f t="array" ref="FA9">Model[[#This Row],[Vgnd_bar2]] * Model[[#This Row],[Vgnd_int]:[Vgnd_int]] / Model[[#This Row],[a_bar2]]</f>
        <v>17.762476490184408</v>
      </c>
      <c r="FB9" s="4" cm="1">
        <f t="array" ref="FB9">Model[[#This Row],[Vgnd_bar3]] * Model[[#This Row],[Vgnd_int]:[Vgnd_int]] / Model[[#This Row],[a_bar3]]</f>
        <v>55.764636108462625</v>
      </c>
      <c r="FC9" s="4" cm="1">
        <f t="array" ref="FC9">Model[[#This Row],[Vgnd_bar4]] * Model[[#This Row],[Vgnd_int]:[Vgnd_int]] / Model[[#This Row],[a_bar4]]</f>
        <v>98.178827456919421</v>
      </c>
      <c r="FD9" s="4" cm="1">
        <f t="array" ref="FD9">Model[[#This Row],[Vgnd_bar5]] * Model[[#This Row],[Vgnd_int]:[Vgnd_int]] / Model[[#This Row],[a_bar5]]</f>
        <v>146.78658796730284</v>
      </c>
      <c r="FE9" s="4" cm="1">
        <f t="array" ref="FE9">Model[[#This Row],[Vgnd_bar6]] * Model[[#This Row],[Vgnd_int]:[Vgnd_int]] / Model[[#This Row],[a_bar6]]</f>
        <v>204.17447941752354</v>
      </c>
      <c r="FF9" s="4" cm="1">
        <f t="array" ref="FF9">Model[[#This Row],[Vgnd_bar7]] * Model[[#This Row],[Vgnd_int]:[Vgnd_int]] / Model[[#This Row],[a_bar7]]</f>
        <v>274.29729876803333</v>
      </c>
      <c r="FG9" s="4" cm="1">
        <f t="array" ref="FG9">Model[[#This Row],[Vgnd_bar8]] * Model[[#This Row],[Vgnd_int]:[Vgnd_int]] / Model[[#This Row],[a_bar8]]</f>
        <v>363.57674886402259</v>
      </c>
      <c r="FH9" s="4" cm="1">
        <f t="array" ref="FH9">Model[[#This Row],[Vgnd_bar9]] * Model[[#This Row],[Vgnd_int]:[Vgnd_int]] / Model[[#This Row],[a_bar9]]</f>
        <v>483.24567004221382</v>
      </c>
      <c r="FI9" s="4" cm="1">
        <f t="array" ref="FI9">Model[[#This Row],[Vgnd_bar10]] * Model[[#This Row],[Vgnd_int]:[Vgnd_int]] / Model[[#This Row],[a_bar10]]</f>
        <v>654.97409106904456</v>
      </c>
      <c r="FJ9" s="5">
        <f>SUM(Model[[#This Row],[inc1]:[inc10]])</f>
        <v>2298.760816183707</v>
      </c>
      <c r="FK9" s="5">
        <f>ft_to_m*screen_height / COS(climb_angle)</f>
        <v>69.555528290513578</v>
      </c>
      <c r="FL9" s="5">
        <f>(Model[[#This Row],[todr_sim_gnd]] + Model[[#This Row],[todr_sim_air]]) * (tod_mul-1)</f>
        <v>355.24745167113286</v>
      </c>
      <c r="FM9" s="5">
        <f>SUM(Model[[#This Row],[todr_sim_gnd]:[todr_sim_reg]])</f>
        <v>2723.5637961453531</v>
      </c>
      <c r="FN9" s="5">
        <f>Model[[#This Row],[todr_cal]]-Model[[#This Row],[todr_cal_reg]]-Model[[#This Row],[todr_cal_air]]</f>
        <v>2554.3575151877476</v>
      </c>
      <c r="FO9" s="5">
        <f t="shared" ref="FO9" si="3">ft_to_m*screen_height/COS(climb_angle)</f>
        <v>69.555528290513578</v>
      </c>
      <c r="FP9" s="5">
        <f>Model[[#This Row],[todr_cal]]-Model[[#This Row],[todr_cal]]/tod_mul</f>
        <v>393.58695652173901</v>
      </c>
      <c r="FQ9" s="10">
        <v>3017.5</v>
      </c>
      <c r="FR9" s="3">
        <f>ABS(Model[[#This Row],[todr_sim]] - Model[[#This Row],[todr_cal]])</f>
        <v>293.93620385464692</v>
      </c>
      <c r="FS9" s="6">
        <f>Model[[#This Row],[diff_m]]/Model[[#This Row],[todr_cal]]</f>
        <v>9.7410506662683319E-2</v>
      </c>
      <c r="FT9"/>
      <c r="FU9"/>
      <c r="FV9"/>
      <c r="FW9"/>
      <c r="FX9"/>
      <c r="FY9"/>
      <c r="FZ9"/>
      <c r="GA9"/>
      <c r="GB9"/>
    </row>
    <row r="11" spans="1:184" s="17" customFormat="1" x14ac:dyDescent="0.25">
      <c r="B11" s="18" t="s">
        <v>183</v>
      </c>
      <c r="C11" s="18"/>
      <c r="D11" s="19"/>
      <c r="E11" s="19"/>
      <c r="F11" s="18"/>
      <c r="G11" s="19"/>
      <c r="H11" s="19"/>
      <c r="I11" s="19"/>
      <c r="J11" s="20"/>
      <c r="K11" s="20"/>
      <c r="L11" s="20"/>
      <c r="M11" s="20"/>
      <c r="N11" s="20"/>
      <c r="O11" s="24" t="s">
        <v>184</v>
      </c>
      <c r="P11" s="24"/>
      <c r="Q11" s="25" t="s">
        <v>185</v>
      </c>
      <c r="R11" s="25"/>
      <c r="S11" s="26" t="s">
        <v>194</v>
      </c>
      <c r="T11" s="26"/>
      <c r="U11" s="27"/>
      <c r="V11" s="28" t="s">
        <v>188</v>
      </c>
      <c r="W11" s="27" t="s">
        <v>189</v>
      </c>
      <c r="X11" s="27"/>
      <c r="Y11" s="27"/>
      <c r="Z11" s="28" t="s">
        <v>190</v>
      </c>
      <c r="AA11" s="27" t="s">
        <v>191</v>
      </c>
      <c r="AB11" s="27"/>
      <c r="AC11" s="29" t="s">
        <v>192</v>
      </c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0"/>
      <c r="BF11" s="20"/>
      <c r="BG11" s="20"/>
      <c r="BH11" s="33" t="s">
        <v>193</v>
      </c>
      <c r="BI11" s="33"/>
      <c r="BJ11" s="33"/>
      <c r="BK11" s="33"/>
      <c r="BL11" s="33"/>
      <c r="BM11" s="33"/>
      <c r="BN11" s="33"/>
      <c r="BO11" s="33"/>
      <c r="BP11" s="33"/>
      <c r="BQ11" s="33"/>
      <c r="BR11" s="34" t="s">
        <v>195</v>
      </c>
      <c r="BS11" s="34"/>
      <c r="BT11" s="34"/>
      <c r="BU11" s="34"/>
      <c r="BV11" s="34"/>
      <c r="BW11" s="34"/>
      <c r="BX11" s="34"/>
      <c r="BY11" s="34"/>
      <c r="BZ11" s="34"/>
      <c r="CA11" s="34"/>
      <c r="CB11" s="24"/>
      <c r="CC11" s="24"/>
      <c r="CD11" s="24"/>
      <c r="CE11" s="24"/>
      <c r="CF11" s="24"/>
      <c r="CG11" s="24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6" t="s">
        <v>196</v>
      </c>
      <c r="DA11" s="36"/>
      <c r="DB11" s="26"/>
      <c r="DC11" s="26"/>
      <c r="DD11" s="26"/>
      <c r="DE11" s="26"/>
      <c r="DF11" s="26"/>
      <c r="DG11" s="26"/>
      <c r="DH11" s="26"/>
      <c r="DI11" s="26"/>
      <c r="DJ11" s="20" t="s">
        <v>197</v>
      </c>
      <c r="DK11" s="20"/>
      <c r="DL11" s="20"/>
      <c r="DM11" s="20"/>
      <c r="DN11" s="20"/>
      <c r="DO11" s="20"/>
      <c r="DP11" s="20"/>
      <c r="DQ11" s="20"/>
      <c r="DR11" s="20"/>
      <c r="DS11" s="20"/>
      <c r="DT11" s="25" t="s">
        <v>198</v>
      </c>
      <c r="DU11" s="25"/>
      <c r="DV11" s="25"/>
      <c r="DW11" s="37"/>
      <c r="DX11" s="37"/>
      <c r="DY11" s="38"/>
      <c r="DZ11" s="33"/>
      <c r="EA11" s="33"/>
      <c r="EB11" s="37"/>
      <c r="EC11" s="37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39"/>
      <c r="EO11" s="24" t="s">
        <v>199</v>
      </c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6" t="s">
        <v>200</v>
      </c>
      <c r="FA11" s="26"/>
      <c r="FB11" s="26"/>
      <c r="FC11" s="26"/>
      <c r="FD11" s="26"/>
      <c r="FE11" s="26"/>
      <c r="FF11" s="26"/>
      <c r="FG11" s="26"/>
      <c r="FH11" s="26"/>
      <c r="FI11" s="26"/>
      <c r="FJ11" s="20" t="s">
        <v>201</v>
      </c>
      <c r="FK11" s="20"/>
      <c r="FL11" s="20"/>
      <c r="FM11" s="20"/>
      <c r="FN11" s="25" t="s">
        <v>202</v>
      </c>
      <c r="FO11" s="25"/>
      <c r="FP11" s="25"/>
      <c r="FQ11" s="25"/>
      <c r="FR11" s="24" t="s">
        <v>203</v>
      </c>
      <c r="FS11" s="24"/>
      <c r="FT11" s="22"/>
      <c r="FU11" s="22"/>
      <c r="FV11" s="22"/>
      <c r="FW11" s="22"/>
      <c r="FX11" s="22"/>
      <c r="FY11" s="22"/>
      <c r="FZ11" s="22"/>
      <c r="GA11" s="21"/>
      <c r="GB11" s="23"/>
    </row>
    <row r="14" spans="1:184" x14ac:dyDescent="0.25">
      <c r="C14" s="10" t="s">
        <v>205</v>
      </c>
    </row>
    <row r="15" spans="1:184" x14ac:dyDescent="0.25">
      <c r="C15" s="10" t="s">
        <v>204</v>
      </c>
      <c r="D15" s="5" t="s">
        <v>206</v>
      </c>
    </row>
  </sheetData>
  <phoneticPr fontId="18" type="noConversion"/>
  <dataValidations count="1">
    <dataValidation type="list" allowBlank="1" showInputMessage="1" showErrorMessage="1" sqref="D15" xr:uid="{DC003DBB-43AD-41FD-BBAE-CA6285E4F525}">
      <formula1>"Incl. flaps, Excl. flaps"</formula1>
    </dataValidation>
  </dataValidations>
  <pageMargins left="0.7" right="0.7" top="0.75" bottom="0.75" header="0.3" footer="0.3"/>
  <pageSetup orientation="portrait" horizontalDpi="0" verticalDpi="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Sheet4</vt:lpstr>
      <vt:lpstr>Model</vt:lpstr>
      <vt:lpstr>WingArea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D. Pellegrin</dc:creator>
  <cp:lastModifiedBy>Thomas D. Pellegrin</cp:lastModifiedBy>
  <dcterms:created xsi:type="dcterms:W3CDTF">2022-03-26T10:59:36Z</dcterms:created>
  <dcterms:modified xsi:type="dcterms:W3CDTF">2022-04-17T10:45:41Z</dcterms:modified>
</cp:coreProperties>
</file>