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hop\_NEXTDAYS\"/>
    </mc:Choice>
  </mc:AlternateContent>
  <bookViews>
    <workbookView xWindow="0" yWindow="0" windowWidth="25200" windowHeight="11985"/>
  </bookViews>
  <sheets>
    <sheet name="Input" sheetId="2" r:id="rId1"/>
    <sheet name="Converter" sheetId="1" r:id="rId2"/>
    <sheet name="Output" sheetId="3" r:id="rId3"/>
  </sheets>
  <definedNames>
    <definedName name="hh">Converter!$X$4</definedName>
    <definedName name="pitch">Converter!$AA$4</definedName>
    <definedName name="roll">Converter!$AB$4</definedName>
    <definedName name="xx">Converter!$W$4</definedName>
    <definedName name="yaw">Converter!$Z$4</definedName>
    <definedName name="yy">Converter!$Y$4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7" i="1" l="1"/>
  <c r="AC7" i="1"/>
  <c r="Z7" i="1"/>
  <c r="W7" i="1"/>
  <c r="G21" i="3" l="1"/>
  <c r="G22" i="3"/>
  <c r="G210" i="3"/>
  <c r="G1" i="3"/>
  <c r="E7" i="3"/>
  <c r="G7" i="3" s="1"/>
  <c r="E8" i="3"/>
  <c r="G8" i="3" s="1"/>
  <c r="E14" i="3"/>
  <c r="G14" i="3" s="1"/>
  <c r="E15" i="3"/>
  <c r="G15" i="3" s="1"/>
  <c r="E28" i="3"/>
  <c r="G28" i="3" s="1"/>
  <c r="E29" i="3"/>
  <c r="G29" i="3" s="1"/>
  <c r="E35" i="3"/>
  <c r="G35" i="3" s="1"/>
  <c r="E36" i="3"/>
  <c r="G36" i="3" s="1"/>
  <c r="E42" i="3"/>
  <c r="G42" i="3" s="1"/>
  <c r="E43" i="3"/>
  <c r="G43" i="3" s="1"/>
  <c r="E49" i="3"/>
  <c r="G49" i="3" s="1"/>
  <c r="E50" i="3"/>
  <c r="G50" i="3" s="1"/>
  <c r="E56" i="3"/>
  <c r="G56" i="3" s="1"/>
  <c r="E57" i="3"/>
  <c r="G57" i="3" s="1"/>
  <c r="E63" i="3"/>
  <c r="G63" i="3" s="1"/>
  <c r="E64" i="3"/>
  <c r="G64" i="3" s="1"/>
  <c r="E70" i="3"/>
  <c r="G70" i="3" s="1"/>
  <c r="E71" i="3"/>
  <c r="G71" i="3" s="1"/>
  <c r="E77" i="3"/>
  <c r="G77" i="3" s="1"/>
  <c r="E78" i="3"/>
  <c r="G78" i="3" s="1"/>
  <c r="E84" i="3"/>
  <c r="G84" i="3" s="1"/>
  <c r="E85" i="3"/>
  <c r="G85" i="3" s="1"/>
  <c r="E91" i="3"/>
  <c r="G91" i="3" s="1"/>
  <c r="E92" i="3"/>
  <c r="G92" i="3" s="1"/>
  <c r="E98" i="3"/>
  <c r="G98" i="3" s="1"/>
  <c r="E99" i="3"/>
  <c r="G99" i="3" s="1"/>
  <c r="E105" i="3"/>
  <c r="G105" i="3" s="1"/>
  <c r="E106" i="3"/>
  <c r="G106" i="3" s="1"/>
  <c r="E112" i="3"/>
  <c r="G112" i="3" s="1"/>
  <c r="E113" i="3"/>
  <c r="G113" i="3" s="1"/>
  <c r="E119" i="3"/>
  <c r="G119" i="3" s="1"/>
  <c r="E120" i="3"/>
  <c r="G120" i="3" s="1"/>
  <c r="E126" i="3"/>
  <c r="G126" i="3" s="1"/>
  <c r="E127" i="3"/>
  <c r="G127" i="3" s="1"/>
  <c r="E133" i="3"/>
  <c r="G133" i="3" s="1"/>
  <c r="E134" i="3"/>
  <c r="G134" i="3" s="1"/>
  <c r="E140" i="3"/>
  <c r="G140" i="3" s="1"/>
  <c r="E141" i="3"/>
  <c r="G141" i="3" s="1"/>
  <c r="E147" i="3"/>
  <c r="G147" i="3" s="1"/>
  <c r="E148" i="3"/>
  <c r="G148" i="3" s="1"/>
  <c r="E154" i="3"/>
  <c r="G154" i="3" s="1"/>
  <c r="E155" i="3"/>
  <c r="G155" i="3" s="1"/>
  <c r="E161" i="3"/>
  <c r="G161" i="3" s="1"/>
  <c r="E162" i="3"/>
  <c r="G162" i="3" s="1"/>
  <c r="E168" i="3"/>
  <c r="G168" i="3" s="1"/>
  <c r="E169" i="3"/>
  <c r="G169" i="3" s="1"/>
  <c r="E175" i="3"/>
  <c r="G175" i="3" s="1"/>
  <c r="E176" i="3"/>
  <c r="G176" i="3" s="1"/>
  <c r="E182" i="3"/>
  <c r="G182" i="3" s="1"/>
  <c r="E183" i="3"/>
  <c r="G183" i="3" s="1"/>
  <c r="E189" i="3"/>
  <c r="G189" i="3" s="1"/>
  <c r="E190" i="3"/>
  <c r="G190" i="3" s="1"/>
  <c r="E196" i="3"/>
  <c r="G196" i="3" s="1"/>
  <c r="E197" i="3"/>
  <c r="G197" i="3" s="1"/>
  <c r="E203" i="3"/>
  <c r="G203" i="3" s="1"/>
  <c r="E204" i="3"/>
  <c r="G204" i="3" s="1"/>
  <c r="C10" i="3"/>
  <c r="C11" i="3"/>
  <c r="C12" i="3"/>
  <c r="C19" i="3" s="1"/>
  <c r="C26" i="3" s="1"/>
  <c r="C33" i="3" s="1"/>
  <c r="C40" i="3" s="1"/>
  <c r="C47" i="3" s="1"/>
  <c r="C54" i="3" s="1"/>
  <c r="C61" i="3" s="1"/>
  <c r="C68" i="3" s="1"/>
  <c r="C75" i="3" s="1"/>
  <c r="C82" i="3" s="1"/>
  <c r="C89" i="3" s="1"/>
  <c r="C96" i="3" s="1"/>
  <c r="C103" i="3" s="1"/>
  <c r="C110" i="3" s="1"/>
  <c r="C117" i="3" s="1"/>
  <c r="C124" i="3" s="1"/>
  <c r="C131" i="3" s="1"/>
  <c r="C138" i="3" s="1"/>
  <c r="C145" i="3" s="1"/>
  <c r="C152" i="3" s="1"/>
  <c r="C159" i="3" s="1"/>
  <c r="C166" i="3" s="1"/>
  <c r="C173" i="3" s="1"/>
  <c r="C180" i="3" s="1"/>
  <c r="C187" i="3" s="1"/>
  <c r="C194" i="3" s="1"/>
  <c r="C201" i="3" s="1"/>
  <c r="C208" i="3" s="1"/>
  <c r="C13" i="3"/>
  <c r="C20" i="3" s="1"/>
  <c r="C27" i="3" s="1"/>
  <c r="C34" i="3" s="1"/>
  <c r="C41" i="3" s="1"/>
  <c r="C48" i="3" s="1"/>
  <c r="C55" i="3" s="1"/>
  <c r="C62" i="3" s="1"/>
  <c r="C69" i="3" s="1"/>
  <c r="C76" i="3" s="1"/>
  <c r="C83" i="3" s="1"/>
  <c r="C90" i="3" s="1"/>
  <c r="C97" i="3" s="1"/>
  <c r="C104" i="3" s="1"/>
  <c r="C111" i="3" s="1"/>
  <c r="C118" i="3" s="1"/>
  <c r="C125" i="3" s="1"/>
  <c r="C132" i="3" s="1"/>
  <c r="C139" i="3" s="1"/>
  <c r="C146" i="3" s="1"/>
  <c r="C153" i="3" s="1"/>
  <c r="C160" i="3" s="1"/>
  <c r="C167" i="3" s="1"/>
  <c r="C174" i="3" s="1"/>
  <c r="C181" i="3" s="1"/>
  <c r="C188" i="3" s="1"/>
  <c r="C195" i="3" s="1"/>
  <c r="C202" i="3" s="1"/>
  <c r="C209" i="3" s="1"/>
  <c r="C16" i="3"/>
  <c r="C23" i="3" s="1"/>
  <c r="C30" i="3" s="1"/>
  <c r="C37" i="3" s="1"/>
  <c r="C44" i="3" s="1"/>
  <c r="C51" i="3" s="1"/>
  <c r="C58" i="3" s="1"/>
  <c r="C65" i="3" s="1"/>
  <c r="C72" i="3" s="1"/>
  <c r="C79" i="3" s="1"/>
  <c r="C86" i="3" s="1"/>
  <c r="C93" i="3" s="1"/>
  <c r="C100" i="3" s="1"/>
  <c r="C107" i="3" s="1"/>
  <c r="C114" i="3" s="1"/>
  <c r="C121" i="3" s="1"/>
  <c r="C128" i="3" s="1"/>
  <c r="C135" i="3" s="1"/>
  <c r="C142" i="3" s="1"/>
  <c r="C149" i="3" s="1"/>
  <c r="C156" i="3" s="1"/>
  <c r="C163" i="3" s="1"/>
  <c r="C170" i="3" s="1"/>
  <c r="C177" i="3" s="1"/>
  <c r="C184" i="3" s="1"/>
  <c r="C191" i="3" s="1"/>
  <c r="C198" i="3" s="1"/>
  <c r="C205" i="3" s="1"/>
  <c r="C17" i="3"/>
  <c r="C24" i="3" s="1"/>
  <c r="C31" i="3" s="1"/>
  <c r="C38" i="3" s="1"/>
  <c r="C45" i="3" s="1"/>
  <c r="C52" i="3" s="1"/>
  <c r="C59" i="3" s="1"/>
  <c r="C66" i="3" s="1"/>
  <c r="C73" i="3" s="1"/>
  <c r="C80" i="3" s="1"/>
  <c r="C87" i="3" s="1"/>
  <c r="C94" i="3" s="1"/>
  <c r="C101" i="3" s="1"/>
  <c r="C108" i="3" s="1"/>
  <c r="C115" i="3" s="1"/>
  <c r="C122" i="3" s="1"/>
  <c r="C129" i="3" s="1"/>
  <c r="C136" i="3" s="1"/>
  <c r="C143" i="3" s="1"/>
  <c r="C150" i="3" s="1"/>
  <c r="C157" i="3" s="1"/>
  <c r="C164" i="3" s="1"/>
  <c r="C171" i="3" s="1"/>
  <c r="C178" i="3" s="1"/>
  <c r="C185" i="3" s="1"/>
  <c r="C192" i="3" s="1"/>
  <c r="C199" i="3" s="1"/>
  <c r="C206" i="3" s="1"/>
  <c r="C18" i="3"/>
  <c r="C25" i="3" s="1"/>
  <c r="C32" i="3" s="1"/>
  <c r="C39" i="3" s="1"/>
  <c r="C46" i="3" s="1"/>
  <c r="C53" i="3" s="1"/>
  <c r="C60" i="3" s="1"/>
  <c r="C67" i="3" s="1"/>
  <c r="C74" i="3" s="1"/>
  <c r="C81" i="3" s="1"/>
  <c r="C88" i="3" s="1"/>
  <c r="C95" i="3" s="1"/>
  <c r="C102" i="3" s="1"/>
  <c r="C109" i="3" s="1"/>
  <c r="C116" i="3" s="1"/>
  <c r="C123" i="3" s="1"/>
  <c r="C130" i="3" s="1"/>
  <c r="C137" i="3" s="1"/>
  <c r="C144" i="3" s="1"/>
  <c r="C151" i="3" s="1"/>
  <c r="C158" i="3" s="1"/>
  <c r="C165" i="3" s="1"/>
  <c r="C172" i="3" s="1"/>
  <c r="C179" i="3" s="1"/>
  <c r="C186" i="3" s="1"/>
  <c r="C193" i="3" s="1"/>
  <c r="C200" i="3" s="1"/>
  <c r="C207" i="3" s="1"/>
  <c r="C9" i="3"/>
  <c r="B26" i="3"/>
  <c r="B33" i="3" s="1"/>
  <c r="B40" i="3" s="1"/>
  <c r="B47" i="3" s="1"/>
  <c r="B54" i="3" s="1"/>
  <c r="B61" i="3" s="1"/>
  <c r="B68" i="3" s="1"/>
  <c r="B75" i="3" s="1"/>
  <c r="B82" i="3" s="1"/>
  <c r="B89" i="3" s="1"/>
  <c r="B96" i="3" s="1"/>
  <c r="B103" i="3" s="1"/>
  <c r="B110" i="3" s="1"/>
  <c r="B117" i="3" s="1"/>
  <c r="B124" i="3" s="1"/>
  <c r="B131" i="3" s="1"/>
  <c r="B138" i="3" s="1"/>
  <c r="B145" i="3" s="1"/>
  <c r="B152" i="3" s="1"/>
  <c r="B159" i="3" s="1"/>
  <c r="B166" i="3" s="1"/>
  <c r="B173" i="3" s="1"/>
  <c r="B180" i="3" s="1"/>
  <c r="B187" i="3" s="1"/>
  <c r="B194" i="3" s="1"/>
  <c r="B201" i="3" s="1"/>
  <c r="B208" i="3" s="1"/>
  <c r="B27" i="3"/>
  <c r="B34" i="3" s="1"/>
  <c r="B41" i="3" s="1"/>
  <c r="B48" i="3" s="1"/>
  <c r="B55" i="3" s="1"/>
  <c r="B62" i="3" s="1"/>
  <c r="B69" i="3" s="1"/>
  <c r="B76" i="3" s="1"/>
  <c r="B83" i="3" s="1"/>
  <c r="B90" i="3" s="1"/>
  <c r="B97" i="3" s="1"/>
  <c r="B104" i="3" s="1"/>
  <c r="B111" i="3" s="1"/>
  <c r="B118" i="3" s="1"/>
  <c r="B125" i="3" s="1"/>
  <c r="B132" i="3" s="1"/>
  <c r="B139" i="3" s="1"/>
  <c r="B146" i="3" s="1"/>
  <c r="B153" i="3" s="1"/>
  <c r="B160" i="3" s="1"/>
  <c r="B167" i="3" s="1"/>
  <c r="B174" i="3" s="1"/>
  <c r="B181" i="3" s="1"/>
  <c r="B188" i="3" s="1"/>
  <c r="B195" i="3" s="1"/>
  <c r="B202" i="3" s="1"/>
  <c r="B209" i="3" s="1"/>
  <c r="B28" i="3"/>
  <c r="B35" i="3" s="1"/>
  <c r="B42" i="3" s="1"/>
  <c r="B49" i="3" s="1"/>
  <c r="B56" i="3" s="1"/>
  <c r="B63" i="3" s="1"/>
  <c r="B70" i="3" s="1"/>
  <c r="B77" i="3" s="1"/>
  <c r="B84" i="3" s="1"/>
  <c r="B91" i="3" s="1"/>
  <c r="B98" i="3" s="1"/>
  <c r="B105" i="3" s="1"/>
  <c r="B112" i="3" s="1"/>
  <c r="B119" i="3" s="1"/>
  <c r="B126" i="3" s="1"/>
  <c r="B133" i="3" s="1"/>
  <c r="B140" i="3" s="1"/>
  <c r="B147" i="3" s="1"/>
  <c r="B154" i="3" s="1"/>
  <c r="B161" i="3" s="1"/>
  <c r="B168" i="3" s="1"/>
  <c r="B175" i="3" s="1"/>
  <c r="B182" i="3" s="1"/>
  <c r="B189" i="3" s="1"/>
  <c r="B196" i="3" s="1"/>
  <c r="B203" i="3" s="1"/>
  <c r="B210" i="3" s="1"/>
  <c r="B29" i="3"/>
  <c r="B36" i="3" s="1"/>
  <c r="B43" i="3" s="1"/>
  <c r="B50" i="3" s="1"/>
  <c r="B57" i="3" s="1"/>
  <c r="B64" i="3" s="1"/>
  <c r="B71" i="3" s="1"/>
  <c r="B78" i="3" s="1"/>
  <c r="B85" i="3" s="1"/>
  <c r="B92" i="3" s="1"/>
  <c r="B99" i="3" s="1"/>
  <c r="B106" i="3" s="1"/>
  <c r="B113" i="3" s="1"/>
  <c r="B120" i="3" s="1"/>
  <c r="B127" i="3" s="1"/>
  <c r="B134" i="3" s="1"/>
  <c r="B141" i="3" s="1"/>
  <c r="B148" i="3" s="1"/>
  <c r="B155" i="3" s="1"/>
  <c r="B162" i="3" s="1"/>
  <c r="B169" i="3" s="1"/>
  <c r="B176" i="3" s="1"/>
  <c r="B183" i="3" s="1"/>
  <c r="B190" i="3" s="1"/>
  <c r="B197" i="3" s="1"/>
  <c r="B204" i="3" s="1"/>
  <c r="A30" i="3"/>
  <c r="A37" i="3" s="1"/>
  <c r="A44" i="3" s="1"/>
  <c r="A51" i="3" s="1"/>
  <c r="A58" i="3" s="1"/>
  <c r="A65" i="3" s="1"/>
  <c r="A72" i="3" s="1"/>
  <c r="A79" i="3" s="1"/>
  <c r="A86" i="3" s="1"/>
  <c r="A93" i="3" s="1"/>
  <c r="A100" i="3" s="1"/>
  <c r="A107" i="3" s="1"/>
  <c r="A114" i="3" s="1"/>
  <c r="A121" i="3" s="1"/>
  <c r="A128" i="3" s="1"/>
  <c r="A135" i="3" s="1"/>
  <c r="A142" i="3" s="1"/>
  <c r="A149" i="3" s="1"/>
  <c r="A156" i="3" s="1"/>
  <c r="A163" i="3" s="1"/>
  <c r="A170" i="3" s="1"/>
  <c r="A177" i="3" s="1"/>
  <c r="A184" i="3" s="1"/>
  <c r="A191" i="3" s="1"/>
  <c r="A198" i="3" s="1"/>
  <c r="A205" i="3" s="1"/>
  <c r="A10" i="3"/>
  <c r="A17" i="3" s="1"/>
  <c r="A24" i="3" s="1"/>
  <c r="A31" i="3" s="1"/>
  <c r="A38" i="3" s="1"/>
  <c r="A45" i="3" s="1"/>
  <c r="A52" i="3" s="1"/>
  <c r="A59" i="3" s="1"/>
  <c r="A66" i="3" s="1"/>
  <c r="A73" i="3" s="1"/>
  <c r="A80" i="3" s="1"/>
  <c r="A87" i="3" s="1"/>
  <c r="A94" i="3" s="1"/>
  <c r="A101" i="3" s="1"/>
  <c r="A108" i="3" s="1"/>
  <c r="A115" i="3" s="1"/>
  <c r="A122" i="3" s="1"/>
  <c r="A129" i="3" s="1"/>
  <c r="A136" i="3" s="1"/>
  <c r="A143" i="3" s="1"/>
  <c r="A150" i="3" s="1"/>
  <c r="A157" i="3" s="1"/>
  <c r="A164" i="3" s="1"/>
  <c r="A171" i="3" s="1"/>
  <c r="A178" i="3" s="1"/>
  <c r="A185" i="3" s="1"/>
  <c r="A192" i="3" s="1"/>
  <c r="A199" i="3" s="1"/>
  <c r="A206" i="3" s="1"/>
  <c r="A11" i="3"/>
  <c r="A18" i="3" s="1"/>
  <c r="A25" i="3" s="1"/>
  <c r="A32" i="3" s="1"/>
  <c r="A39" i="3" s="1"/>
  <c r="A46" i="3" s="1"/>
  <c r="A53" i="3" s="1"/>
  <c r="A60" i="3" s="1"/>
  <c r="A67" i="3" s="1"/>
  <c r="A74" i="3" s="1"/>
  <c r="A81" i="3" s="1"/>
  <c r="A88" i="3" s="1"/>
  <c r="A95" i="3" s="1"/>
  <c r="A102" i="3" s="1"/>
  <c r="A109" i="3" s="1"/>
  <c r="A116" i="3" s="1"/>
  <c r="A123" i="3" s="1"/>
  <c r="A130" i="3" s="1"/>
  <c r="A137" i="3" s="1"/>
  <c r="A144" i="3" s="1"/>
  <c r="A151" i="3" s="1"/>
  <c r="A158" i="3" s="1"/>
  <c r="A165" i="3" s="1"/>
  <c r="A172" i="3" s="1"/>
  <c r="A179" i="3" s="1"/>
  <c r="A186" i="3" s="1"/>
  <c r="A193" i="3" s="1"/>
  <c r="A200" i="3" s="1"/>
  <c r="A207" i="3" s="1"/>
  <c r="A12" i="3"/>
  <c r="A13" i="3"/>
  <c r="A22" i="3"/>
  <c r="A16" i="3"/>
  <c r="A23" i="3" s="1"/>
  <c r="A19" i="3"/>
  <c r="A26" i="3" s="1"/>
  <c r="A33" i="3" s="1"/>
  <c r="A40" i="3" s="1"/>
  <c r="A47" i="3" s="1"/>
  <c r="A54" i="3" s="1"/>
  <c r="A61" i="3" s="1"/>
  <c r="A68" i="3" s="1"/>
  <c r="A75" i="3" s="1"/>
  <c r="A82" i="3" s="1"/>
  <c r="A89" i="3" s="1"/>
  <c r="A96" i="3" s="1"/>
  <c r="A103" i="3" s="1"/>
  <c r="A110" i="3" s="1"/>
  <c r="A117" i="3" s="1"/>
  <c r="A124" i="3" s="1"/>
  <c r="A131" i="3" s="1"/>
  <c r="A138" i="3" s="1"/>
  <c r="A145" i="3" s="1"/>
  <c r="A152" i="3" s="1"/>
  <c r="A159" i="3" s="1"/>
  <c r="A166" i="3" s="1"/>
  <c r="A173" i="3" s="1"/>
  <c r="A180" i="3" s="1"/>
  <c r="A187" i="3" s="1"/>
  <c r="A194" i="3" s="1"/>
  <c r="A201" i="3" s="1"/>
  <c r="A208" i="3" s="1"/>
  <c r="A20" i="3"/>
  <c r="A27" i="3" s="1"/>
  <c r="A34" i="3" s="1"/>
  <c r="A41" i="3" s="1"/>
  <c r="A48" i="3" s="1"/>
  <c r="A55" i="3" s="1"/>
  <c r="A62" i="3" s="1"/>
  <c r="A69" i="3" s="1"/>
  <c r="A76" i="3" s="1"/>
  <c r="A83" i="3" s="1"/>
  <c r="A90" i="3" s="1"/>
  <c r="A97" i="3" s="1"/>
  <c r="A104" i="3" s="1"/>
  <c r="A111" i="3" s="1"/>
  <c r="A118" i="3" s="1"/>
  <c r="A125" i="3" s="1"/>
  <c r="A132" i="3" s="1"/>
  <c r="A139" i="3" s="1"/>
  <c r="A146" i="3" s="1"/>
  <c r="A153" i="3" s="1"/>
  <c r="A160" i="3" s="1"/>
  <c r="A167" i="3" s="1"/>
  <c r="A174" i="3" s="1"/>
  <c r="A181" i="3" s="1"/>
  <c r="A188" i="3" s="1"/>
  <c r="A195" i="3" s="1"/>
  <c r="A202" i="3" s="1"/>
  <c r="A209" i="3" s="1"/>
  <c r="A21" i="3"/>
  <c r="A9" i="3"/>
  <c r="B10" i="3"/>
  <c r="B17" i="3" s="1"/>
  <c r="B24" i="3" s="1"/>
  <c r="B31" i="3" s="1"/>
  <c r="B38" i="3" s="1"/>
  <c r="B45" i="3" s="1"/>
  <c r="B52" i="3" s="1"/>
  <c r="B59" i="3" s="1"/>
  <c r="B66" i="3" s="1"/>
  <c r="B73" i="3" s="1"/>
  <c r="B80" i="3" s="1"/>
  <c r="B87" i="3" s="1"/>
  <c r="B94" i="3" s="1"/>
  <c r="B101" i="3" s="1"/>
  <c r="B108" i="3" s="1"/>
  <c r="B115" i="3" s="1"/>
  <c r="B122" i="3" s="1"/>
  <c r="B129" i="3" s="1"/>
  <c r="B136" i="3" s="1"/>
  <c r="B143" i="3" s="1"/>
  <c r="B150" i="3" s="1"/>
  <c r="B157" i="3" s="1"/>
  <c r="B164" i="3" s="1"/>
  <c r="B171" i="3" s="1"/>
  <c r="B178" i="3" s="1"/>
  <c r="B185" i="3" s="1"/>
  <c r="B192" i="3" s="1"/>
  <c r="B199" i="3" s="1"/>
  <c r="B206" i="3" s="1"/>
  <c r="B11" i="3"/>
  <c r="B18" i="3" s="1"/>
  <c r="B25" i="3" s="1"/>
  <c r="B32" i="3" s="1"/>
  <c r="B39" i="3" s="1"/>
  <c r="B46" i="3" s="1"/>
  <c r="B53" i="3" s="1"/>
  <c r="B60" i="3" s="1"/>
  <c r="B67" i="3" s="1"/>
  <c r="B74" i="3" s="1"/>
  <c r="B81" i="3" s="1"/>
  <c r="B88" i="3" s="1"/>
  <c r="B95" i="3" s="1"/>
  <c r="B102" i="3" s="1"/>
  <c r="B109" i="3" s="1"/>
  <c r="B116" i="3" s="1"/>
  <c r="B123" i="3" s="1"/>
  <c r="B130" i="3" s="1"/>
  <c r="B137" i="3" s="1"/>
  <c r="B144" i="3" s="1"/>
  <c r="B151" i="3" s="1"/>
  <c r="B158" i="3" s="1"/>
  <c r="B165" i="3" s="1"/>
  <c r="B172" i="3" s="1"/>
  <c r="B179" i="3" s="1"/>
  <c r="B186" i="3" s="1"/>
  <c r="B193" i="3" s="1"/>
  <c r="B200" i="3" s="1"/>
  <c r="B207" i="3" s="1"/>
  <c r="B12" i="3"/>
  <c r="B19" i="3" s="1"/>
  <c r="B13" i="3"/>
  <c r="B14" i="3"/>
  <c r="B21" i="3" s="1"/>
  <c r="B15" i="3"/>
  <c r="B16" i="3"/>
  <c r="B23" i="3" s="1"/>
  <c r="B30" i="3" s="1"/>
  <c r="B37" i="3" s="1"/>
  <c r="B44" i="3" s="1"/>
  <c r="B51" i="3" s="1"/>
  <c r="B58" i="3" s="1"/>
  <c r="B65" i="3" s="1"/>
  <c r="B72" i="3" s="1"/>
  <c r="B79" i="3" s="1"/>
  <c r="B86" i="3" s="1"/>
  <c r="B93" i="3" s="1"/>
  <c r="B100" i="3" s="1"/>
  <c r="B107" i="3" s="1"/>
  <c r="B114" i="3" s="1"/>
  <c r="B121" i="3" s="1"/>
  <c r="B128" i="3" s="1"/>
  <c r="B135" i="3" s="1"/>
  <c r="B142" i="3" s="1"/>
  <c r="B149" i="3" s="1"/>
  <c r="B156" i="3" s="1"/>
  <c r="B163" i="3" s="1"/>
  <c r="B170" i="3" s="1"/>
  <c r="B177" i="3" s="1"/>
  <c r="B184" i="3" s="1"/>
  <c r="B191" i="3" s="1"/>
  <c r="B198" i="3" s="1"/>
  <c r="B205" i="3" s="1"/>
  <c r="B20" i="3"/>
  <c r="B22" i="3"/>
  <c r="B9" i="3"/>
  <c r="A33" i="1"/>
  <c r="B33" i="1" s="1"/>
  <c r="C33" i="1" s="1"/>
  <c r="A34" i="1"/>
  <c r="B34" i="1" s="1"/>
  <c r="A35" i="1"/>
  <c r="B35" i="1" s="1"/>
  <c r="C35" i="1" s="1"/>
  <c r="A36" i="1"/>
  <c r="B36" i="1" s="1"/>
  <c r="C36" i="1" s="1"/>
  <c r="A37" i="1"/>
  <c r="B37" i="1" s="1"/>
  <c r="A38" i="1"/>
  <c r="B38" i="1" s="1"/>
  <c r="C38" i="1" s="1"/>
  <c r="A10" i="1"/>
  <c r="B10" i="1" s="1"/>
  <c r="C10" i="1" s="1"/>
  <c r="A11" i="1"/>
  <c r="B11" i="1" s="1"/>
  <c r="C11" i="1" s="1"/>
  <c r="A12" i="1"/>
  <c r="B12" i="1" s="1"/>
  <c r="A13" i="1"/>
  <c r="A14" i="1"/>
  <c r="B14" i="1" s="1"/>
  <c r="C14" i="1" s="1"/>
  <c r="A15" i="1"/>
  <c r="B15" i="1" s="1"/>
  <c r="C15" i="1" s="1"/>
  <c r="A16" i="1"/>
  <c r="B16" i="1" s="1"/>
  <c r="C16" i="1" s="1"/>
  <c r="A17" i="1"/>
  <c r="B17" i="1" s="1"/>
  <c r="A18" i="1"/>
  <c r="B18" i="1" s="1"/>
  <c r="C18" i="1" s="1"/>
  <c r="A19" i="1"/>
  <c r="B19" i="1" s="1"/>
  <c r="C19" i="1" s="1"/>
  <c r="D19" i="1" s="1"/>
  <c r="E19" i="1" s="1"/>
  <c r="A20" i="1"/>
  <c r="B20" i="1" s="1"/>
  <c r="C20" i="1" s="1"/>
  <c r="A21" i="1"/>
  <c r="B21" i="1" s="1"/>
  <c r="A22" i="1"/>
  <c r="B22" i="1" s="1"/>
  <c r="A23" i="1"/>
  <c r="B23" i="1" s="1"/>
  <c r="C23" i="1" s="1"/>
  <c r="A24" i="1"/>
  <c r="B24" i="1" s="1"/>
  <c r="A25" i="1"/>
  <c r="A26" i="1"/>
  <c r="B26" i="1" s="1"/>
  <c r="C26" i="1" s="1"/>
  <c r="A27" i="1"/>
  <c r="B27" i="1" s="1"/>
  <c r="C27" i="1" s="1"/>
  <c r="A28" i="1"/>
  <c r="B28" i="1" s="1"/>
  <c r="C28" i="1" s="1"/>
  <c r="A29" i="1"/>
  <c r="B29" i="1" s="1"/>
  <c r="C29" i="1" s="1"/>
  <c r="A30" i="1"/>
  <c r="B30" i="1" s="1"/>
  <c r="C30" i="1" s="1"/>
  <c r="A31" i="1"/>
  <c r="B31" i="1" s="1"/>
  <c r="C31" i="1" s="1"/>
  <c r="D31" i="1" s="1"/>
  <c r="E31" i="1" s="1"/>
  <c r="A32" i="1"/>
  <c r="B32" i="1" s="1"/>
  <c r="C32" i="1" s="1"/>
  <c r="A9" i="1"/>
  <c r="B9" i="1" s="1"/>
  <c r="C9" i="1" s="1"/>
  <c r="D9" i="1" s="1"/>
  <c r="E9" i="1" s="1"/>
  <c r="F9" i="1" s="1"/>
  <c r="C17" i="1" l="1"/>
  <c r="D17" i="1" s="1"/>
  <c r="E17" i="1" s="1"/>
  <c r="G17" i="1"/>
  <c r="V17" i="1" s="1"/>
  <c r="E58" i="3" s="1"/>
  <c r="G58" i="3" s="1"/>
  <c r="G29" i="1"/>
  <c r="V29" i="1" s="1"/>
  <c r="E142" i="3" s="1"/>
  <c r="G142" i="3" s="1"/>
  <c r="D16" i="1"/>
  <c r="E16" i="1" s="1"/>
  <c r="D28" i="1"/>
  <c r="E28" i="1" s="1"/>
  <c r="F28" i="1" s="1"/>
  <c r="O28" i="1" s="1"/>
  <c r="G23" i="1"/>
  <c r="V23" i="1" s="1"/>
  <c r="E100" i="3" s="1"/>
  <c r="G100" i="3" s="1"/>
  <c r="G11" i="1"/>
  <c r="V11" i="1" s="1"/>
  <c r="E16" i="3" s="1"/>
  <c r="G16" i="3" s="1"/>
  <c r="G32" i="1"/>
  <c r="V32" i="1" s="1"/>
  <c r="E163" i="3" s="1"/>
  <c r="G163" i="3" s="1"/>
  <c r="G31" i="1"/>
  <c r="V31" i="1" s="1"/>
  <c r="E156" i="3" s="1"/>
  <c r="G156" i="3" s="1"/>
  <c r="G28" i="1"/>
  <c r="V28" i="1" s="1"/>
  <c r="E135" i="3" s="1"/>
  <c r="G135" i="3" s="1"/>
  <c r="G20" i="1"/>
  <c r="V20" i="1" s="1"/>
  <c r="E79" i="3" s="1"/>
  <c r="G79" i="3" s="1"/>
  <c r="G38" i="1"/>
  <c r="V38" i="1" s="1"/>
  <c r="E205" i="3" s="1"/>
  <c r="G205" i="3" s="1"/>
  <c r="G19" i="1"/>
  <c r="V19" i="1" s="1"/>
  <c r="E72" i="3" s="1"/>
  <c r="G72" i="3" s="1"/>
  <c r="G16" i="1"/>
  <c r="V16" i="1" s="1"/>
  <c r="E51" i="3" s="1"/>
  <c r="G51" i="3" s="1"/>
  <c r="G30" i="1"/>
  <c r="V30" i="1" s="1"/>
  <c r="E149" i="3" s="1"/>
  <c r="G149" i="3" s="1"/>
  <c r="G18" i="1"/>
  <c r="V18" i="1" s="1"/>
  <c r="E65" i="3" s="1"/>
  <c r="G65" i="3" s="1"/>
  <c r="G34" i="1"/>
  <c r="V34" i="1" s="1"/>
  <c r="E177" i="3" s="1"/>
  <c r="G177" i="3" s="1"/>
  <c r="C34" i="1"/>
  <c r="D38" i="1"/>
  <c r="E38" i="1" s="1"/>
  <c r="D33" i="1"/>
  <c r="E33" i="1" s="1"/>
  <c r="D36" i="1"/>
  <c r="E36" i="1" s="1"/>
  <c r="G37" i="1"/>
  <c r="V37" i="1" s="1"/>
  <c r="E198" i="3" s="1"/>
  <c r="G198" i="3" s="1"/>
  <c r="C37" i="1"/>
  <c r="D35" i="1"/>
  <c r="E35" i="1" s="1"/>
  <c r="G35" i="1"/>
  <c r="V35" i="1" s="1"/>
  <c r="E184" i="3" s="1"/>
  <c r="G184" i="3" s="1"/>
  <c r="G33" i="1"/>
  <c r="V33" i="1" s="1"/>
  <c r="E170" i="3" s="1"/>
  <c r="G170" i="3" s="1"/>
  <c r="G36" i="1"/>
  <c r="V36" i="1" s="1"/>
  <c r="E191" i="3" s="1"/>
  <c r="G191" i="3" s="1"/>
  <c r="D32" i="1"/>
  <c r="E32" i="1" s="1"/>
  <c r="C21" i="1"/>
  <c r="G21" i="1"/>
  <c r="V21" i="1" s="1"/>
  <c r="E86" i="3" s="1"/>
  <c r="G86" i="3" s="1"/>
  <c r="F19" i="1"/>
  <c r="O19" i="1" s="1"/>
  <c r="D15" i="1"/>
  <c r="E15" i="1" s="1"/>
  <c r="D14" i="1"/>
  <c r="E14" i="1" s="1"/>
  <c r="F16" i="1"/>
  <c r="O16" i="1" s="1"/>
  <c r="D20" i="1"/>
  <c r="E20" i="1" s="1"/>
  <c r="F31" i="1"/>
  <c r="O31" i="1" s="1"/>
  <c r="D26" i="1"/>
  <c r="E26" i="1" s="1"/>
  <c r="D30" i="1"/>
  <c r="E30" i="1" s="1"/>
  <c r="C22" i="1"/>
  <c r="G22" i="1"/>
  <c r="V22" i="1" s="1"/>
  <c r="E93" i="3" s="1"/>
  <c r="G93" i="3" s="1"/>
  <c r="D10" i="1"/>
  <c r="E10" i="1" s="1"/>
  <c r="D27" i="1"/>
  <c r="E27" i="1" s="1"/>
  <c r="C12" i="1"/>
  <c r="G12" i="1"/>
  <c r="V12" i="1" s="1"/>
  <c r="E23" i="3" s="1"/>
  <c r="G23" i="3" s="1"/>
  <c r="C24" i="1"/>
  <c r="G24" i="1"/>
  <c r="V24" i="1" s="1"/>
  <c r="E107" i="3" s="1"/>
  <c r="G107" i="3" s="1"/>
  <c r="D18" i="1"/>
  <c r="E18" i="1" s="1"/>
  <c r="D29" i="1"/>
  <c r="E29" i="1" s="1"/>
  <c r="H31" i="1"/>
  <c r="G26" i="1"/>
  <c r="V26" i="1" s="1"/>
  <c r="E121" i="3" s="1"/>
  <c r="G121" i="3" s="1"/>
  <c r="B25" i="1"/>
  <c r="C25" i="1" s="1"/>
  <c r="D23" i="1"/>
  <c r="E23" i="1" s="1"/>
  <c r="H19" i="1"/>
  <c r="G14" i="1"/>
  <c r="V14" i="1" s="1"/>
  <c r="E37" i="3" s="1"/>
  <c r="G37" i="3" s="1"/>
  <c r="B13" i="1"/>
  <c r="C13" i="1" s="1"/>
  <c r="D11" i="1"/>
  <c r="E11" i="1" s="1"/>
  <c r="G10" i="1"/>
  <c r="V10" i="1" s="1"/>
  <c r="E9" i="3" s="1"/>
  <c r="G9" i="3" s="1"/>
  <c r="G15" i="1"/>
  <c r="V15" i="1" s="1"/>
  <c r="E44" i="3" s="1"/>
  <c r="G44" i="3" s="1"/>
  <c r="G27" i="1"/>
  <c r="V27" i="1" s="1"/>
  <c r="E128" i="3" s="1"/>
  <c r="G128" i="3" s="1"/>
  <c r="G9" i="1"/>
  <c r="V9" i="1" s="1"/>
  <c r="E2" i="3" s="1"/>
  <c r="G2" i="3" s="1"/>
  <c r="H9" i="1"/>
  <c r="O9" i="1"/>
  <c r="H23" i="1" l="1"/>
  <c r="H18" i="1"/>
  <c r="G13" i="1"/>
  <c r="V13" i="1" s="1"/>
  <c r="E30" i="3" s="1"/>
  <c r="G30" i="3" s="1"/>
  <c r="H38" i="1"/>
  <c r="H28" i="1"/>
  <c r="H14" i="1"/>
  <c r="I14" i="1" s="1"/>
  <c r="H29" i="1"/>
  <c r="I29" i="1" s="1"/>
  <c r="K29" i="1" s="1"/>
  <c r="W29" i="1" s="1"/>
  <c r="AC29" i="1" s="1"/>
  <c r="P9" i="1"/>
  <c r="Q9" i="1" s="1"/>
  <c r="S9" i="1" s="1"/>
  <c r="AA9" i="1" s="1"/>
  <c r="AG9" i="1" s="1"/>
  <c r="E5" i="3" s="1"/>
  <c r="G5" i="3" s="1"/>
  <c r="H27" i="1"/>
  <c r="H16" i="1"/>
  <c r="F35" i="1"/>
  <c r="O35" i="1" s="1"/>
  <c r="D37" i="1"/>
  <c r="E37" i="1" s="1"/>
  <c r="H36" i="1"/>
  <c r="F36" i="1"/>
  <c r="O36" i="1" s="1"/>
  <c r="H33" i="1"/>
  <c r="D34" i="1"/>
  <c r="E34" i="1" s="1"/>
  <c r="H35" i="1"/>
  <c r="F33" i="1"/>
  <c r="O33" i="1" s="1"/>
  <c r="F38" i="1"/>
  <c r="O38" i="1" s="1"/>
  <c r="P19" i="1"/>
  <c r="R19" i="1" s="1"/>
  <c r="Z19" i="1" s="1"/>
  <c r="AF19" i="1" s="1"/>
  <c r="E74" i="3" s="1"/>
  <c r="G74" i="3" s="1"/>
  <c r="P31" i="1"/>
  <c r="R31" i="1" s="1"/>
  <c r="Z31" i="1" s="1"/>
  <c r="AF31" i="1" s="1"/>
  <c r="E158" i="3" s="1"/>
  <c r="G158" i="3" s="1"/>
  <c r="P28" i="1"/>
  <c r="Q28" i="1" s="1"/>
  <c r="T28" i="1" s="1"/>
  <c r="AB28" i="1" s="1"/>
  <c r="AH28" i="1" s="1"/>
  <c r="E139" i="3" s="1"/>
  <c r="G139" i="3" s="1"/>
  <c r="P16" i="1"/>
  <c r="R16" i="1" s="1"/>
  <c r="Z16" i="1" s="1"/>
  <c r="AF16" i="1" s="1"/>
  <c r="E53" i="3" s="1"/>
  <c r="G53" i="3" s="1"/>
  <c r="D22" i="1"/>
  <c r="E22" i="1" s="1"/>
  <c r="D13" i="1"/>
  <c r="E13" i="1" s="1"/>
  <c r="F18" i="1"/>
  <c r="O18" i="1" s="1"/>
  <c r="G25" i="1"/>
  <c r="V25" i="1" s="1"/>
  <c r="E114" i="3" s="1"/>
  <c r="G114" i="3" s="1"/>
  <c r="F17" i="1"/>
  <c r="O17" i="1" s="1"/>
  <c r="F11" i="1"/>
  <c r="O11" i="1" s="1"/>
  <c r="F30" i="1"/>
  <c r="O30" i="1" s="1"/>
  <c r="F14" i="1"/>
  <c r="O14" i="1" s="1"/>
  <c r="I19" i="1"/>
  <c r="K19" i="1" s="1"/>
  <c r="W19" i="1" s="1"/>
  <c r="AC19" i="1" s="1"/>
  <c r="H30" i="1"/>
  <c r="F23" i="1"/>
  <c r="O23" i="1" s="1"/>
  <c r="D24" i="1"/>
  <c r="E24" i="1" s="1"/>
  <c r="H26" i="1"/>
  <c r="H15" i="1"/>
  <c r="H17" i="1"/>
  <c r="D25" i="1"/>
  <c r="E25" i="1" s="1"/>
  <c r="F26" i="1"/>
  <c r="O26" i="1" s="1"/>
  <c r="D12" i="1"/>
  <c r="E12" i="1" s="1"/>
  <c r="I31" i="1"/>
  <c r="J31" i="1" s="1"/>
  <c r="M31" i="1" s="1"/>
  <c r="Y31" i="1" s="1"/>
  <c r="AE31" i="1" s="1"/>
  <c r="D21" i="1"/>
  <c r="E21" i="1" s="1"/>
  <c r="F15" i="1"/>
  <c r="O15" i="1" s="1"/>
  <c r="H11" i="1"/>
  <c r="F27" i="1"/>
  <c r="O27" i="1" s="1"/>
  <c r="H20" i="1"/>
  <c r="H32" i="1"/>
  <c r="F10" i="1"/>
  <c r="O10" i="1" s="1"/>
  <c r="F29" i="1"/>
  <c r="O29" i="1" s="1"/>
  <c r="H10" i="1"/>
  <c r="F20" i="1"/>
  <c r="O20" i="1" s="1"/>
  <c r="F32" i="1"/>
  <c r="O32" i="1" s="1"/>
  <c r="I9" i="1"/>
  <c r="R9" i="1" l="1"/>
  <c r="Z9" i="1" s="1"/>
  <c r="AF9" i="1" s="1"/>
  <c r="E4" i="3" s="1"/>
  <c r="G4" i="3" s="1"/>
  <c r="H12" i="1"/>
  <c r="I12" i="1" s="1"/>
  <c r="K12" i="1" s="1"/>
  <c r="W12" i="1" s="1"/>
  <c r="AC12" i="1" s="1"/>
  <c r="J14" i="1"/>
  <c r="M14" i="1" s="1"/>
  <c r="Y14" i="1" s="1"/>
  <c r="AE14" i="1" s="1"/>
  <c r="K14" i="1"/>
  <c r="W14" i="1" s="1"/>
  <c r="AC14" i="1" s="1"/>
  <c r="H13" i="1"/>
  <c r="I16" i="1"/>
  <c r="J16" i="1" s="1"/>
  <c r="M16" i="1" s="1"/>
  <c r="Y16" i="1" s="1"/>
  <c r="AE16" i="1" s="1"/>
  <c r="T9" i="1"/>
  <c r="AB9" i="1" s="1"/>
  <c r="AH9" i="1" s="1"/>
  <c r="E6" i="3" s="1"/>
  <c r="G6" i="3" s="1"/>
  <c r="L31" i="1"/>
  <c r="X31" i="1" s="1"/>
  <c r="AD31" i="1" s="1"/>
  <c r="I23" i="1"/>
  <c r="K23" i="1" s="1"/>
  <c r="W23" i="1" s="1"/>
  <c r="AC23" i="1" s="1"/>
  <c r="I38" i="1"/>
  <c r="I18" i="1"/>
  <c r="K18" i="1" s="1"/>
  <c r="W18" i="1" s="1"/>
  <c r="AC18" i="1" s="1"/>
  <c r="Q31" i="1"/>
  <c r="T31" i="1" s="1"/>
  <c r="AB31" i="1" s="1"/>
  <c r="AH31" i="1" s="1"/>
  <c r="E160" i="3" s="1"/>
  <c r="G160" i="3" s="1"/>
  <c r="S28" i="1"/>
  <c r="AA28" i="1" s="1"/>
  <c r="AG28" i="1" s="1"/>
  <c r="E138" i="3" s="1"/>
  <c r="G138" i="3" s="1"/>
  <c r="K31" i="1"/>
  <c r="W31" i="1" s="1"/>
  <c r="AC31" i="1" s="1"/>
  <c r="J19" i="1"/>
  <c r="M19" i="1" s="1"/>
  <c r="Y19" i="1" s="1"/>
  <c r="AE19" i="1" s="1"/>
  <c r="I28" i="1"/>
  <c r="J28" i="1" s="1"/>
  <c r="M28" i="1" s="1"/>
  <c r="Y28" i="1" s="1"/>
  <c r="AE28" i="1" s="1"/>
  <c r="I27" i="1"/>
  <c r="K27" i="1" s="1"/>
  <c r="W27" i="1" s="1"/>
  <c r="AC27" i="1" s="1"/>
  <c r="Q19" i="1"/>
  <c r="T19" i="1" s="1"/>
  <c r="AB19" i="1" s="1"/>
  <c r="AH19" i="1" s="1"/>
  <c r="E76" i="3" s="1"/>
  <c r="G76" i="3" s="1"/>
  <c r="P33" i="1"/>
  <c r="Q33" i="1" s="1"/>
  <c r="T33" i="1" s="1"/>
  <c r="AB33" i="1" s="1"/>
  <c r="AH33" i="1" s="1"/>
  <c r="E174" i="3" s="1"/>
  <c r="G174" i="3" s="1"/>
  <c r="P35" i="1"/>
  <c r="Q35" i="1" s="1"/>
  <c r="I35" i="1"/>
  <c r="P36" i="1"/>
  <c r="R36" i="1" s="1"/>
  <c r="Z36" i="1" s="1"/>
  <c r="AF36" i="1" s="1"/>
  <c r="E193" i="3" s="1"/>
  <c r="G193" i="3" s="1"/>
  <c r="F34" i="1"/>
  <c r="O34" i="1" s="1"/>
  <c r="I33" i="1"/>
  <c r="K33" i="1" s="1"/>
  <c r="W33" i="1" s="1"/>
  <c r="AC33" i="1" s="1"/>
  <c r="H34" i="1"/>
  <c r="F37" i="1"/>
  <c r="O37" i="1" s="1"/>
  <c r="P38" i="1"/>
  <c r="I36" i="1"/>
  <c r="K36" i="1" s="1"/>
  <c r="W36" i="1" s="1"/>
  <c r="AC36" i="1" s="1"/>
  <c r="H37" i="1"/>
  <c r="P15" i="1"/>
  <c r="Q15" i="1" s="1"/>
  <c r="P23" i="1"/>
  <c r="Q23" i="1" s="1"/>
  <c r="P11" i="1"/>
  <c r="Q11" i="1" s="1"/>
  <c r="T11" i="1" s="1"/>
  <c r="AB11" i="1" s="1"/>
  <c r="AH11" i="1" s="1"/>
  <c r="E20" i="3" s="1"/>
  <c r="G20" i="3" s="1"/>
  <c r="P17" i="1"/>
  <c r="R17" i="1" s="1"/>
  <c r="Z17" i="1" s="1"/>
  <c r="AF17" i="1" s="1"/>
  <c r="E60" i="3" s="1"/>
  <c r="G60" i="3" s="1"/>
  <c r="P26" i="1"/>
  <c r="P10" i="1"/>
  <c r="Q10" i="1" s="1"/>
  <c r="T10" i="1" s="1"/>
  <c r="AB10" i="1" s="1"/>
  <c r="AH10" i="1" s="1"/>
  <c r="E13" i="3" s="1"/>
  <c r="G13" i="3" s="1"/>
  <c r="P27" i="1"/>
  <c r="R27" i="1" s="1"/>
  <c r="Z27" i="1" s="1"/>
  <c r="AF27" i="1" s="1"/>
  <c r="E130" i="3" s="1"/>
  <c r="G130" i="3" s="1"/>
  <c r="P29" i="1"/>
  <c r="R29" i="1" s="1"/>
  <c r="Z29" i="1" s="1"/>
  <c r="AF29" i="1" s="1"/>
  <c r="E144" i="3" s="1"/>
  <c r="G144" i="3" s="1"/>
  <c r="J29" i="1"/>
  <c r="M29" i="1" s="1"/>
  <c r="Y29" i="1" s="1"/>
  <c r="AE29" i="1" s="1"/>
  <c r="P32" i="1"/>
  <c r="R32" i="1" s="1"/>
  <c r="Z32" i="1" s="1"/>
  <c r="AF32" i="1" s="1"/>
  <c r="E165" i="3" s="1"/>
  <c r="G165" i="3" s="1"/>
  <c r="I26" i="1"/>
  <c r="J26" i="1" s="1"/>
  <c r="M26" i="1" s="1"/>
  <c r="Y26" i="1" s="1"/>
  <c r="AE26" i="1" s="1"/>
  <c r="Q16" i="1"/>
  <c r="T16" i="1" s="1"/>
  <c r="AB16" i="1" s="1"/>
  <c r="AH16" i="1" s="1"/>
  <c r="E55" i="3" s="1"/>
  <c r="G55" i="3" s="1"/>
  <c r="F22" i="1"/>
  <c r="O22" i="1" s="1"/>
  <c r="R28" i="1"/>
  <c r="Z28" i="1" s="1"/>
  <c r="AF28" i="1" s="1"/>
  <c r="E137" i="3" s="1"/>
  <c r="G137" i="3" s="1"/>
  <c r="F21" i="1"/>
  <c r="O21" i="1" s="1"/>
  <c r="I17" i="1"/>
  <c r="J17" i="1" s="1"/>
  <c r="M17" i="1" s="1"/>
  <c r="Y17" i="1" s="1"/>
  <c r="AE17" i="1" s="1"/>
  <c r="H21" i="1"/>
  <c r="I15" i="1"/>
  <c r="P20" i="1"/>
  <c r="R20" i="1" s="1"/>
  <c r="Z20" i="1" s="1"/>
  <c r="AF20" i="1" s="1"/>
  <c r="E81" i="3" s="1"/>
  <c r="G81" i="3" s="1"/>
  <c r="I32" i="1"/>
  <c r="H24" i="1"/>
  <c r="P18" i="1"/>
  <c r="R18" i="1" s="1"/>
  <c r="Z18" i="1" s="1"/>
  <c r="AF18" i="1" s="1"/>
  <c r="E67" i="3" s="1"/>
  <c r="G67" i="3" s="1"/>
  <c r="F12" i="1"/>
  <c r="O12" i="1" s="1"/>
  <c r="F24" i="1"/>
  <c r="O24" i="1" s="1"/>
  <c r="H25" i="1"/>
  <c r="P30" i="1"/>
  <c r="R30" i="1" s="1"/>
  <c r="Z30" i="1" s="1"/>
  <c r="AF30" i="1" s="1"/>
  <c r="E151" i="3" s="1"/>
  <c r="G151" i="3" s="1"/>
  <c r="I10" i="1"/>
  <c r="K10" i="1" s="1"/>
  <c r="W10" i="1" s="1"/>
  <c r="AC10" i="1" s="1"/>
  <c r="I20" i="1"/>
  <c r="K20" i="1" s="1"/>
  <c r="W20" i="1" s="1"/>
  <c r="AC20" i="1" s="1"/>
  <c r="F25" i="1"/>
  <c r="O25" i="1" s="1"/>
  <c r="I13" i="1"/>
  <c r="J13" i="1" s="1"/>
  <c r="I30" i="1"/>
  <c r="J30" i="1" s="1"/>
  <c r="P14" i="1"/>
  <c r="R14" i="1" s="1"/>
  <c r="Z14" i="1" s="1"/>
  <c r="AF14" i="1" s="1"/>
  <c r="E39" i="3" s="1"/>
  <c r="G39" i="3" s="1"/>
  <c r="F13" i="1"/>
  <c r="O13" i="1" s="1"/>
  <c r="H22" i="1"/>
  <c r="I11" i="1"/>
  <c r="J11" i="1" s="1"/>
  <c r="J9" i="1"/>
  <c r="M9" i="1" s="1"/>
  <c r="Y9" i="1" s="1"/>
  <c r="AE9" i="1" s="1"/>
  <c r="K9" i="1"/>
  <c r="W9" i="1" s="1"/>
  <c r="AC9" i="1" s="1"/>
  <c r="L14" i="1" l="1"/>
  <c r="X14" i="1" s="1"/>
  <c r="AD14" i="1" s="1"/>
  <c r="E38" i="3" s="1"/>
  <c r="G38" i="3" s="1"/>
  <c r="R11" i="1"/>
  <c r="Z11" i="1" s="1"/>
  <c r="AF11" i="1" s="1"/>
  <c r="E18" i="3" s="1"/>
  <c r="G18" i="3" s="1"/>
  <c r="E157" i="3"/>
  <c r="G157" i="3" s="1"/>
  <c r="Q27" i="1"/>
  <c r="T27" i="1" s="1"/>
  <c r="AB27" i="1" s="1"/>
  <c r="AH27" i="1" s="1"/>
  <c r="E132" i="3" s="1"/>
  <c r="G132" i="3" s="1"/>
  <c r="L16" i="1"/>
  <c r="X16" i="1" s="1"/>
  <c r="AD16" i="1" s="1"/>
  <c r="Q17" i="1"/>
  <c r="T17" i="1" s="1"/>
  <c r="AB17" i="1" s="1"/>
  <c r="AH17" i="1" s="1"/>
  <c r="E62" i="3" s="1"/>
  <c r="G62" i="3" s="1"/>
  <c r="R35" i="1"/>
  <c r="Z35" i="1" s="1"/>
  <c r="AF35" i="1" s="1"/>
  <c r="E186" i="3" s="1"/>
  <c r="G186" i="3" s="1"/>
  <c r="Q36" i="1"/>
  <c r="T36" i="1" s="1"/>
  <c r="AB36" i="1" s="1"/>
  <c r="AH36" i="1" s="1"/>
  <c r="E195" i="3" s="1"/>
  <c r="G195" i="3" s="1"/>
  <c r="K16" i="1"/>
  <c r="W16" i="1" s="1"/>
  <c r="AC16" i="1" s="1"/>
  <c r="K30" i="1"/>
  <c r="W30" i="1" s="1"/>
  <c r="AC30" i="1" s="1"/>
  <c r="S11" i="1"/>
  <c r="AA11" i="1" s="1"/>
  <c r="AG11" i="1" s="1"/>
  <c r="E19" i="3" s="1"/>
  <c r="G19" i="3" s="1"/>
  <c r="R23" i="1"/>
  <c r="Z23" i="1" s="1"/>
  <c r="AF23" i="1" s="1"/>
  <c r="E102" i="3" s="1"/>
  <c r="G102" i="3" s="1"/>
  <c r="S19" i="1"/>
  <c r="AA19" i="1" s="1"/>
  <c r="AG19" i="1" s="1"/>
  <c r="E75" i="3" s="1"/>
  <c r="G75" i="3" s="1"/>
  <c r="Q30" i="1"/>
  <c r="T30" i="1" s="1"/>
  <c r="AB30" i="1" s="1"/>
  <c r="AH30" i="1" s="1"/>
  <c r="E153" i="3" s="1"/>
  <c r="G153" i="3" s="1"/>
  <c r="L17" i="1"/>
  <c r="X17" i="1" s="1"/>
  <c r="AD17" i="1" s="1"/>
  <c r="J35" i="1"/>
  <c r="M35" i="1" s="1"/>
  <c r="Y35" i="1" s="1"/>
  <c r="AE35" i="1" s="1"/>
  <c r="S16" i="1"/>
  <c r="AA16" i="1" s="1"/>
  <c r="AG16" i="1" s="1"/>
  <c r="E54" i="3" s="1"/>
  <c r="G54" i="3" s="1"/>
  <c r="L28" i="1"/>
  <c r="X28" i="1" s="1"/>
  <c r="AD28" i="1" s="1"/>
  <c r="S31" i="1"/>
  <c r="AA31" i="1" s="1"/>
  <c r="AG31" i="1" s="1"/>
  <c r="E159" i="3" s="1"/>
  <c r="G159" i="3" s="1"/>
  <c r="S36" i="1"/>
  <c r="AA36" i="1" s="1"/>
  <c r="AG36" i="1" s="1"/>
  <c r="E194" i="3" s="1"/>
  <c r="G194" i="3" s="1"/>
  <c r="S10" i="1"/>
  <c r="AA10" i="1" s="1"/>
  <c r="AG10" i="1" s="1"/>
  <c r="E12" i="3" s="1"/>
  <c r="G12" i="3" s="1"/>
  <c r="Q32" i="1"/>
  <c r="T32" i="1" s="1"/>
  <c r="AB32" i="1" s="1"/>
  <c r="AH32" i="1" s="1"/>
  <c r="E167" i="3" s="1"/>
  <c r="G167" i="3" s="1"/>
  <c r="L26" i="1"/>
  <c r="X26" i="1" s="1"/>
  <c r="AD26" i="1" s="1"/>
  <c r="L13" i="1"/>
  <c r="X13" i="1" s="1"/>
  <c r="AD13" i="1" s="1"/>
  <c r="K28" i="1"/>
  <c r="W28" i="1" s="1"/>
  <c r="AC28" i="1" s="1"/>
  <c r="J38" i="1"/>
  <c r="M38" i="1" s="1"/>
  <c r="Y38" i="1" s="1"/>
  <c r="AE38" i="1" s="1"/>
  <c r="L29" i="1"/>
  <c r="X29" i="1" s="1"/>
  <c r="AD29" i="1" s="1"/>
  <c r="E143" i="3" s="1"/>
  <c r="G143" i="3" s="1"/>
  <c r="K38" i="1"/>
  <c r="W38" i="1" s="1"/>
  <c r="AC38" i="1" s="1"/>
  <c r="K13" i="1"/>
  <c r="W13" i="1" s="1"/>
  <c r="AC13" i="1" s="1"/>
  <c r="L11" i="1"/>
  <c r="X11" i="1" s="1"/>
  <c r="AD11" i="1" s="1"/>
  <c r="S23" i="1"/>
  <c r="AA23" i="1" s="1"/>
  <c r="AG23" i="1" s="1"/>
  <c r="E103" i="3" s="1"/>
  <c r="G103" i="3" s="1"/>
  <c r="S33" i="1"/>
  <c r="AA33" i="1" s="1"/>
  <c r="AG33" i="1" s="1"/>
  <c r="E173" i="3" s="1"/>
  <c r="G173" i="3" s="1"/>
  <c r="L19" i="1"/>
  <c r="X19" i="1" s="1"/>
  <c r="AD19" i="1" s="1"/>
  <c r="E73" i="3" s="1"/>
  <c r="G73" i="3" s="1"/>
  <c r="L30" i="1"/>
  <c r="X30" i="1" s="1"/>
  <c r="AD30" i="1" s="1"/>
  <c r="Q20" i="1"/>
  <c r="T20" i="1" s="1"/>
  <c r="AB20" i="1" s="1"/>
  <c r="AH20" i="1" s="1"/>
  <c r="E83" i="3" s="1"/>
  <c r="G83" i="3" s="1"/>
  <c r="J23" i="1"/>
  <c r="M23" i="1" s="1"/>
  <c r="Y23" i="1" s="1"/>
  <c r="AE23" i="1" s="1"/>
  <c r="S35" i="1"/>
  <c r="AA35" i="1" s="1"/>
  <c r="AG35" i="1" s="1"/>
  <c r="E187" i="3" s="1"/>
  <c r="G187" i="3" s="1"/>
  <c r="J18" i="1"/>
  <c r="M18" i="1" s="1"/>
  <c r="Y18" i="1" s="1"/>
  <c r="AE18" i="1" s="1"/>
  <c r="S15" i="1"/>
  <c r="AA15" i="1" s="1"/>
  <c r="AG15" i="1" s="1"/>
  <c r="E47" i="3" s="1"/>
  <c r="G47" i="3" s="1"/>
  <c r="J10" i="1"/>
  <c r="M10" i="1" s="1"/>
  <c r="Y10" i="1" s="1"/>
  <c r="AE10" i="1" s="1"/>
  <c r="S27" i="1"/>
  <c r="AA27" i="1" s="1"/>
  <c r="AG27" i="1" s="1"/>
  <c r="E131" i="3" s="1"/>
  <c r="G131" i="3" s="1"/>
  <c r="L9" i="1"/>
  <c r="X9" i="1" s="1"/>
  <c r="AD9" i="1" s="1"/>
  <c r="E3" i="3" s="1"/>
  <c r="G3" i="3" s="1"/>
  <c r="J12" i="1"/>
  <c r="J33" i="1"/>
  <c r="K35" i="1"/>
  <c r="W35" i="1" s="1"/>
  <c r="AC35" i="1" s="1"/>
  <c r="K11" i="1"/>
  <c r="W11" i="1" s="1"/>
  <c r="AC11" i="1" s="1"/>
  <c r="M13" i="1"/>
  <c r="Y13" i="1" s="1"/>
  <c r="AE13" i="1" s="1"/>
  <c r="R15" i="1"/>
  <c r="Z15" i="1" s="1"/>
  <c r="AF15" i="1" s="1"/>
  <c r="E46" i="3" s="1"/>
  <c r="G46" i="3" s="1"/>
  <c r="Q29" i="1"/>
  <c r="S29" i="1" s="1"/>
  <c r="AA29" i="1" s="1"/>
  <c r="AG29" i="1" s="1"/>
  <c r="E145" i="3" s="1"/>
  <c r="G145" i="3" s="1"/>
  <c r="K26" i="1"/>
  <c r="W26" i="1" s="1"/>
  <c r="AC26" i="1" s="1"/>
  <c r="Q18" i="1"/>
  <c r="T18" i="1" s="1"/>
  <c r="AB18" i="1" s="1"/>
  <c r="AH18" i="1" s="1"/>
  <c r="E69" i="3" s="1"/>
  <c r="G69" i="3" s="1"/>
  <c r="K17" i="1"/>
  <c r="W17" i="1" s="1"/>
  <c r="AC17" i="1" s="1"/>
  <c r="J27" i="1"/>
  <c r="L27" i="1" s="1"/>
  <c r="X27" i="1" s="1"/>
  <c r="AD27" i="1" s="1"/>
  <c r="P34" i="1"/>
  <c r="Q34" i="1" s="1"/>
  <c r="T34" i="1" s="1"/>
  <c r="AB34" i="1" s="1"/>
  <c r="AH34" i="1" s="1"/>
  <c r="E181" i="3" s="1"/>
  <c r="G181" i="3" s="1"/>
  <c r="R38" i="1"/>
  <c r="Z38" i="1" s="1"/>
  <c r="AF38" i="1" s="1"/>
  <c r="E207" i="3" s="1"/>
  <c r="G207" i="3" s="1"/>
  <c r="T35" i="1"/>
  <c r="AB35" i="1" s="1"/>
  <c r="AH35" i="1" s="1"/>
  <c r="E188" i="3" s="1"/>
  <c r="G188" i="3" s="1"/>
  <c r="Q38" i="1"/>
  <c r="I34" i="1"/>
  <c r="K34" i="1" s="1"/>
  <c r="W34" i="1" s="1"/>
  <c r="AC34" i="1" s="1"/>
  <c r="P37" i="1"/>
  <c r="Q37" i="1" s="1"/>
  <c r="T37" i="1" s="1"/>
  <c r="AB37" i="1" s="1"/>
  <c r="AH37" i="1" s="1"/>
  <c r="E202" i="3" s="1"/>
  <c r="G202" i="3" s="1"/>
  <c r="I37" i="1"/>
  <c r="K37" i="1" s="1"/>
  <c r="W37" i="1" s="1"/>
  <c r="AC37" i="1" s="1"/>
  <c r="R33" i="1"/>
  <c r="Z33" i="1" s="1"/>
  <c r="AF33" i="1" s="1"/>
  <c r="E172" i="3" s="1"/>
  <c r="G172" i="3" s="1"/>
  <c r="J36" i="1"/>
  <c r="M36" i="1" s="1"/>
  <c r="Y36" i="1" s="1"/>
  <c r="AE36" i="1" s="1"/>
  <c r="P22" i="1"/>
  <c r="M30" i="1"/>
  <c r="Y30" i="1" s="1"/>
  <c r="AE30" i="1" s="1"/>
  <c r="M11" i="1"/>
  <c r="Y11" i="1" s="1"/>
  <c r="AE11" i="1" s="1"/>
  <c r="K32" i="1"/>
  <c r="W32" i="1" s="1"/>
  <c r="AC32" i="1" s="1"/>
  <c r="K15" i="1"/>
  <c r="W15" i="1" s="1"/>
  <c r="AC15" i="1" s="1"/>
  <c r="Q26" i="1"/>
  <c r="P12" i="1"/>
  <c r="Q12" i="1" s="1"/>
  <c r="T12" i="1" s="1"/>
  <c r="AB12" i="1" s="1"/>
  <c r="AH12" i="1" s="1"/>
  <c r="E27" i="3" s="1"/>
  <c r="G27" i="3" s="1"/>
  <c r="R26" i="1"/>
  <c r="Z26" i="1" s="1"/>
  <c r="AF26" i="1" s="1"/>
  <c r="E123" i="3" s="1"/>
  <c r="G123" i="3" s="1"/>
  <c r="P24" i="1"/>
  <c r="Q24" i="1" s="1"/>
  <c r="Q14" i="1"/>
  <c r="T23" i="1"/>
  <c r="AB23" i="1" s="1"/>
  <c r="AH23" i="1" s="1"/>
  <c r="E104" i="3" s="1"/>
  <c r="G104" i="3" s="1"/>
  <c r="P25" i="1"/>
  <c r="T15" i="1"/>
  <c r="AB15" i="1" s="1"/>
  <c r="AH15" i="1" s="1"/>
  <c r="E48" i="3" s="1"/>
  <c r="G48" i="3" s="1"/>
  <c r="I22" i="1"/>
  <c r="J22" i="1" s="1"/>
  <c r="M22" i="1" s="1"/>
  <c r="Y22" i="1" s="1"/>
  <c r="AE22" i="1" s="1"/>
  <c r="J20" i="1"/>
  <c r="L20" i="1" s="1"/>
  <c r="X20" i="1" s="1"/>
  <c r="AD20" i="1" s="1"/>
  <c r="R10" i="1"/>
  <c r="Z10" i="1" s="1"/>
  <c r="AF10" i="1" s="1"/>
  <c r="E11" i="3" s="1"/>
  <c r="G11" i="3" s="1"/>
  <c r="J15" i="1"/>
  <c r="M15" i="1" s="1"/>
  <c r="Y15" i="1" s="1"/>
  <c r="AE15" i="1" s="1"/>
  <c r="J32" i="1"/>
  <c r="I21" i="1"/>
  <c r="J21" i="1" s="1"/>
  <c r="M21" i="1" s="1"/>
  <c r="Y21" i="1" s="1"/>
  <c r="AE21" i="1" s="1"/>
  <c r="P13" i="1"/>
  <c r="Q13" i="1" s="1"/>
  <c r="T13" i="1" s="1"/>
  <c r="AB13" i="1" s="1"/>
  <c r="AH13" i="1" s="1"/>
  <c r="E34" i="3" s="1"/>
  <c r="G34" i="3" s="1"/>
  <c r="I25" i="1"/>
  <c r="I24" i="1"/>
  <c r="K24" i="1" s="1"/>
  <c r="W24" i="1" s="1"/>
  <c r="AC24" i="1" s="1"/>
  <c r="P21" i="1"/>
  <c r="Q21" i="1" s="1"/>
  <c r="T21" i="1" s="1"/>
  <c r="AB21" i="1" s="1"/>
  <c r="AH21" i="1" s="1"/>
  <c r="E90" i="3" s="1"/>
  <c r="G90" i="3" s="1"/>
  <c r="S17" i="1" l="1"/>
  <c r="AA17" i="1" s="1"/>
  <c r="AG17" i="1" s="1"/>
  <c r="E61" i="3" s="1"/>
  <c r="G61" i="3" s="1"/>
  <c r="E59" i="3"/>
  <c r="G59" i="3" s="1"/>
  <c r="E31" i="3"/>
  <c r="G31" i="3" s="1"/>
  <c r="E122" i="3"/>
  <c r="G122" i="3" s="1"/>
  <c r="E136" i="3"/>
  <c r="G136" i="3" s="1"/>
  <c r="E17" i="3"/>
  <c r="G17" i="3" s="1"/>
  <c r="E150" i="3"/>
  <c r="G150" i="3" s="1"/>
  <c r="E52" i="3"/>
  <c r="G52" i="3" s="1"/>
  <c r="S13" i="1"/>
  <c r="AA13" i="1" s="1"/>
  <c r="AG13" i="1" s="1"/>
  <c r="E33" i="3" s="1"/>
  <c r="G33" i="3" s="1"/>
  <c r="S30" i="1"/>
  <c r="AA30" i="1" s="1"/>
  <c r="AG30" i="1" s="1"/>
  <c r="E152" i="3" s="1"/>
  <c r="G152" i="3" s="1"/>
  <c r="J24" i="1"/>
  <c r="M24" i="1" s="1"/>
  <c r="Y24" i="1" s="1"/>
  <c r="AE24" i="1" s="1"/>
  <c r="S18" i="1"/>
  <c r="AA18" i="1" s="1"/>
  <c r="AG18" i="1" s="1"/>
  <c r="E68" i="3" s="1"/>
  <c r="G68" i="3" s="1"/>
  <c r="R37" i="1"/>
  <c r="Z37" i="1" s="1"/>
  <c r="AF37" i="1" s="1"/>
  <c r="E200" i="3" s="1"/>
  <c r="G200" i="3" s="1"/>
  <c r="S20" i="1"/>
  <c r="AA20" i="1" s="1"/>
  <c r="AG20" i="1" s="1"/>
  <c r="E82" i="3" s="1"/>
  <c r="G82" i="3" s="1"/>
  <c r="L18" i="1"/>
  <c r="X18" i="1" s="1"/>
  <c r="AD18" i="1" s="1"/>
  <c r="E66" i="3" s="1"/>
  <c r="G66" i="3" s="1"/>
  <c r="T29" i="1"/>
  <c r="AB29" i="1" s="1"/>
  <c r="AH29" i="1" s="1"/>
  <c r="E146" i="3" s="1"/>
  <c r="G146" i="3" s="1"/>
  <c r="L23" i="1"/>
  <c r="X23" i="1" s="1"/>
  <c r="AD23" i="1" s="1"/>
  <c r="E101" i="3" s="1"/>
  <c r="G101" i="3" s="1"/>
  <c r="L35" i="1"/>
  <c r="X35" i="1" s="1"/>
  <c r="AD35" i="1" s="1"/>
  <c r="E185" i="3" s="1"/>
  <c r="G185" i="3" s="1"/>
  <c r="S21" i="1"/>
  <c r="AA21" i="1" s="1"/>
  <c r="AG21" i="1" s="1"/>
  <c r="E89" i="3" s="1"/>
  <c r="G89" i="3" s="1"/>
  <c r="S32" i="1"/>
  <c r="AA32" i="1" s="1"/>
  <c r="AG32" i="1" s="1"/>
  <c r="E166" i="3" s="1"/>
  <c r="G166" i="3" s="1"/>
  <c r="T38" i="1"/>
  <c r="AB38" i="1" s="1"/>
  <c r="AH38" i="1" s="1"/>
  <c r="E209" i="3" s="1"/>
  <c r="G209" i="3" s="1"/>
  <c r="S38" i="1"/>
  <c r="AA38" i="1" s="1"/>
  <c r="AG38" i="1" s="1"/>
  <c r="E208" i="3" s="1"/>
  <c r="G208" i="3" s="1"/>
  <c r="M33" i="1"/>
  <c r="Y33" i="1" s="1"/>
  <c r="AE33" i="1" s="1"/>
  <c r="L33" i="1"/>
  <c r="X33" i="1" s="1"/>
  <c r="AD33" i="1" s="1"/>
  <c r="S37" i="1"/>
  <c r="AA37" i="1" s="1"/>
  <c r="AG37" i="1" s="1"/>
  <c r="E201" i="3" s="1"/>
  <c r="G201" i="3" s="1"/>
  <c r="M12" i="1"/>
  <c r="Y12" i="1" s="1"/>
  <c r="AE12" i="1" s="1"/>
  <c r="L12" i="1"/>
  <c r="X12" i="1" s="1"/>
  <c r="AD12" i="1" s="1"/>
  <c r="L36" i="1"/>
  <c r="X36" i="1" s="1"/>
  <c r="AD36" i="1" s="1"/>
  <c r="E192" i="3" s="1"/>
  <c r="G192" i="3" s="1"/>
  <c r="L22" i="1"/>
  <c r="X22" i="1" s="1"/>
  <c r="AD22" i="1" s="1"/>
  <c r="S12" i="1"/>
  <c r="AA12" i="1" s="1"/>
  <c r="AG12" i="1" s="1"/>
  <c r="E26" i="3" s="1"/>
  <c r="G26" i="3" s="1"/>
  <c r="L38" i="1"/>
  <c r="X38" i="1" s="1"/>
  <c r="AD38" i="1" s="1"/>
  <c r="E206" i="3" s="1"/>
  <c r="G206" i="3" s="1"/>
  <c r="T14" i="1"/>
  <c r="AB14" i="1" s="1"/>
  <c r="AH14" i="1" s="1"/>
  <c r="E41" i="3" s="1"/>
  <c r="G41" i="3" s="1"/>
  <c r="S14" i="1"/>
  <c r="AA14" i="1" s="1"/>
  <c r="AG14" i="1" s="1"/>
  <c r="E40" i="3" s="1"/>
  <c r="G40" i="3" s="1"/>
  <c r="L21" i="1"/>
  <c r="X21" i="1" s="1"/>
  <c r="AD21" i="1" s="1"/>
  <c r="L15" i="1"/>
  <c r="X15" i="1" s="1"/>
  <c r="AD15" i="1" s="1"/>
  <c r="E45" i="3" s="1"/>
  <c r="G45" i="3" s="1"/>
  <c r="M32" i="1"/>
  <c r="Y32" i="1" s="1"/>
  <c r="AE32" i="1" s="1"/>
  <c r="L32" i="1"/>
  <c r="X32" i="1" s="1"/>
  <c r="AD32" i="1" s="1"/>
  <c r="T26" i="1"/>
  <c r="AB26" i="1" s="1"/>
  <c r="AH26" i="1" s="1"/>
  <c r="E125" i="3" s="1"/>
  <c r="G125" i="3" s="1"/>
  <c r="S26" i="1"/>
  <c r="AA26" i="1" s="1"/>
  <c r="AG26" i="1" s="1"/>
  <c r="E124" i="3" s="1"/>
  <c r="G124" i="3" s="1"/>
  <c r="L10" i="1"/>
  <c r="X10" i="1" s="1"/>
  <c r="AD10" i="1" s="1"/>
  <c r="E10" i="3" s="1"/>
  <c r="G10" i="3" s="1"/>
  <c r="S24" i="1"/>
  <c r="AA24" i="1" s="1"/>
  <c r="AG24" i="1" s="1"/>
  <c r="E110" i="3" s="1"/>
  <c r="G110" i="3" s="1"/>
  <c r="S34" i="1"/>
  <c r="AA34" i="1" s="1"/>
  <c r="AG34" i="1" s="1"/>
  <c r="E180" i="3" s="1"/>
  <c r="G180" i="3" s="1"/>
  <c r="M27" i="1"/>
  <c r="Y27" i="1" s="1"/>
  <c r="AE27" i="1" s="1"/>
  <c r="E129" i="3" s="1"/>
  <c r="G129" i="3" s="1"/>
  <c r="R34" i="1"/>
  <c r="Z34" i="1" s="1"/>
  <c r="AF34" i="1" s="1"/>
  <c r="E179" i="3" s="1"/>
  <c r="G179" i="3" s="1"/>
  <c r="J34" i="1"/>
  <c r="J37" i="1"/>
  <c r="M37" i="1" s="1"/>
  <c r="Y37" i="1" s="1"/>
  <c r="AE37" i="1" s="1"/>
  <c r="T24" i="1"/>
  <c r="AB24" i="1" s="1"/>
  <c r="AH24" i="1" s="1"/>
  <c r="E111" i="3" s="1"/>
  <c r="G111" i="3" s="1"/>
  <c r="M20" i="1"/>
  <c r="Y20" i="1" s="1"/>
  <c r="AE20" i="1" s="1"/>
  <c r="E80" i="3" s="1"/>
  <c r="G80" i="3" s="1"/>
  <c r="R25" i="1"/>
  <c r="Z25" i="1" s="1"/>
  <c r="AF25" i="1" s="1"/>
  <c r="E116" i="3" s="1"/>
  <c r="G116" i="3" s="1"/>
  <c r="Q25" i="1"/>
  <c r="T25" i="1" s="1"/>
  <c r="AB25" i="1" s="1"/>
  <c r="AH25" i="1" s="1"/>
  <c r="E118" i="3" s="1"/>
  <c r="G118" i="3" s="1"/>
  <c r="R22" i="1"/>
  <c r="Z22" i="1" s="1"/>
  <c r="AF22" i="1" s="1"/>
  <c r="E95" i="3" s="1"/>
  <c r="G95" i="3" s="1"/>
  <c r="R13" i="1"/>
  <c r="Z13" i="1" s="1"/>
  <c r="AF13" i="1" s="1"/>
  <c r="E32" i="3" s="1"/>
  <c r="G32" i="3" s="1"/>
  <c r="K21" i="1"/>
  <c r="W21" i="1" s="1"/>
  <c r="AC21" i="1" s="1"/>
  <c r="K22" i="1"/>
  <c r="W22" i="1" s="1"/>
  <c r="AC22" i="1" s="1"/>
  <c r="E94" i="3" s="1"/>
  <c r="G94" i="3" s="1"/>
  <c r="R12" i="1"/>
  <c r="Z12" i="1" s="1"/>
  <c r="AF12" i="1" s="1"/>
  <c r="E25" i="3" s="1"/>
  <c r="G25" i="3" s="1"/>
  <c r="Q22" i="1"/>
  <c r="T22" i="1" s="1"/>
  <c r="AB22" i="1" s="1"/>
  <c r="AH22" i="1" s="1"/>
  <c r="E97" i="3" s="1"/>
  <c r="G97" i="3" s="1"/>
  <c r="R24" i="1"/>
  <c r="Z24" i="1" s="1"/>
  <c r="AF24" i="1" s="1"/>
  <c r="E109" i="3" s="1"/>
  <c r="G109" i="3" s="1"/>
  <c r="R21" i="1"/>
  <c r="Z21" i="1" s="1"/>
  <c r="AF21" i="1" s="1"/>
  <c r="E88" i="3" s="1"/>
  <c r="G88" i="3" s="1"/>
  <c r="K25" i="1"/>
  <c r="W25" i="1" s="1"/>
  <c r="AC25" i="1" s="1"/>
  <c r="J25" i="1"/>
  <c r="M25" i="1" s="1"/>
  <c r="Y25" i="1" s="1"/>
  <c r="AE25" i="1" s="1"/>
  <c r="E24" i="3" l="1"/>
  <c r="G24" i="3" s="1"/>
  <c r="E164" i="3"/>
  <c r="G164" i="3" s="1"/>
  <c r="L24" i="1"/>
  <c r="X24" i="1" s="1"/>
  <c r="AD24" i="1" s="1"/>
  <c r="E108" i="3" s="1"/>
  <c r="G108" i="3" s="1"/>
  <c r="E87" i="3"/>
  <c r="G87" i="3" s="1"/>
  <c r="E171" i="3"/>
  <c r="G171" i="3" s="1"/>
  <c r="S22" i="1"/>
  <c r="AA22" i="1" s="1"/>
  <c r="AG22" i="1" s="1"/>
  <c r="E96" i="3" s="1"/>
  <c r="G96" i="3" s="1"/>
  <c r="L37" i="1"/>
  <c r="X37" i="1" s="1"/>
  <c r="AD37" i="1" s="1"/>
  <c r="E199" i="3" s="1"/>
  <c r="G199" i="3" s="1"/>
  <c r="M34" i="1"/>
  <c r="Y34" i="1" s="1"/>
  <c r="AE34" i="1" s="1"/>
  <c r="L34" i="1"/>
  <c r="X34" i="1" s="1"/>
  <c r="AD34" i="1" s="1"/>
  <c r="L25" i="1"/>
  <c r="X25" i="1" s="1"/>
  <c r="AD25" i="1" s="1"/>
  <c r="E115" i="3" s="1"/>
  <c r="G115" i="3" s="1"/>
  <c r="S25" i="1"/>
  <c r="AA25" i="1" s="1"/>
  <c r="AG25" i="1" s="1"/>
  <c r="E117" i="3" s="1"/>
  <c r="G117" i="3" s="1"/>
  <c r="E178" i="3" l="1"/>
  <c r="G178" i="3" s="1"/>
</calcChain>
</file>

<file path=xl/sharedStrings.xml><?xml version="1.0" encoding="utf-8"?>
<sst xmlns="http://schemas.openxmlformats.org/spreadsheetml/2006/main" count="242" uniqueCount="42">
  <si>
    <t>Nazev1</t>
  </si>
  <si>
    <t>Nazev2</t>
  </si>
  <si>
    <t>Souradnice</t>
  </si>
  <si>
    <t>Souradnice1</t>
  </si>
  <si>
    <t>Souradnice2</t>
  </si>
  <si>
    <t>Orientace1</t>
  </si>
  <si>
    <t>Orientace2</t>
  </si>
  <si>
    <t>Nazev</t>
  </si>
  <si>
    <t>Orientace</t>
  </si>
  <si>
    <t>x</t>
  </si>
  <si>
    <t>h</t>
  </si>
  <si>
    <t>y</t>
  </si>
  <si>
    <t>Poz1</t>
  </si>
  <si>
    <t>Poz2</t>
  </si>
  <si>
    <t xml:space="preserve">yaw </t>
  </si>
  <si>
    <t>pitch</t>
  </si>
  <si>
    <t>roll</t>
  </si>
  <si>
    <t>"className"</t>
  </si>
  <si>
    <t>{</t>
  </si>
  <si>
    <t>"position"</t>
  </si>
  <si>
    <t>"yaw"</t>
  </si>
  <si>
    <t>"pitch"</t>
  </si>
  <si>
    <t>"roll"</t>
  </si>
  <si>
    <t>:</t>
  </si>
  <si>
    <t>Index</t>
  </si>
  <si>
    <t>},</t>
  </si>
  <si>
    <t>"</t>
  </si>
  <si>
    <t>",</t>
  </si>
  <si>
    <t>[</t>
  </si>
  <si>
    <t>,</t>
  </si>
  <si>
    <t>],</t>
  </si>
  <si>
    <t>Ccoordinates</t>
  </si>
  <si>
    <t>Zero vector</t>
  </si>
  <si>
    <t>Orientation</t>
  </si>
  <si>
    <t>Original vector</t>
  </si>
  <si>
    <t>Converted vector</t>
  </si>
  <si>
    <t>ClassName</t>
  </si>
  <si>
    <t>SpawnObject( "Land_Mil_GuardShed", "7348.899902 282.269012 2647.629883", "0.000000 0.000000 -0.000000" );</t>
  </si>
  <si>
    <t>SpawnObject( "Land_Mil_GuardShed", "7342.200195 279.763000 2642.830078", "-32.136848 -23.965652 57.113590" );</t>
  </si>
  <si>
    <t>SpawnObject( "Land_Mil_GuardShed", "7353.669922 280.951996 2653.760010", "-5.488232 12.807707 -23.437386" );</t>
  </si>
  <si>
    <t>SpawnObject( "Land_Mil_GuardShed", "7344.020020 279.845001 2652.189941", "-0.203242 -3.649898 3.210947" );</t>
  </si>
  <si>
    <t>SpawnObject( "Land_Mil_GuardShed", "7355.000000 280.731995 2644.350098", "0.000000 0.000000 0.000000"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</si>
</sst>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3" borderId="2" xfId="0" applyFill="1" applyBorder="1" applyProtection="1">
      <protection locked="0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s="5" t="s">
        <v>37</v>
      </c>
    </row>
    <row r="2" spans="1:1" x14ac:dyDescent="0.25">
      <c r="A2" s="5" t="s">
        <v>38</v>
      </c>
    </row>
    <row r="3" spans="1:1" x14ac:dyDescent="0.25">
      <c r="A3" s="5" t="s">
        <v>39</v>
      </c>
    </row>
    <row r="4" spans="1:1" x14ac:dyDescent="0.25">
      <c r="A4" s="5" t="s">
        <v>40</v>
      </c>
    </row>
    <row r="5" spans="1:1" x14ac:dyDescent="0.25">
      <c r="A5" s="5" t="s">
        <v>41</v>
      </c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8"/>
  <sheetViews>
    <sheetView showGridLines="0" topLeftCell="U1" workbookViewId="0">
      <selection activeCell="W10" sqref="W10"/>
    </sheetView>
  </sheetViews>
  <sheetFormatPr defaultRowHeight="15" outlineLevelCol="1" x14ac:dyDescent="0.25"/>
  <cols>
    <col min="1" max="6" width="9.140625" hidden="1" customWidth="1" outlineLevel="1"/>
    <col min="7" max="7" width="19.28515625" hidden="1" customWidth="1" outlineLevel="1"/>
    <col min="8" max="8" width="32.28515625" hidden="1" customWidth="1" outlineLevel="1"/>
    <col min="9" max="10" width="8" hidden="1" customWidth="1" outlineLevel="1"/>
    <col min="11" max="11" width="12.5703125" hidden="1" customWidth="1" outlineLevel="1"/>
    <col min="12" max="12" width="19.85546875" hidden="1" customWidth="1" outlineLevel="1"/>
    <col min="13" max="14" width="8" hidden="1" customWidth="1" outlineLevel="1"/>
    <col min="15" max="15" width="9.7109375" hidden="1" customWidth="1" outlineLevel="1"/>
    <col min="16" max="17" width="9.140625" hidden="1" customWidth="1" outlineLevel="1"/>
    <col min="18" max="18" width="11.85546875" hidden="1" customWidth="1" outlineLevel="1"/>
    <col min="19" max="19" width="14" hidden="1" customWidth="1" outlineLevel="1"/>
    <col min="20" max="20" width="9.140625" hidden="1" customWidth="1" outlineLevel="1"/>
    <col min="21" max="21" width="5.140625" customWidth="1" collapsed="1"/>
    <col min="22" max="22" width="23.5703125" bestFit="1" customWidth="1"/>
    <col min="23" max="23" width="10.85546875" bestFit="1" customWidth="1"/>
    <col min="24" max="24" width="11.85546875" bestFit="1" customWidth="1"/>
  </cols>
  <sheetData>
    <row r="2" spans="1:34" x14ac:dyDescent="0.25">
      <c r="V2" s="13" t="s">
        <v>32</v>
      </c>
      <c r="W2" s="8" t="s">
        <v>31</v>
      </c>
      <c r="X2" s="9"/>
      <c r="Y2" s="9"/>
      <c r="Z2" s="8" t="s">
        <v>33</v>
      </c>
      <c r="AA2" s="9"/>
      <c r="AB2" s="10"/>
    </row>
    <row r="3" spans="1:34" x14ac:dyDescent="0.25">
      <c r="V3" s="13"/>
      <c r="W3" s="7" t="s">
        <v>9</v>
      </c>
      <c r="X3" s="7" t="s">
        <v>10</v>
      </c>
      <c r="Y3" s="7" t="s">
        <v>11</v>
      </c>
      <c r="Z3" s="7" t="s">
        <v>14</v>
      </c>
      <c r="AA3" s="7" t="s">
        <v>15</v>
      </c>
      <c r="AB3" s="7" t="s">
        <v>16</v>
      </c>
    </row>
    <row r="4" spans="1:34" x14ac:dyDescent="0.25">
      <c r="V4" s="13"/>
      <c r="W4" s="4">
        <v>7348.8999020000001</v>
      </c>
      <c r="X4" s="4">
        <v>282.26901199999998</v>
      </c>
      <c r="Y4" s="4">
        <v>2647.6298830000001</v>
      </c>
      <c r="Z4" s="4">
        <v>0</v>
      </c>
      <c r="AA4" s="4">
        <v>0</v>
      </c>
      <c r="AB4" s="4">
        <v>0</v>
      </c>
    </row>
    <row r="5" spans="1:34" x14ac:dyDescent="0.25">
      <c r="V5" s="1"/>
    </row>
    <row r="6" spans="1:34" x14ac:dyDescent="0.25">
      <c r="V6" s="11" t="s">
        <v>36</v>
      </c>
      <c r="W6" s="12" t="s">
        <v>34</v>
      </c>
      <c r="X6" s="12"/>
      <c r="Y6" s="12"/>
      <c r="Z6" s="12"/>
      <c r="AA6" s="12"/>
      <c r="AB6" s="12"/>
      <c r="AC6" s="12" t="s">
        <v>35</v>
      </c>
      <c r="AD6" s="12"/>
      <c r="AE6" s="12"/>
      <c r="AF6" s="12"/>
      <c r="AG6" s="12"/>
      <c r="AH6" s="12"/>
    </row>
    <row r="7" spans="1:34" x14ac:dyDescent="0.25">
      <c r="V7" s="11"/>
      <c r="W7" s="12" t="str">
        <f>W2</f>
        <v>Ccoordinates</v>
      </c>
      <c r="X7" s="12"/>
      <c r="Y7" s="12"/>
      <c r="Z7" s="12" t="str">
        <f>Z2</f>
        <v>Orientation</v>
      </c>
      <c r="AA7" s="12"/>
      <c r="AB7" s="12"/>
      <c r="AC7" s="12" t="str">
        <f>W2</f>
        <v>Ccoordinates</v>
      </c>
      <c r="AD7" s="12"/>
      <c r="AE7" s="12"/>
      <c r="AF7" s="12" t="str">
        <f>Z2</f>
        <v>Orientation</v>
      </c>
      <c r="AG7" s="12"/>
      <c r="AH7" s="12"/>
    </row>
    <row r="8" spans="1:34" x14ac:dyDescent="0.25">
      <c r="A8" t="s">
        <v>0</v>
      </c>
      <c r="B8" t="s">
        <v>1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2</v>
      </c>
      <c r="I8" t="s">
        <v>12</v>
      </c>
      <c r="J8" t="s">
        <v>13</v>
      </c>
      <c r="K8" t="s">
        <v>9</v>
      </c>
      <c r="L8" t="s">
        <v>10</v>
      </c>
      <c r="M8" t="s">
        <v>11</v>
      </c>
      <c r="O8" t="s">
        <v>8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V8" s="11"/>
      <c r="W8" s="6" t="s">
        <v>9</v>
      </c>
      <c r="X8" s="6" t="s">
        <v>10</v>
      </c>
      <c r="Y8" s="6" t="s">
        <v>11</v>
      </c>
      <c r="Z8" s="6" t="s">
        <v>14</v>
      </c>
      <c r="AA8" s="6" t="s">
        <v>15</v>
      </c>
      <c r="AB8" s="6" t="s">
        <v>16</v>
      </c>
      <c r="AC8" s="6" t="s">
        <v>9</v>
      </c>
      <c r="AD8" s="6" t="s">
        <v>10</v>
      </c>
      <c r="AE8" s="6" t="s">
        <v>11</v>
      </c>
      <c r="AF8" s="6" t="s">
        <v>14</v>
      </c>
      <c r="AG8" s="6" t="s">
        <v>15</v>
      </c>
      <c r="AH8" s="6" t="s">
        <v>16</v>
      </c>
    </row>
    <row r="9" spans="1:34" x14ac:dyDescent="0.25">
      <c r="A9">
        <f>FIND("""",Input!$A1,1)</f>
        <v>14</v>
      </c>
      <c r="B9">
        <f>FIND("""",Input!$A1,A9+1)</f>
        <v>33</v>
      </c>
      <c r="C9">
        <f>FIND("""",Input!$A1,B9+1)</f>
        <v>36</v>
      </c>
      <c r="D9">
        <f>FIND("""",Input!$A1,C9+1)</f>
        <v>71</v>
      </c>
      <c r="E9">
        <f>FIND("""",Input!$A1,D9+1)</f>
        <v>74</v>
      </c>
      <c r="F9">
        <f>FIND("""",Input!$A1,E9+1)</f>
        <v>102</v>
      </c>
      <c r="G9" t="str">
        <f>MID(Input!$A1,A9+1,B9-A9-1)</f>
        <v>Land_Mil_GuardShed</v>
      </c>
      <c r="H9" t="str">
        <f>MID(Input!$A1,C9+1,D9-C9-1)</f>
        <v>7348.899902 282.269012 2647.629883</v>
      </c>
      <c r="I9">
        <f>FIND(" ",$H9,1)</f>
        <v>12</v>
      </c>
      <c r="J9">
        <f>FIND(" ",$H9,I9+1)</f>
        <v>23</v>
      </c>
      <c r="K9" t="str">
        <f>MID($H9,1,I9-1)</f>
        <v>7348.899902</v>
      </c>
      <c r="L9" t="str">
        <f>MID($H9,I9+1,J9-I9)</f>
        <v xml:space="preserve">282.269012 </v>
      </c>
      <c r="M9" t="str">
        <f>MID($H9,J9+1,LEN(H9))</f>
        <v>2647.629883</v>
      </c>
      <c r="O9" t="str">
        <f>MID(Input!$A1,E9+1,F9-E9-1)</f>
        <v>0.000000 0.000000 -0.000000</v>
      </c>
      <c r="P9">
        <f>FIND(" ",$O9,1)</f>
        <v>9</v>
      </c>
      <c r="Q9">
        <f>FIND(" ",$O9,P9+1)</f>
        <v>18</v>
      </c>
      <c r="R9" t="str">
        <f>MID($O9,1,P9-1)</f>
        <v>0.000000</v>
      </c>
      <c r="S9" t="str">
        <f>MID($O9,P9+1,Q9-P9)</f>
        <v xml:space="preserve">0.000000 </v>
      </c>
      <c r="T9" t="str">
        <f>MID($O9,Q9+1,LEN(O9))</f>
        <v>-0.000000</v>
      </c>
      <c r="U9">
        <v>1</v>
      </c>
      <c r="V9" s="3" t="str">
        <f t="shared" ref="V9:V38" si="0">IF(ISERROR(G9),"",G9)</f>
        <v>Land_Mil_GuardShed</v>
      </c>
      <c r="W9" s="3">
        <f t="shared" ref="W9:W38" si="1">IF(ISERROR(K9),0,VALUE(K9))</f>
        <v>7348.8999020000001</v>
      </c>
      <c r="X9" s="3">
        <f t="shared" ref="X9:X38" si="2">IF(ISERROR(L9),0,VALUE(L9))</f>
        <v>282.26901199999998</v>
      </c>
      <c r="Y9" s="3">
        <f t="shared" ref="Y9:Y38" si="3">IF(ISERROR(M9),0,VALUE(M9))</f>
        <v>2647.6298830000001</v>
      </c>
      <c r="Z9" s="3">
        <f t="shared" ref="Z9:Z38" si="4">IF(ISERROR(R9),0,VALUE(R9))</f>
        <v>0</v>
      </c>
      <c r="AA9" s="3">
        <f t="shared" ref="AA9:AA38" si="5">IF(ISERROR(S9),0,VALUE(S9))</f>
        <v>0</v>
      </c>
      <c r="AB9" s="3">
        <f t="shared" ref="AB9:AB38" si="6">IF(ISERROR(T9),0,VALUE(T9))</f>
        <v>0</v>
      </c>
      <c r="AC9" s="3">
        <f t="shared" ref="AC9:AC38" si="7">W9-xx</f>
        <v>0</v>
      </c>
      <c r="AD9" s="3">
        <f t="shared" ref="AD9:AD38" si="8">X9-hh</f>
        <v>0</v>
      </c>
      <c r="AE9" s="3">
        <f t="shared" ref="AE9:AE38" si="9">Y9-yy</f>
        <v>0</v>
      </c>
      <c r="AF9" s="3">
        <f t="shared" ref="AF9:AF38" si="10">Z9-yaw</f>
        <v>0</v>
      </c>
      <c r="AG9" s="3">
        <f t="shared" ref="AG9:AG38" si="11">AA9-pitch</f>
        <v>0</v>
      </c>
      <c r="AH9" s="3">
        <f t="shared" ref="AH9:AH38" si="12">AB9-roll</f>
        <v>0</v>
      </c>
    </row>
    <row r="10" spans="1:34" x14ac:dyDescent="0.25">
      <c r="A10">
        <f>FIND("""",Input!$A2,1)</f>
        <v>14</v>
      </c>
      <c r="B10">
        <f>FIND("""",Input!$A2,A10+1)</f>
        <v>33</v>
      </c>
      <c r="C10">
        <f>FIND("""",Input!$A2,B10+1)</f>
        <v>36</v>
      </c>
      <c r="D10">
        <f>FIND("""",Input!$A2,C10+1)</f>
        <v>71</v>
      </c>
      <c r="E10">
        <f>FIND("""",Input!$A2,D10+1)</f>
        <v>74</v>
      </c>
      <c r="F10">
        <f>FIND("""",Input!$A2,E10+1)</f>
        <v>106</v>
      </c>
      <c r="G10" t="str">
        <f>MID(Input!$A2,A10+1,B10-A10-1)</f>
        <v>Land_Mil_GuardShed</v>
      </c>
      <c r="H10" t="str">
        <f>MID(Input!$A2,C10+1,D10-C10-1)</f>
        <v>7342.200195 279.763000 2642.830078</v>
      </c>
      <c r="I10">
        <f t="shared" ref="I10:I38" si="13">FIND(" ",$H10,1)</f>
        <v>12</v>
      </c>
      <c r="J10">
        <f t="shared" ref="J10:J38" si="14">FIND(" ",$H10,I10+1)</f>
        <v>23</v>
      </c>
      <c r="K10" t="str">
        <f t="shared" ref="K10:K32" si="15">MID($H10,1,I10-1)</f>
        <v>7342.200195</v>
      </c>
      <c r="L10" t="str">
        <f t="shared" ref="L10:L38" si="16">MID($H10,I10+1,J10-I10)</f>
        <v xml:space="preserve">279.763000 </v>
      </c>
      <c r="M10" t="str">
        <f t="shared" ref="M10:M32" si="17">MID($H10,J10+1,LEN(H10))</f>
        <v>2642.830078</v>
      </c>
      <c r="O10" t="str">
        <f>MID(Input!$A2,E10+1,F10-E10-1)</f>
        <v>-32.136848 -23.965652 57.113590</v>
      </c>
      <c r="P10">
        <f t="shared" ref="P10:P38" si="18">FIND(" ",$O10,1)</f>
        <v>11</v>
      </c>
      <c r="Q10">
        <f t="shared" ref="Q10:Q38" si="19">FIND(" ",$O10,P10+1)</f>
        <v>22</v>
      </c>
      <c r="R10" t="str">
        <f t="shared" ref="R10:R32" si="20">MID($O10,1,P10-1)</f>
        <v>-32.136848</v>
      </c>
      <c r="S10" t="str">
        <f t="shared" ref="S10:S38" si="21">MID($O10,P10+1,Q10-P10)</f>
        <v xml:space="preserve">-23.965652 </v>
      </c>
      <c r="T10" t="str">
        <f t="shared" ref="T10:T32" si="22">MID($O10,Q10+1,LEN(O10))</f>
        <v>57.113590</v>
      </c>
      <c r="U10">
        <v>2</v>
      </c>
      <c r="V10" s="3" t="str">
        <f t="shared" si="0"/>
        <v>Land_Mil_GuardShed</v>
      </c>
      <c r="W10" s="3">
        <f t="shared" si="1"/>
        <v>7342.2001950000003</v>
      </c>
      <c r="X10" s="3">
        <f t="shared" si="2"/>
        <v>279.76299999999998</v>
      </c>
      <c r="Y10" s="3">
        <f t="shared" si="3"/>
        <v>2642.830078</v>
      </c>
      <c r="Z10" s="3">
        <f t="shared" si="4"/>
        <v>-32.136848000000001</v>
      </c>
      <c r="AA10" s="3">
        <f t="shared" si="5"/>
        <v>-23.965651999999999</v>
      </c>
      <c r="AB10" s="3">
        <f t="shared" si="6"/>
        <v>57.113590000000002</v>
      </c>
      <c r="AC10" s="3">
        <f t="shared" si="7"/>
        <v>-6.699706999999762</v>
      </c>
      <c r="AD10" s="3">
        <f t="shared" si="8"/>
        <v>-2.5060119999999984</v>
      </c>
      <c r="AE10" s="3">
        <f t="shared" si="9"/>
        <v>-4.7998050000001058</v>
      </c>
      <c r="AF10" s="3">
        <f t="shared" si="10"/>
        <v>-32.136848000000001</v>
      </c>
      <c r="AG10" s="3">
        <f t="shared" si="11"/>
        <v>-23.965651999999999</v>
      </c>
      <c r="AH10" s="3">
        <f t="shared" si="12"/>
        <v>57.113590000000002</v>
      </c>
    </row>
    <row r="11" spans="1:34" x14ac:dyDescent="0.25">
      <c r="A11">
        <f>FIND("""",Input!$A3,1)</f>
        <v>14</v>
      </c>
      <c r="B11">
        <f>FIND("""",Input!$A3,A11+1)</f>
        <v>33</v>
      </c>
      <c r="C11">
        <f>FIND("""",Input!$A3,B11+1)</f>
        <v>36</v>
      </c>
      <c r="D11">
        <f>FIND("""",Input!$A3,C11+1)</f>
        <v>71</v>
      </c>
      <c r="E11">
        <f>FIND("""",Input!$A3,D11+1)</f>
        <v>74</v>
      </c>
      <c r="F11">
        <f>FIND("""",Input!$A3,E11+1)</f>
        <v>105</v>
      </c>
      <c r="G11" t="str">
        <f>MID(Input!$A3,A11+1,B11-A11-1)</f>
        <v>Land_Mil_GuardShed</v>
      </c>
      <c r="H11" t="str">
        <f>MID(Input!$A3,C11+1,D11-C11-1)</f>
        <v>7353.669922 280.951996 2653.760010</v>
      </c>
      <c r="I11">
        <f t="shared" si="13"/>
        <v>12</v>
      </c>
      <c r="J11">
        <f t="shared" si="14"/>
        <v>23</v>
      </c>
      <c r="K11" t="str">
        <f t="shared" si="15"/>
        <v>7353.669922</v>
      </c>
      <c r="L11" t="str">
        <f t="shared" si="16"/>
        <v xml:space="preserve">280.951996 </v>
      </c>
      <c r="M11" t="str">
        <f t="shared" si="17"/>
        <v>2653.760010</v>
      </c>
      <c r="O11" t="str">
        <f>MID(Input!$A3,E11+1,F11-E11-1)</f>
        <v>-5.488232 12.807707 -23.437386</v>
      </c>
      <c r="P11">
        <f t="shared" si="18"/>
        <v>10</v>
      </c>
      <c r="Q11">
        <f t="shared" si="19"/>
        <v>20</v>
      </c>
      <c r="R11" t="str">
        <f t="shared" si="20"/>
        <v>-5.488232</v>
      </c>
      <c r="S11" t="str">
        <f t="shared" si="21"/>
        <v xml:space="preserve">12.807707 </v>
      </c>
      <c r="T11" t="str">
        <f t="shared" si="22"/>
        <v>-23.437386</v>
      </c>
      <c r="U11">
        <v>3</v>
      </c>
      <c r="V11" s="3" t="str">
        <f t="shared" si="0"/>
        <v>Land_Mil_GuardShed</v>
      </c>
      <c r="W11" s="3">
        <f t="shared" si="1"/>
        <v>7353.669922</v>
      </c>
      <c r="X11" s="3">
        <f t="shared" si="2"/>
        <v>280.95199600000001</v>
      </c>
      <c r="Y11" s="3">
        <f t="shared" si="3"/>
        <v>2653.76001</v>
      </c>
      <c r="Z11" s="3">
        <f t="shared" si="4"/>
        <v>-5.488232</v>
      </c>
      <c r="AA11" s="3">
        <f t="shared" si="5"/>
        <v>12.807707000000001</v>
      </c>
      <c r="AB11" s="3">
        <f t="shared" si="6"/>
        <v>-23.437386</v>
      </c>
      <c r="AC11" s="3">
        <f t="shared" si="7"/>
        <v>4.7700199999999313</v>
      </c>
      <c r="AD11" s="3">
        <f t="shared" si="8"/>
        <v>-1.3170159999999669</v>
      </c>
      <c r="AE11" s="3">
        <f t="shared" si="9"/>
        <v>6.1301269999999022</v>
      </c>
      <c r="AF11" s="3">
        <f t="shared" si="10"/>
        <v>-5.488232</v>
      </c>
      <c r="AG11" s="3">
        <f t="shared" si="11"/>
        <v>12.807707000000001</v>
      </c>
      <c r="AH11" s="3">
        <f t="shared" si="12"/>
        <v>-23.437386</v>
      </c>
    </row>
    <row r="12" spans="1:34" x14ac:dyDescent="0.25">
      <c r="A12">
        <f>FIND("""",Input!$A4,1)</f>
        <v>14</v>
      </c>
      <c r="B12">
        <f>FIND("""",Input!$A4,A12+1)</f>
        <v>33</v>
      </c>
      <c r="C12">
        <f>FIND("""",Input!$A4,B12+1)</f>
        <v>36</v>
      </c>
      <c r="D12">
        <f>FIND("""",Input!$A4,C12+1)</f>
        <v>71</v>
      </c>
      <c r="E12">
        <f>FIND("""",Input!$A4,D12+1)</f>
        <v>74</v>
      </c>
      <c r="F12">
        <f>FIND("""",Input!$A4,E12+1)</f>
        <v>103</v>
      </c>
      <c r="G12" t="str">
        <f>MID(Input!$A4,A12+1,B12-A12-1)</f>
        <v>Land_Mil_GuardShed</v>
      </c>
      <c r="H12" t="str">
        <f>MID(Input!$A4,C12+1,D12-C12-1)</f>
        <v>7344.020020 279.845001 2652.189941</v>
      </c>
      <c r="I12">
        <f t="shared" si="13"/>
        <v>12</v>
      </c>
      <c r="J12">
        <f t="shared" si="14"/>
        <v>23</v>
      </c>
      <c r="K12" t="str">
        <f t="shared" si="15"/>
        <v>7344.020020</v>
      </c>
      <c r="L12" t="str">
        <f t="shared" si="16"/>
        <v xml:space="preserve">279.845001 </v>
      </c>
      <c r="M12" t="str">
        <f t="shared" si="17"/>
        <v>2652.189941</v>
      </c>
      <c r="O12" t="str">
        <f>MID(Input!$A4,E12+1,F12-E12-1)</f>
        <v>-0.203242 -3.649898 3.210947</v>
      </c>
      <c r="P12">
        <f t="shared" si="18"/>
        <v>10</v>
      </c>
      <c r="Q12">
        <f t="shared" si="19"/>
        <v>20</v>
      </c>
      <c r="R12" t="str">
        <f t="shared" si="20"/>
        <v>-0.203242</v>
      </c>
      <c r="S12" t="str">
        <f t="shared" si="21"/>
        <v xml:space="preserve">-3.649898 </v>
      </c>
      <c r="T12" t="str">
        <f t="shared" si="22"/>
        <v>3.210947</v>
      </c>
      <c r="U12">
        <v>4</v>
      </c>
      <c r="V12" s="3" t="str">
        <f t="shared" si="0"/>
        <v>Land_Mil_GuardShed</v>
      </c>
      <c r="W12" s="3">
        <f t="shared" si="1"/>
        <v>7344.0200199999999</v>
      </c>
      <c r="X12" s="3">
        <f t="shared" si="2"/>
        <v>279.84500100000002</v>
      </c>
      <c r="Y12" s="3">
        <f t="shared" si="3"/>
        <v>2652.1899410000001</v>
      </c>
      <c r="Z12" s="3">
        <f t="shared" si="4"/>
        <v>-0.20324200000000001</v>
      </c>
      <c r="AA12" s="3">
        <f t="shared" si="5"/>
        <v>-3.6498979999999999</v>
      </c>
      <c r="AB12" s="3">
        <f t="shared" si="6"/>
        <v>3.210947</v>
      </c>
      <c r="AC12" s="3">
        <f t="shared" si="7"/>
        <v>-4.8798820000001797</v>
      </c>
      <c r="AD12" s="3">
        <f t="shared" si="8"/>
        <v>-2.4240109999999504</v>
      </c>
      <c r="AE12" s="3">
        <f t="shared" si="9"/>
        <v>4.5600580000000264</v>
      </c>
      <c r="AF12" s="3">
        <f t="shared" si="10"/>
        <v>-0.20324200000000001</v>
      </c>
      <c r="AG12" s="3">
        <f t="shared" si="11"/>
        <v>-3.6498979999999999</v>
      </c>
      <c r="AH12" s="3">
        <f t="shared" si="12"/>
        <v>3.210947</v>
      </c>
    </row>
    <row r="13" spans="1:34" x14ac:dyDescent="0.25">
      <c r="A13">
        <f>FIND("""",Input!$A5,1)</f>
        <v>14</v>
      </c>
      <c r="B13">
        <f>FIND("""",Input!$A5,A13+1)</f>
        <v>33</v>
      </c>
      <c r="C13">
        <f>FIND("""",Input!$A5,B13+1)</f>
        <v>36</v>
      </c>
      <c r="D13">
        <f>FIND("""",Input!$A5,C13+1)</f>
        <v>71</v>
      </c>
      <c r="E13">
        <f>FIND("""",Input!$A5,D13+1)</f>
        <v>74</v>
      </c>
      <c r="F13">
        <f>FIND("""",Input!$A5,E13+1)</f>
        <v>101</v>
      </c>
      <c r="G13" t="str">
        <f>MID(Input!$A5,A13+1,B13-A13-1)</f>
        <v>Land_Mil_GuardShed</v>
      </c>
      <c r="H13" t="str">
        <f>MID(Input!$A5,C13+1,D13-C13-1)</f>
        <v>7355.000000 280.731995 2644.350098</v>
      </c>
      <c r="I13">
        <f t="shared" si="13"/>
        <v>12</v>
      </c>
      <c r="J13">
        <f t="shared" si="14"/>
        <v>23</v>
      </c>
      <c r="K13" t="str">
        <f t="shared" si="15"/>
        <v>7355.000000</v>
      </c>
      <c r="L13" t="str">
        <f t="shared" si="16"/>
        <v xml:space="preserve">280.731995 </v>
      </c>
      <c r="M13" t="str">
        <f t="shared" si="17"/>
        <v>2644.350098</v>
      </c>
      <c r="O13" t="str">
        <f>MID(Input!$A5,E13+1,F13-E13-1)</f>
        <v>0.000000 0.000000 0.000000</v>
      </c>
      <c r="P13">
        <f t="shared" si="18"/>
        <v>9</v>
      </c>
      <c r="Q13">
        <f t="shared" si="19"/>
        <v>18</v>
      </c>
      <c r="R13" t="str">
        <f t="shared" si="20"/>
        <v>0.000000</v>
      </c>
      <c r="S13" t="str">
        <f t="shared" si="21"/>
        <v xml:space="preserve">0.000000 </v>
      </c>
      <c r="T13" t="str">
        <f t="shared" si="22"/>
        <v>0.000000</v>
      </c>
      <c r="U13">
        <v>5</v>
      </c>
      <c r="V13" s="3" t="str">
        <f t="shared" si="0"/>
        <v>Land_Mil_GuardShed</v>
      </c>
      <c r="W13" s="3">
        <f t="shared" si="1"/>
        <v>7355</v>
      </c>
      <c r="X13" s="3">
        <f t="shared" si="2"/>
        <v>280.73199499999998</v>
      </c>
      <c r="Y13" s="3">
        <f t="shared" si="3"/>
        <v>2644.3500979999999</v>
      </c>
      <c r="Z13" s="3">
        <f t="shared" si="4"/>
        <v>0</v>
      </c>
      <c r="AA13" s="3">
        <f t="shared" si="5"/>
        <v>0</v>
      </c>
      <c r="AB13" s="3">
        <f t="shared" si="6"/>
        <v>0</v>
      </c>
      <c r="AC13" s="3">
        <f t="shared" si="7"/>
        <v>6.100097999999889</v>
      </c>
      <c r="AD13" s="3">
        <f t="shared" si="8"/>
        <v>-1.5370169999999916</v>
      </c>
      <c r="AE13" s="3">
        <f t="shared" si="9"/>
        <v>-3.2797850000001745</v>
      </c>
      <c r="AF13" s="3">
        <f t="shared" si="10"/>
        <v>0</v>
      </c>
      <c r="AG13" s="3">
        <f t="shared" si="11"/>
        <v>0</v>
      </c>
      <c r="AH13" s="3">
        <f t="shared" si="12"/>
        <v>0</v>
      </c>
    </row>
    <row r="14" spans="1:34" x14ac:dyDescent="0.25">
      <c r="A14" t="e">
        <f>FIND("""",Input!$A6,1)</f>
        <v>#VALUE!</v>
      </c>
      <c r="B14" t="e">
        <f>FIND("""",Input!$A6,A14+1)</f>
        <v>#VALUE!</v>
      </c>
      <c r="C14" t="e">
        <f>FIND("""",Input!$A6,B14+1)</f>
        <v>#VALUE!</v>
      </c>
      <c r="D14" t="e">
        <f>FIND("""",Input!$A6,C14+1)</f>
        <v>#VALUE!</v>
      </c>
      <c r="E14" t="e">
        <f>FIND("""",Input!$A6,D14+1)</f>
        <v>#VALUE!</v>
      </c>
      <c r="F14" t="e">
        <f>FIND("""",Input!$A6,E14+1)</f>
        <v>#VALUE!</v>
      </c>
      <c r="G14" t="e">
        <f>MID(Input!$A6,A14+1,B14-A14-1)</f>
        <v>#VALUE!</v>
      </c>
      <c r="H14" t="e">
        <f>MID(Input!$A6,C14+1,D14-C14-1)</f>
        <v>#VALUE!</v>
      </c>
      <c r="I14" t="e">
        <f t="shared" si="13"/>
        <v>#VALUE!</v>
      </c>
      <c r="J14" t="e">
        <f t="shared" si="14"/>
        <v>#VALUE!</v>
      </c>
      <c r="K14" t="e">
        <f t="shared" si="15"/>
        <v>#VALUE!</v>
      </c>
      <c r="L14" t="e">
        <f t="shared" si="16"/>
        <v>#VALUE!</v>
      </c>
      <c r="M14" t="e">
        <f t="shared" si="17"/>
        <v>#VALUE!</v>
      </c>
      <c r="O14" t="e">
        <f>MID(Input!$A6,E14+1,F14-E14-1)</f>
        <v>#VALUE!</v>
      </c>
      <c r="P14" t="e">
        <f t="shared" si="18"/>
        <v>#VALUE!</v>
      </c>
      <c r="Q14" t="e">
        <f t="shared" si="19"/>
        <v>#VALUE!</v>
      </c>
      <c r="R14" t="e">
        <f t="shared" si="20"/>
        <v>#VALUE!</v>
      </c>
      <c r="S14" t="e">
        <f t="shared" si="21"/>
        <v>#VALUE!</v>
      </c>
      <c r="T14" t="e">
        <f t="shared" si="22"/>
        <v>#VALUE!</v>
      </c>
      <c r="U14">
        <v>6</v>
      </c>
      <c r="V14" s="3" t="str">
        <f t="shared" si="0"/>
        <v/>
      </c>
      <c r="W14" s="3">
        <f t="shared" si="1"/>
        <v>0</v>
      </c>
      <c r="X14" s="3">
        <f t="shared" si="2"/>
        <v>0</v>
      </c>
      <c r="Y14" s="3">
        <f t="shared" si="3"/>
        <v>0</v>
      </c>
      <c r="Z14" s="3">
        <f t="shared" si="4"/>
        <v>0</v>
      </c>
      <c r="AA14" s="3">
        <f t="shared" si="5"/>
        <v>0</v>
      </c>
      <c r="AB14" s="3">
        <f t="shared" si="6"/>
        <v>0</v>
      </c>
      <c r="AC14" s="3">
        <f t="shared" si="7"/>
        <v>-7348.8999020000001</v>
      </c>
      <c r="AD14" s="3">
        <f t="shared" si="8"/>
        <v>-282.26901199999998</v>
      </c>
      <c r="AE14" s="3">
        <f t="shared" si="9"/>
        <v>-2647.6298830000001</v>
      </c>
      <c r="AF14" s="3">
        <f t="shared" si="10"/>
        <v>0</v>
      </c>
      <c r="AG14" s="3">
        <f t="shared" si="11"/>
        <v>0</v>
      </c>
      <c r="AH14" s="3">
        <f t="shared" si="12"/>
        <v>0</v>
      </c>
    </row>
    <row r="15" spans="1:34" x14ac:dyDescent="0.25">
      <c r="A15" t="e">
        <f>FIND("""",Input!$A7,1)</f>
        <v>#VALUE!</v>
      </c>
      <c r="B15" t="e">
        <f>FIND("""",Input!$A7,A15+1)</f>
        <v>#VALUE!</v>
      </c>
      <c r="C15" t="e">
        <f>FIND("""",Input!$A7,B15+1)</f>
        <v>#VALUE!</v>
      </c>
      <c r="D15" t="e">
        <f>FIND("""",Input!$A7,C15+1)</f>
        <v>#VALUE!</v>
      </c>
      <c r="E15" t="e">
        <f>FIND("""",Input!$A7,D15+1)</f>
        <v>#VALUE!</v>
      </c>
      <c r="F15" t="e">
        <f>FIND("""",Input!$A7,E15+1)</f>
        <v>#VALUE!</v>
      </c>
      <c r="G15" t="e">
        <f>MID(Input!$A7,A15+1,B15-A15-1)</f>
        <v>#VALUE!</v>
      </c>
      <c r="H15" t="e">
        <f>MID(Input!$A7,C15+1,D15-C15-1)</f>
        <v>#VALUE!</v>
      </c>
      <c r="I15" t="e">
        <f t="shared" si="13"/>
        <v>#VALUE!</v>
      </c>
      <c r="J15" t="e">
        <f t="shared" si="14"/>
        <v>#VALUE!</v>
      </c>
      <c r="K15" t="e">
        <f t="shared" si="15"/>
        <v>#VALUE!</v>
      </c>
      <c r="L15" t="e">
        <f t="shared" si="16"/>
        <v>#VALUE!</v>
      </c>
      <c r="M15" t="e">
        <f t="shared" si="17"/>
        <v>#VALUE!</v>
      </c>
      <c r="O15" t="e">
        <f>MID(Input!$A7,E15+1,F15-E15-1)</f>
        <v>#VALUE!</v>
      </c>
      <c r="P15" t="e">
        <f t="shared" si="18"/>
        <v>#VALUE!</v>
      </c>
      <c r="Q15" t="e">
        <f t="shared" si="19"/>
        <v>#VALUE!</v>
      </c>
      <c r="R15" t="e">
        <f t="shared" si="20"/>
        <v>#VALUE!</v>
      </c>
      <c r="S15" t="e">
        <f t="shared" si="21"/>
        <v>#VALUE!</v>
      </c>
      <c r="T15" t="e">
        <f t="shared" si="22"/>
        <v>#VALUE!</v>
      </c>
      <c r="U15">
        <v>7</v>
      </c>
      <c r="V15" s="3" t="str">
        <f t="shared" si="0"/>
        <v/>
      </c>
      <c r="W15" s="3">
        <f t="shared" si="1"/>
        <v>0</v>
      </c>
      <c r="X15" s="3">
        <f t="shared" si="2"/>
        <v>0</v>
      </c>
      <c r="Y15" s="3">
        <f t="shared" si="3"/>
        <v>0</v>
      </c>
      <c r="Z15" s="3">
        <f t="shared" si="4"/>
        <v>0</v>
      </c>
      <c r="AA15" s="3">
        <f t="shared" si="5"/>
        <v>0</v>
      </c>
      <c r="AB15" s="3">
        <f t="shared" si="6"/>
        <v>0</v>
      </c>
      <c r="AC15" s="3">
        <f t="shared" si="7"/>
        <v>-7348.8999020000001</v>
      </c>
      <c r="AD15" s="3">
        <f t="shared" si="8"/>
        <v>-282.26901199999998</v>
      </c>
      <c r="AE15" s="3">
        <f t="shared" si="9"/>
        <v>-2647.6298830000001</v>
      </c>
      <c r="AF15" s="3">
        <f t="shared" si="10"/>
        <v>0</v>
      </c>
      <c r="AG15" s="3">
        <f t="shared" si="11"/>
        <v>0</v>
      </c>
      <c r="AH15" s="3">
        <f t="shared" si="12"/>
        <v>0</v>
      </c>
    </row>
    <row r="16" spans="1:34" x14ac:dyDescent="0.25">
      <c r="A16" t="e">
        <f>FIND("""",Input!$A8,1)</f>
        <v>#VALUE!</v>
      </c>
      <c r="B16" t="e">
        <f>FIND("""",Input!$A8,A16+1)</f>
        <v>#VALUE!</v>
      </c>
      <c r="C16" t="e">
        <f>FIND("""",Input!$A8,B16+1)</f>
        <v>#VALUE!</v>
      </c>
      <c r="D16" t="e">
        <f>FIND("""",Input!$A8,C16+1)</f>
        <v>#VALUE!</v>
      </c>
      <c r="E16" t="e">
        <f>FIND("""",Input!$A8,D16+1)</f>
        <v>#VALUE!</v>
      </c>
      <c r="F16" t="e">
        <f>FIND("""",Input!$A8,E16+1)</f>
        <v>#VALUE!</v>
      </c>
      <c r="G16" t="e">
        <f>MID(Input!$A8,A16+1,B16-A16-1)</f>
        <v>#VALUE!</v>
      </c>
      <c r="H16" t="e">
        <f>MID(Input!$A8,C16+1,D16-C16-1)</f>
        <v>#VALUE!</v>
      </c>
      <c r="I16" t="e">
        <f t="shared" si="13"/>
        <v>#VALUE!</v>
      </c>
      <c r="J16" t="e">
        <f t="shared" si="14"/>
        <v>#VALUE!</v>
      </c>
      <c r="K16" t="e">
        <f t="shared" si="15"/>
        <v>#VALUE!</v>
      </c>
      <c r="L16" t="e">
        <f t="shared" si="16"/>
        <v>#VALUE!</v>
      </c>
      <c r="M16" t="e">
        <f t="shared" si="17"/>
        <v>#VALUE!</v>
      </c>
      <c r="O16" t="e">
        <f>MID(Input!$A8,E16+1,F16-E16-1)</f>
        <v>#VALUE!</v>
      </c>
      <c r="P16" t="e">
        <f t="shared" si="18"/>
        <v>#VALUE!</v>
      </c>
      <c r="Q16" t="e">
        <f t="shared" si="19"/>
        <v>#VALUE!</v>
      </c>
      <c r="R16" t="e">
        <f t="shared" si="20"/>
        <v>#VALUE!</v>
      </c>
      <c r="S16" t="e">
        <f t="shared" si="21"/>
        <v>#VALUE!</v>
      </c>
      <c r="T16" t="e">
        <f t="shared" si="22"/>
        <v>#VALUE!</v>
      </c>
      <c r="U16">
        <v>8</v>
      </c>
      <c r="V16" s="3" t="str">
        <f t="shared" si="0"/>
        <v/>
      </c>
      <c r="W16" s="3">
        <f t="shared" si="1"/>
        <v>0</v>
      </c>
      <c r="X16" s="3">
        <f t="shared" si="2"/>
        <v>0</v>
      </c>
      <c r="Y16" s="3">
        <f t="shared" si="3"/>
        <v>0</v>
      </c>
      <c r="Z16" s="3">
        <f t="shared" si="4"/>
        <v>0</v>
      </c>
      <c r="AA16" s="3">
        <f t="shared" si="5"/>
        <v>0</v>
      </c>
      <c r="AB16" s="3">
        <f t="shared" si="6"/>
        <v>0</v>
      </c>
      <c r="AC16" s="3">
        <f t="shared" si="7"/>
        <v>-7348.8999020000001</v>
      </c>
      <c r="AD16" s="3">
        <f t="shared" si="8"/>
        <v>-282.26901199999998</v>
      </c>
      <c r="AE16" s="3">
        <f t="shared" si="9"/>
        <v>-2647.6298830000001</v>
      </c>
      <c r="AF16" s="3">
        <f t="shared" si="10"/>
        <v>0</v>
      </c>
      <c r="AG16" s="3">
        <f t="shared" si="11"/>
        <v>0</v>
      </c>
      <c r="AH16" s="3">
        <f t="shared" si="12"/>
        <v>0</v>
      </c>
    </row>
    <row r="17" spans="1:34" x14ac:dyDescent="0.25">
      <c r="A17" t="e">
        <f>FIND("""",Input!$A9,1)</f>
        <v>#VALUE!</v>
      </c>
      <c r="B17" t="e">
        <f>FIND("""",Input!$A9,A17+1)</f>
        <v>#VALUE!</v>
      </c>
      <c r="C17" t="e">
        <f>FIND("""",Input!$A9,B17+1)</f>
        <v>#VALUE!</v>
      </c>
      <c r="D17" t="e">
        <f>FIND("""",Input!$A9,C17+1)</f>
        <v>#VALUE!</v>
      </c>
      <c r="E17" t="e">
        <f>FIND("""",Input!$A9,D17+1)</f>
        <v>#VALUE!</v>
      </c>
      <c r="F17" t="e">
        <f>FIND("""",Input!$A9,E17+1)</f>
        <v>#VALUE!</v>
      </c>
      <c r="G17" t="e">
        <f>MID(Input!$A9,A17+1,B17-A17-1)</f>
        <v>#VALUE!</v>
      </c>
      <c r="H17" t="e">
        <f>MID(Input!$A9,C17+1,D17-C17-1)</f>
        <v>#VALUE!</v>
      </c>
      <c r="I17" t="e">
        <f t="shared" si="13"/>
        <v>#VALUE!</v>
      </c>
      <c r="J17" t="e">
        <f t="shared" si="14"/>
        <v>#VALUE!</v>
      </c>
      <c r="K17" t="e">
        <f t="shared" si="15"/>
        <v>#VALUE!</v>
      </c>
      <c r="L17" t="e">
        <f t="shared" si="16"/>
        <v>#VALUE!</v>
      </c>
      <c r="M17" t="e">
        <f t="shared" si="17"/>
        <v>#VALUE!</v>
      </c>
      <c r="O17" t="e">
        <f>MID(Input!$A9,E17+1,F17-E17-1)</f>
        <v>#VALUE!</v>
      </c>
      <c r="P17" t="e">
        <f t="shared" si="18"/>
        <v>#VALUE!</v>
      </c>
      <c r="Q17" t="e">
        <f t="shared" si="19"/>
        <v>#VALUE!</v>
      </c>
      <c r="R17" t="e">
        <f t="shared" si="20"/>
        <v>#VALUE!</v>
      </c>
      <c r="S17" t="e">
        <f t="shared" si="21"/>
        <v>#VALUE!</v>
      </c>
      <c r="T17" t="e">
        <f t="shared" si="22"/>
        <v>#VALUE!</v>
      </c>
      <c r="U17">
        <v>9</v>
      </c>
      <c r="V17" s="3" t="str">
        <f t="shared" si="0"/>
        <v/>
      </c>
      <c r="W17" s="3">
        <f t="shared" si="1"/>
        <v>0</v>
      </c>
      <c r="X17" s="3">
        <f t="shared" si="2"/>
        <v>0</v>
      </c>
      <c r="Y17" s="3">
        <f t="shared" si="3"/>
        <v>0</v>
      </c>
      <c r="Z17" s="3">
        <f t="shared" si="4"/>
        <v>0</v>
      </c>
      <c r="AA17" s="3">
        <f t="shared" si="5"/>
        <v>0</v>
      </c>
      <c r="AB17" s="3">
        <f t="shared" si="6"/>
        <v>0</v>
      </c>
      <c r="AC17" s="3">
        <f t="shared" si="7"/>
        <v>-7348.8999020000001</v>
      </c>
      <c r="AD17" s="3">
        <f t="shared" si="8"/>
        <v>-282.26901199999998</v>
      </c>
      <c r="AE17" s="3">
        <f t="shared" si="9"/>
        <v>-2647.6298830000001</v>
      </c>
      <c r="AF17" s="3">
        <f t="shared" si="10"/>
        <v>0</v>
      </c>
      <c r="AG17" s="3">
        <f t="shared" si="11"/>
        <v>0</v>
      </c>
      <c r="AH17" s="3">
        <f t="shared" si="12"/>
        <v>0</v>
      </c>
    </row>
    <row r="18" spans="1:34" x14ac:dyDescent="0.25">
      <c r="A18" t="e">
        <f>FIND("""",Input!$A10,1)</f>
        <v>#VALUE!</v>
      </c>
      <c r="B18" t="e">
        <f>FIND("""",Input!$A10,A18+1)</f>
        <v>#VALUE!</v>
      </c>
      <c r="C18" t="e">
        <f>FIND("""",Input!$A10,B18+1)</f>
        <v>#VALUE!</v>
      </c>
      <c r="D18" t="e">
        <f>FIND("""",Input!$A10,C18+1)</f>
        <v>#VALUE!</v>
      </c>
      <c r="E18" t="e">
        <f>FIND("""",Input!$A10,D18+1)</f>
        <v>#VALUE!</v>
      </c>
      <c r="F18" t="e">
        <f>FIND("""",Input!$A10,E18+1)</f>
        <v>#VALUE!</v>
      </c>
      <c r="G18" t="e">
        <f>MID(Input!$A10,A18+1,B18-A18-1)</f>
        <v>#VALUE!</v>
      </c>
      <c r="H18" t="e">
        <f>MID(Input!$A10,C18+1,D18-C18-1)</f>
        <v>#VALUE!</v>
      </c>
      <c r="I18" t="e">
        <f t="shared" si="13"/>
        <v>#VALUE!</v>
      </c>
      <c r="J18" t="e">
        <f t="shared" si="14"/>
        <v>#VALUE!</v>
      </c>
      <c r="K18" t="e">
        <f t="shared" si="15"/>
        <v>#VALUE!</v>
      </c>
      <c r="L18" t="e">
        <f t="shared" si="16"/>
        <v>#VALUE!</v>
      </c>
      <c r="M18" t="e">
        <f t="shared" si="17"/>
        <v>#VALUE!</v>
      </c>
      <c r="O18" t="e">
        <f>MID(Input!$A10,E18+1,F18-E18-1)</f>
        <v>#VALUE!</v>
      </c>
      <c r="P18" t="e">
        <f t="shared" si="18"/>
        <v>#VALUE!</v>
      </c>
      <c r="Q18" t="e">
        <f t="shared" si="19"/>
        <v>#VALUE!</v>
      </c>
      <c r="R18" t="e">
        <f t="shared" si="20"/>
        <v>#VALUE!</v>
      </c>
      <c r="S18" t="e">
        <f t="shared" si="21"/>
        <v>#VALUE!</v>
      </c>
      <c r="T18" t="e">
        <f t="shared" si="22"/>
        <v>#VALUE!</v>
      </c>
      <c r="U18">
        <v>10</v>
      </c>
      <c r="V18" s="3" t="str">
        <f t="shared" si="0"/>
        <v/>
      </c>
      <c r="W18" s="3">
        <f t="shared" si="1"/>
        <v>0</v>
      </c>
      <c r="X18" s="3">
        <f t="shared" si="2"/>
        <v>0</v>
      </c>
      <c r="Y18" s="3">
        <f t="shared" si="3"/>
        <v>0</v>
      </c>
      <c r="Z18" s="3">
        <f t="shared" si="4"/>
        <v>0</v>
      </c>
      <c r="AA18" s="3">
        <f t="shared" si="5"/>
        <v>0</v>
      </c>
      <c r="AB18" s="3">
        <f t="shared" si="6"/>
        <v>0</v>
      </c>
      <c r="AC18" s="3">
        <f t="shared" si="7"/>
        <v>-7348.8999020000001</v>
      </c>
      <c r="AD18" s="3">
        <f t="shared" si="8"/>
        <v>-282.26901199999998</v>
      </c>
      <c r="AE18" s="3">
        <f t="shared" si="9"/>
        <v>-2647.6298830000001</v>
      </c>
      <c r="AF18" s="3">
        <f t="shared" si="10"/>
        <v>0</v>
      </c>
      <c r="AG18" s="3">
        <f t="shared" si="11"/>
        <v>0</v>
      </c>
      <c r="AH18" s="3">
        <f t="shared" si="12"/>
        <v>0</v>
      </c>
    </row>
    <row r="19" spans="1:34" x14ac:dyDescent="0.25">
      <c r="A19" t="e">
        <f>FIND("""",Input!$A11,1)</f>
        <v>#VALUE!</v>
      </c>
      <c r="B19" t="e">
        <f>FIND("""",Input!$A11,A19+1)</f>
        <v>#VALUE!</v>
      </c>
      <c r="C19" t="e">
        <f>FIND("""",Input!$A11,B19+1)</f>
        <v>#VALUE!</v>
      </c>
      <c r="D19" t="e">
        <f>FIND("""",Input!$A11,C19+1)</f>
        <v>#VALUE!</v>
      </c>
      <c r="E19" t="e">
        <f>FIND("""",Input!$A11,D19+1)</f>
        <v>#VALUE!</v>
      </c>
      <c r="F19" t="e">
        <f>FIND("""",Input!$A11,E19+1)</f>
        <v>#VALUE!</v>
      </c>
      <c r="G19" t="e">
        <f>MID(Input!$A11,A19+1,B19-A19-1)</f>
        <v>#VALUE!</v>
      </c>
      <c r="H19" t="e">
        <f>MID(Input!$A11,C19+1,D19-C19-1)</f>
        <v>#VALUE!</v>
      </c>
      <c r="I19" t="e">
        <f t="shared" si="13"/>
        <v>#VALUE!</v>
      </c>
      <c r="J19" t="e">
        <f t="shared" si="14"/>
        <v>#VALUE!</v>
      </c>
      <c r="K19" t="e">
        <f t="shared" si="15"/>
        <v>#VALUE!</v>
      </c>
      <c r="L19" t="e">
        <f t="shared" si="16"/>
        <v>#VALUE!</v>
      </c>
      <c r="M19" t="e">
        <f t="shared" si="17"/>
        <v>#VALUE!</v>
      </c>
      <c r="O19" t="e">
        <f>MID(Input!$A11,E19+1,F19-E19-1)</f>
        <v>#VALUE!</v>
      </c>
      <c r="P19" t="e">
        <f t="shared" si="18"/>
        <v>#VALUE!</v>
      </c>
      <c r="Q19" t="e">
        <f t="shared" si="19"/>
        <v>#VALUE!</v>
      </c>
      <c r="R19" t="e">
        <f t="shared" si="20"/>
        <v>#VALUE!</v>
      </c>
      <c r="S19" t="e">
        <f t="shared" si="21"/>
        <v>#VALUE!</v>
      </c>
      <c r="T19" t="e">
        <f t="shared" si="22"/>
        <v>#VALUE!</v>
      </c>
      <c r="U19">
        <v>11</v>
      </c>
      <c r="V19" s="3" t="str">
        <f t="shared" si="0"/>
        <v/>
      </c>
      <c r="W19" s="3">
        <f t="shared" si="1"/>
        <v>0</v>
      </c>
      <c r="X19" s="3">
        <f t="shared" si="2"/>
        <v>0</v>
      </c>
      <c r="Y19" s="3">
        <f t="shared" si="3"/>
        <v>0</v>
      </c>
      <c r="Z19" s="3">
        <f t="shared" si="4"/>
        <v>0</v>
      </c>
      <c r="AA19" s="3">
        <f t="shared" si="5"/>
        <v>0</v>
      </c>
      <c r="AB19" s="3">
        <f t="shared" si="6"/>
        <v>0</v>
      </c>
      <c r="AC19" s="3">
        <f t="shared" si="7"/>
        <v>-7348.8999020000001</v>
      </c>
      <c r="AD19" s="3">
        <f t="shared" si="8"/>
        <v>-282.26901199999998</v>
      </c>
      <c r="AE19" s="3">
        <f t="shared" si="9"/>
        <v>-2647.6298830000001</v>
      </c>
      <c r="AF19" s="3">
        <f t="shared" si="10"/>
        <v>0</v>
      </c>
      <c r="AG19" s="3">
        <f t="shared" si="11"/>
        <v>0</v>
      </c>
      <c r="AH19" s="3">
        <f t="shared" si="12"/>
        <v>0</v>
      </c>
    </row>
    <row r="20" spans="1:34" x14ac:dyDescent="0.25">
      <c r="A20" t="e">
        <f>FIND("""",Input!$A12,1)</f>
        <v>#VALUE!</v>
      </c>
      <c r="B20" t="e">
        <f>FIND("""",Input!$A12,A20+1)</f>
        <v>#VALUE!</v>
      </c>
      <c r="C20" t="e">
        <f>FIND("""",Input!$A12,B20+1)</f>
        <v>#VALUE!</v>
      </c>
      <c r="D20" t="e">
        <f>FIND("""",Input!$A12,C20+1)</f>
        <v>#VALUE!</v>
      </c>
      <c r="E20" t="e">
        <f>FIND("""",Input!$A12,D20+1)</f>
        <v>#VALUE!</v>
      </c>
      <c r="F20" t="e">
        <f>FIND("""",Input!$A12,E20+1)</f>
        <v>#VALUE!</v>
      </c>
      <c r="G20" t="e">
        <f>MID(Input!$A12,A20+1,B20-A20-1)</f>
        <v>#VALUE!</v>
      </c>
      <c r="H20" t="e">
        <f>MID(Input!$A12,C20+1,D20-C20-1)</f>
        <v>#VALUE!</v>
      </c>
      <c r="I20" t="e">
        <f t="shared" si="13"/>
        <v>#VALUE!</v>
      </c>
      <c r="J20" t="e">
        <f t="shared" si="14"/>
        <v>#VALUE!</v>
      </c>
      <c r="K20" t="e">
        <f t="shared" si="15"/>
        <v>#VALUE!</v>
      </c>
      <c r="L20" t="e">
        <f t="shared" si="16"/>
        <v>#VALUE!</v>
      </c>
      <c r="M20" t="e">
        <f t="shared" si="17"/>
        <v>#VALUE!</v>
      </c>
      <c r="O20" t="e">
        <f>MID(Input!$A12,E20+1,F20-E20-1)</f>
        <v>#VALUE!</v>
      </c>
      <c r="P20" t="e">
        <f t="shared" si="18"/>
        <v>#VALUE!</v>
      </c>
      <c r="Q20" t="e">
        <f t="shared" si="19"/>
        <v>#VALUE!</v>
      </c>
      <c r="R20" t="e">
        <f t="shared" si="20"/>
        <v>#VALUE!</v>
      </c>
      <c r="S20" t="e">
        <f t="shared" si="21"/>
        <v>#VALUE!</v>
      </c>
      <c r="T20" t="e">
        <f t="shared" si="22"/>
        <v>#VALUE!</v>
      </c>
      <c r="U20">
        <v>12</v>
      </c>
      <c r="V20" s="3" t="str">
        <f t="shared" si="0"/>
        <v/>
      </c>
      <c r="W20" s="3">
        <f t="shared" si="1"/>
        <v>0</v>
      </c>
      <c r="X20" s="3">
        <f t="shared" si="2"/>
        <v>0</v>
      </c>
      <c r="Y20" s="3">
        <f t="shared" si="3"/>
        <v>0</v>
      </c>
      <c r="Z20" s="3">
        <f t="shared" si="4"/>
        <v>0</v>
      </c>
      <c r="AA20" s="3">
        <f t="shared" si="5"/>
        <v>0</v>
      </c>
      <c r="AB20" s="3">
        <f t="shared" si="6"/>
        <v>0</v>
      </c>
      <c r="AC20" s="3">
        <f t="shared" si="7"/>
        <v>-7348.8999020000001</v>
      </c>
      <c r="AD20" s="3">
        <f t="shared" si="8"/>
        <v>-282.26901199999998</v>
      </c>
      <c r="AE20" s="3">
        <f t="shared" si="9"/>
        <v>-2647.6298830000001</v>
      </c>
      <c r="AF20" s="3">
        <f t="shared" si="10"/>
        <v>0</v>
      </c>
      <c r="AG20" s="3">
        <f t="shared" si="11"/>
        <v>0</v>
      </c>
      <c r="AH20" s="3">
        <f t="shared" si="12"/>
        <v>0</v>
      </c>
    </row>
    <row r="21" spans="1:34" x14ac:dyDescent="0.25">
      <c r="A21" t="e">
        <f>FIND("""",Input!$A13,1)</f>
        <v>#VALUE!</v>
      </c>
      <c r="B21" t="e">
        <f>FIND("""",Input!$A13,A21+1)</f>
        <v>#VALUE!</v>
      </c>
      <c r="C21" t="e">
        <f>FIND("""",Input!$A13,B21+1)</f>
        <v>#VALUE!</v>
      </c>
      <c r="D21" t="e">
        <f>FIND("""",Input!$A13,C21+1)</f>
        <v>#VALUE!</v>
      </c>
      <c r="E21" t="e">
        <f>FIND("""",Input!$A13,D21+1)</f>
        <v>#VALUE!</v>
      </c>
      <c r="F21" t="e">
        <f>FIND("""",Input!$A13,E21+1)</f>
        <v>#VALUE!</v>
      </c>
      <c r="G21" t="e">
        <f>MID(Input!$A13,A21+1,B21-A21-1)</f>
        <v>#VALUE!</v>
      </c>
      <c r="H21" t="e">
        <f>MID(Input!$A13,C21+1,D21-C21-1)</f>
        <v>#VALUE!</v>
      </c>
      <c r="I21" t="e">
        <f t="shared" si="13"/>
        <v>#VALUE!</v>
      </c>
      <c r="J21" t="e">
        <f t="shared" si="14"/>
        <v>#VALUE!</v>
      </c>
      <c r="K21" t="e">
        <f t="shared" si="15"/>
        <v>#VALUE!</v>
      </c>
      <c r="L21" t="e">
        <f t="shared" si="16"/>
        <v>#VALUE!</v>
      </c>
      <c r="M21" t="e">
        <f t="shared" si="17"/>
        <v>#VALUE!</v>
      </c>
      <c r="O21" t="e">
        <f>MID(Input!$A13,E21+1,F21-E21-1)</f>
        <v>#VALUE!</v>
      </c>
      <c r="P21" t="e">
        <f t="shared" si="18"/>
        <v>#VALUE!</v>
      </c>
      <c r="Q21" t="e">
        <f t="shared" si="19"/>
        <v>#VALUE!</v>
      </c>
      <c r="R21" t="e">
        <f t="shared" si="20"/>
        <v>#VALUE!</v>
      </c>
      <c r="S21" t="e">
        <f t="shared" si="21"/>
        <v>#VALUE!</v>
      </c>
      <c r="T21" t="e">
        <f t="shared" si="22"/>
        <v>#VALUE!</v>
      </c>
      <c r="U21">
        <v>13</v>
      </c>
      <c r="V21" s="3" t="str">
        <f t="shared" si="0"/>
        <v/>
      </c>
      <c r="W21" s="3">
        <f t="shared" si="1"/>
        <v>0</v>
      </c>
      <c r="X21" s="3">
        <f t="shared" si="2"/>
        <v>0</v>
      </c>
      <c r="Y21" s="3">
        <f t="shared" si="3"/>
        <v>0</v>
      </c>
      <c r="Z21" s="3">
        <f t="shared" si="4"/>
        <v>0</v>
      </c>
      <c r="AA21" s="3">
        <f t="shared" si="5"/>
        <v>0</v>
      </c>
      <c r="AB21" s="3">
        <f t="shared" si="6"/>
        <v>0</v>
      </c>
      <c r="AC21" s="3">
        <f t="shared" si="7"/>
        <v>-7348.8999020000001</v>
      </c>
      <c r="AD21" s="3">
        <f t="shared" si="8"/>
        <v>-282.26901199999998</v>
      </c>
      <c r="AE21" s="3">
        <f t="shared" si="9"/>
        <v>-2647.6298830000001</v>
      </c>
      <c r="AF21" s="3">
        <f t="shared" si="10"/>
        <v>0</v>
      </c>
      <c r="AG21" s="3">
        <f t="shared" si="11"/>
        <v>0</v>
      </c>
      <c r="AH21" s="3">
        <f t="shared" si="12"/>
        <v>0</v>
      </c>
    </row>
    <row r="22" spans="1:34" x14ac:dyDescent="0.25">
      <c r="A22" t="e">
        <f>FIND("""",Input!$A14,1)</f>
        <v>#VALUE!</v>
      </c>
      <c r="B22" t="e">
        <f>FIND("""",Input!$A14,A22+1)</f>
        <v>#VALUE!</v>
      </c>
      <c r="C22" t="e">
        <f>FIND("""",Input!$A14,B22+1)</f>
        <v>#VALUE!</v>
      </c>
      <c r="D22" t="e">
        <f>FIND("""",Input!$A14,C22+1)</f>
        <v>#VALUE!</v>
      </c>
      <c r="E22" t="e">
        <f>FIND("""",Input!$A14,D22+1)</f>
        <v>#VALUE!</v>
      </c>
      <c r="F22" t="e">
        <f>FIND("""",Input!$A14,E22+1)</f>
        <v>#VALUE!</v>
      </c>
      <c r="G22" t="e">
        <f>MID(Input!$A14,A22+1,B22-A22-1)</f>
        <v>#VALUE!</v>
      </c>
      <c r="H22" t="e">
        <f>MID(Input!$A14,C22+1,D22-C22-1)</f>
        <v>#VALUE!</v>
      </c>
      <c r="I22" t="e">
        <f t="shared" si="13"/>
        <v>#VALUE!</v>
      </c>
      <c r="J22" t="e">
        <f t="shared" si="14"/>
        <v>#VALUE!</v>
      </c>
      <c r="K22" t="e">
        <f t="shared" si="15"/>
        <v>#VALUE!</v>
      </c>
      <c r="L22" t="e">
        <f t="shared" si="16"/>
        <v>#VALUE!</v>
      </c>
      <c r="M22" t="e">
        <f t="shared" si="17"/>
        <v>#VALUE!</v>
      </c>
      <c r="O22" t="e">
        <f>MID(Input!$A14,E22+1,F22-E22-1)</f>
        <v>#VALUE!</v>
      </c>
      <c r="P22" t="e">
        <f t="shared" si="18"/>
        <v>#VALUE!</v>
      </c>
      <c r="Q22" t="e">
        <f t="shared" si="19"/>
        <v>#VALUE!</v>
      </c>
      <c r="R22" t="e">
        <f t="shared" si="20"/>
        <v>#VALUE!</v>
      </c>
      <c r="S22" t="e">
        <f t="shared" si="21"/>
        <v>#VALUE!</v>
      </c>
      <c r="T22" t="e">
        <f t="shared" si="22"/>
        <v>#VALUE!</v>
      </c>
      <c r="U22">
        <v>14</v>
      </c>
      <c r="V22" s="3" t="str">
        <f t="shared" si="0"/>
        <v/>
      </c>
      <c r="W22" s="3">
        <f t="shared" si="1"/>
        <v>0</v>
      </c>
      <c r="X22" s="3">
        <f t="shared" si="2"/>
        <v>0</v>
      </c>
      <c r="Y22" s="3">
        <f t="shared" si="3"/>
        <v>0</v>
      </c>
      <c r="Z22" s="3">
        <f t="shared" si="4"/>
        <v>0</v>
      </c>
      <c r="AA22" s="3">
        <f t="shared" si="5"/>
        <v>0</v>
      </c>
      <c r="AB22" s="3">
        <f t="shared" si="6"/>
        <v>0</v>
      </c>
      <c r="AC22" s="3">
        <f t="shared" si="7"/>
        <v>-7348.8999020000001</v>
      </c>
      <c r="AD22" s="3">
        <f t="shared" si="8"/>
        <v>-282.26901199999998</v>
      </c>
      <c r="AE22" s="3">
        <f t="shared" si="9"/>
        <v>-2647.6298830000001</v>
      </c>
      <c r="AF22" s="3">
        <f t="shared" si="10"/>
        <v>0</v>
      </c>
      <c r="AG22" s="3">
        <f t="shared" si="11"/>
        <v>0</v>
      </c>
      <c r="AH22" s="3">
        <f t="shared" si="12"/>
        <v>0</v>
      </c>
    </row>
    <row r="23" spans="1:34" x14ac:dyDescent="0.25">
      <c r="A23" t="e">
        <f>FIND("""",Input!$A15,1)</f>
        <v>#VALUE!</v>
      </c>
      <c r="B23" t="e">
        <f>FIND("""",Input!$A15,A23+1)</f>
        <v>#VALUE!</v>
      </c>
      <c r="C23" t="e">
        <f>FIND("""",Input!$A15,B23+1)</f>
        <v>#VALUE!</v>
      </c>
      <c r="D23" t="e">
        <f>FIND("""",Input!$A15,C23+1)</f>
        <v>#VALUE!</v>
      </c>
      <c r="E23" t="e">
        <f>FIND("""",Input!$A15,D23+1)</f>
        <v>#VALUE!</v>
      </c>
      <c r="F23" t="e">
        <f>FIND("""",Input!$A15,E23+1)</f>
        <v>#VALUE!</v>
      </c>
      <c r="G23" t="e">
        <f>MID(Input!$A15,A23+1,B23-A23-1)</f>
        <v>#VALUE!</v>
      </c>
      <c r="H23" t="e">
        <f>MID(Input!$A15,C23+1,D23-C23-1)</f>
        <v>#VALUE!</v>
      </c>
      <c r="I23" t="e">
        <f t="shared" si="13"/>
        <v>#VALUE!</v>
      </c>
      <c r="J23" t="e">
        <f t="shared" si="14"/>
        <v>#VALUE!</v>
      </c>
      <c r="K23" t="e">
        <f t="shared" si="15"/>
        <v>#VALUE!</v>
      </c>
      <c r="L23" t="e">
        <f t="shared" si="16"/>
        <v>#VALUE!</v>
      </c>
      <c r="M23" t="e">
        <f t="shared" si="17"/>
        <v>#VALUE!</v>
      </c>
      <c r="O23" t="e">
        <f>MID(Input!$A15,E23+1,F23-E23-1)</f>
        <v>#VALUE!</v>
      </c>
      <c r="P23" t="e">
        <f t="shared" si="18"/>
        <v>#VALUE!</v>
      </c>
      <c r="Q23" t="e">
        <f t="shared" si="19"/>
        <v>#VALUE!</v>
      </c>
      <c r="R23" t="e">
        <f t="shared" si="20"/>
        <v>#VALUE!</v>
      </c>
      <c r="S23" t="e">
        <f t="shared" si="21"/>
        <v>#VALUE!</v>
      </c>
      <c r="T23" t="e">
        <f t="shared" si="22"/>
        <v>#VALUE!</v>
      </c>
      <c r="U23">
        <v>15</v>
      </c>
      <c r="V23" s="3" t="str">
        <f t="shared" si="0"/>
        <v/>
      </c>
      <c r="W23" s="3">
        <f t="shared" si="1"/>
        <v>0</v>
      </c>
      <c r="X23" s="3">
        <f t="shared" si="2"/>
        <v>0</v>
      </c>
      <c r="Y23" s="3">
        <f t="shared" si="3"/>
        <v>0</v>
      </c>
      <c r="Z23" s="3">
        <f t="shared" si="4"/>
        <v>0</v>
      </c>
      <c r="AA23" s="3">
        <f t="shared" si="5"/>
        <v>0</v>
      </c>
      <c r="AB23" s="3">
        <f t="shared" si="6"/>
        <v>0</v>
      </c>
      <c r="AC23" s="3">
        <f t="shared" si="7"/>
        <v>-7348.8999020000001</v>
      </c>
      <c r="AD23" s="3">
        <f t="shared" si="8"/>
        <v>-282.26901199999998</v>
      </c>
      <c r="AE23" s="3">
        <f t="shared" si="9"/>
        <v>-2647.6298830000001</v>
      </c>
      <c r="AF23" s="3">
        <f t="shared" si="10"/>
        <v>0</v>
      </c>
      <c r="AG23" s="3">
        <f t="shared" si="11"/>
        <v>0</v>
      </c>
      <c r="AH23" s="3">
        <f t="shared" si="12"/>
        <v>0</v>
      </c>
    </row>
    <row r="24" spans="1:34" x14ac:dyDescent="0.25">
      <c r="A24" t="e">
        <f>FIND("""",Input!$A16,1)</f>
        <v>#VALUE!</v>
      </c>
      <c r="B24" t="e">
        <f>FIND("""",Input!$A16,A24+1)</f>
        <v>#VALUE!</v>
      </c>
      <c r="C24" t="e">
        <f>FIND("""",Input!$A16,B24+1)</f>
        <v>#VALUE!</v>
      </c>
      <c r="D24" t="e">
        <f>FIND("""",Input!$A16,C24+1)</f>
        <v>#VALUE!</v>
      </c>
      <c r="E24" t="e">
        <f>FIND("""",Input!$A16,D24+1)</f>
        <v>#VALUE!</v>
      </c>
      <c r="F24" t="e">
        <f>FIND("""",Input!$A16,E24+1)</f>
        <v>#VALUE!</v>
      </c>
      <c r="G24" t="e">
        <f>MID(Input!$A16,A24+1,B24-A24-1)</f>
        <v>#VALUE!</v>
      </c>
      <c r="H24" t="e">
        <f>MID(Input!$A16,C24+1,D24-C24-1)</f>
        <v>#VALUE!</v>
      </c>
      <c r="I24" t="e">
        <f t="shared" si="13"/>
        <v>#VALUE!</v>
      </c>
      <c r="J24" t="e">
        <f t="shared" si="14"/>
        <v>#VALUE!</v>
      </c>
      <c r="K24" t="e">
        <f t="shared" si="15"/>
        <v>#VALUE!</v>
      </c>
      <c r="L24" t="e">
        <f t="shared" si="16"/>
        <v>#VALUE!</v>
      </c>
      <c r="M24" t="e">
        <f t="shared" si="17"/>
        <v>#VALUE!</v>
      </c>
      <c r="O24" t="e">
        <f>MID(Input!$A16,E24+1,F24-E24-1)</f>
        <v>#VALUE!</v>
      </c>
      <c r="P24" t="e">
        <f t="shared" si="18"/>
        <v>#VALUE!</v>
      </c>
      <c r="Q24" t="e">
        <f t="shared" si="19"/>
        <v>#VALUE!</v>
      </c>
      <c r="R24" t="e">
        <f t="shared" si="20"/>
        <v>#VALUE!</v>
      </c>
      <c r="S24" t="e">
        <f t="shared" si="21"/>
        <v>#VALUE!</v>
      </c>
      <c r="T24" t="e">
        <f t="shared" si="22"/>
        <v>#VALUE!</v>
      </c>
      <c r="U24">
        <v>16</v>
      </c>
      <c r="V24" s="3" t="str">
        <f t="shared" si="0"/>
        <v/>
      </c>
      <c r="W24" s="3">
        <f t="shared" si="1"/>
        <v>0</v>
      </c>
      <c r="X24" s="3">
        <f t="shared" si="2"/>
        <v>0</v>
      </c>
      <c r="Y24" s="3">
        <f t="shared" si="3"/>
        <v>0</v>
      </c>
      <c r="Z24" s="3">
        <f t="shared" si="4"/>
        <v>0</v>
      </c>
      <c r="AA24" s="3">
        <f t="shared" si="5"/>
        <v>0</v>
      </c>
      <c r="AB24" s="3">
        <f t="shared" si="6"/>
        <v>0</v>
      </c>
      <c r="AC24" s="3">
        <f t="shared" si="7"/>
        <v>-7348.8999020000001</v>
      </c>
      <c r="AD24" s="3">
        <f t="shared" si="8"/>
        <v>-282.26901199999998</v>
      </c>
      <c r="AE24" s="3">
        <f t="shared" si="9"/>
        <v>-2647.6298830000001</v>
      </c>
      <c r="AF24" s="3">
        <f t="shared" si="10"/>
        <v>0</v>
      </c>
      <c r="AG24" s="3">
        <f t="shared" si="11"/>
        <v>0</v>
      </c>
      <c r="AH24" s="3">
        <f t="shared" si="12"/>
        <v>0</v>
      </c>
    </row>
    <row r="25" spans="1:34" x14ac:dyDescent="0.25">
      <c r="A25" t="e">
        <f>FIND("""",Input!$A17,1)</f>
        <v>#VALUE!</v>
      </c>
      <c r="B25" t="e">
        <f>FIND("""",Input!$A17,A25+1)</f>
        <v>#VALUE!</v>
      </c>
      <c r="C25" t="e">
        <f>FIND("""",Input!$A17,B25+1)</f>
        <v>#VALUE!</v>
      </c>
      <c r="D25" t="e">
        <f>FIND("""",Input!$A17,C25+1)</f>
        <v>#VALUE!</v>
      </c>
      <c r="E25" t="e">
        <f>FIND("""",Input!$A17,D25+1)</f>
        <v>#VALUE!</v>
      </c>
      <c r="F25" t="e">
        <f>FIND("""",Input!$A17,E25+1)</f>
        <v>#VALUE!</v>
      </c>
      <c r="G25" t="e">
        <f>MID(Input!$A17,A25+1,B25-A25-1)</f>
        <v>#VALUE!</v>
      </c>
      <c r="H25" t="e">
        <f>MID(Input!$A17,C25+1,D25-C25-1)</f>
        <v>#VALUE!</v>
      </c>
      <c r="I25" t="e">
        <f t="shared" si="13"/>
        <v>#VALUE!</v>
      </c>
      <c r="J25" t="e">
        <f t="shared" si="14"/>
        <v>#VALUE!</v>
      </c>
      <c r="K25" t="e">
        <f t="shared" si="15"/>
        <v>#VALUE!</v>
      </c>
      <c r="L25" t="e">
        <f t="shared" si="16"/>
        <v>#VALUE!</v>
      </c>
      <c r="M25" t="e">
        <f t="shared" si="17"/>
        <v>#VALUE!</v>
      </c>
      <c r="O25" t="e">
        <f>MID(Input!$A17,E25+1,F25-E25-1)</f>
        <v>#VALUE!</v>
      </c>
      <c r="P25" t="e">
        <f t="shared" si="18"/>
        <v>#VALUE!</v>
      </c>
      <c r="Q25" t="e">
        <f t="shared" si="19"/>
        <v>#VALUE!</v>
      </c>
      <c r="R25" t="e">
        <f t="shared" si="20"/>
        <v>#VALUE!</v>
      </c>
      <c r="S25" t="e">
        <f t="shared" si="21"/>
        <v>#VALUE!</v>
      </c>
      <c r="T25" t="e">
        <f t="shared" si="22"/>
        <v>#VALUE!</v>
      </c>
      <c r="U25">
        <v>17</v>
      </c>
      <c r="V25" s="3" t="str">
        <f t="shared" si="0"/>
        <v/>
      </c>
      <c r="W25" s="3">
        <f t="shared" si="1"/>
        <v>0</v>
      </c>
      <c r="X25" s="3">
        <f t="shared" si="2"/>
        <v>0</v>
      </c>
      <c r="Y25" s="3">
        <f t="shared" si="3"/>
        <v>0</v>
      </c>
      <c r="Z25" s="3">
        <f t="shared" si="4"/>
        <v>0</v>
      </c>
      <c r="AA25" s="3">
        <f t="shared" si="5"/>
        <v>0</v>
      </c>
      <c r="AB25" s="3">
        <f t="shared" si="6"/>
        <v>0</v>
      </c>
      <c r="AC25" s="3">
        <f t="shared" si="7"/>
        <v>-7348.8999020000001</v>
      </c>
      <c r="AD25" s="3">
        <f t="shared" si="8"/>
        <v>-282.26901199999998</v>
      </c>
      <c r="AE25" s="3">
        <f t="shared" si="9"/>
        <v>-2647.6298830000001</v>
      </c>
      <c r="AF25" s="3">
        <f t="shared" si="10"/>
        <v>0</v>
      </c>
      <c r="AG25" s="3">
        <f t="shared" si="11"/>
        <v>0</v>
      </c>
      <c r="AH25" s="3">
        <f t="shared" si="12"/>
        <v>0</v>
      </c>
    </row>
    <row r="26" spans="1:34" x14ac:dyDescent="0.25">
      <c r="A26" t="e">
        <f>FIND("""",Input!$A18,1)</f>
        <v>#VALUE!</v>
      </c>
      <c r="B26" t="e">
        <f>FIND("""",Input!$A18,A26+1)</f>
        <v>#VALUE!</v>
      </c>
      <c r="C26" t="e">
        <f>FIND("""",Input!$A18,B26+1)</f>
        <v>#VALUE!</v>
      </c>
      <c r="D26" t="e">
        <f>FIND("""",Input!$A18,C26+1)</f>
        <v>#VALUE!</v>
      </c>
      <c r="E26" t="e">
        <f>FIND("""",Input!$A18,D26+1)</f>
        <v>#VALUE!</v>
      </c>
      <c r="F26" t="e">
        <f>FIND("""",Input!$A18,E26+1)</f>
        <v>#VALUE!</v>
      </c>
      <c r="G26" t="e">
        <f>MID(Input!$A18,A26+1,B26-A26-1)</f>
        <v>#VALUE!</v>
      </c>
      <c r="H26" t="e">
        <f>MID(Input!$A18,C26+1,D26-C26-1)</f>
        <v>#VALUE!</v>
      </c>
      <c r="I26" t="e">
        <f t="shared" si="13"/>
        <v>#VALUE!</v>
      </c>
      <c r="J26" t="e">
        <f t="shared" si="14"/>
        <v>#VALUE!</v>
      </c>
      <c r="K26" t="e">
        <f t="shared" si="15"/>
        <v>#VALUE!</v>
      </c>
      <c r="L26" t="e">
        <f t="shared" si="16"/>
        <v>#VALUE!</v>
      </c>
      <c r="M26" t="e">
        <f t="shared" si="17"/>
        <v>#VALUE!</v>
      </c>
      <c r="O26" t="e">
        <f>MID(Input!$A18,E26+1,F26-E26-1)</f>
        <v>#VALUE!</v>
      </c>
      <c r="P26" t="e">
        <f t="shared" si="18"/>
        <v>#VALUE!</v>
      </c>
      <c r="Q26" t="e">
        <f t="shared" si="19"/>
        <v>#VALUE!</v>
      </c>
      <c r="R26" t="e">
        <f t="shared" si="20"/>
        <v>#VALUE!</v>
      </c>
      <c r="S26" t="e">
        <f t="shared" si="21"/>
        <v>#VALUE!</v>
      </c>
      <c r="T26" t="e">
        <f t="shared" si="22"/>
        <v>#VALUE!</v>
      </c>
      <c r="U26">
        <v>18</v>
      </c>
      <c r="V26" s="3" t="str">
        <f t="shared" si="0"/>
        <v/>
      </c>
      <c r="W26" s="3">
        <f t="shared" si="1"/>
        <v>0</v>
      </c>
      <c r="X26" s="3">
        <f t="shared" si="2"/>
        <v>0</v>
      </c>
      <c r="Y26" s="3">
        <f t="shared" si="3"/>
        <v>0</v>
      </c>
      <c r="Z26" s="3">
        <f t="shared" si="4"/>
        <v>0</v>
      </c>
      <c r="AA26" s="3">
        <f t="shared" si="5"/>
        <v>0</v>
      </c>
      <c r="AB26" s="3">
        <f t="shared" si="6"/>
        <v>0</v>
      </c>
      <c r="AC26" s="3">
        <f t="shared" si="7"/>
        <v>-7348.8999020000001</v>
      </c>
      <c r="AD26" s="3">
        <f t="shared" si="8"/>
        <v>-282.26901199999998</v>
      </c>
      <c r="AE26" s="3">
        <f t="shared" si="9"/>
        <v>-2647.6298830000001</v>
      </c>
      <c r="AF26" s="3">
        <f t="shared" si="10"/>
        <v>0</v>
      </c>
      <c r="AG26" s="3">
        <f t="shared" si="11"/>
        <v>0</v>
      </c>
      <c r="AH26" s="3">
        <f t="shared" si="12"/>
        <v>0</v>
      </c>
    </row>
    <row r="27" spans="1:34" x14ac:dyDescent="0.25">
      <c r="A27" t="e">
        <f>FIND("""",Input!$A19,1)</f>
        <v>#VALUE!</v>
      </c>
      <c r="B27" t="e">
        <f>FIND("""",Input!$A19,A27+1)</f>
        <v>#VALUE!</v>
      </c>
      <c r="C27" t="e">
        <f>FIND("""",Input!$A19,B27+1)</f>
        <v>#VALUE!</v>
      </c>
      <c r="D27" t="e">
        <f>FIND("""",Input!$A19,C27+1)</f>
        <v>#VALUE!</v>
      </c>
      <c r="E27" t="e">
        <f>FIND("""",Input!$A19,D27+1)</f>
        <v>#VALUE!</v>
      </c>
      <c r="F27" t="e">
        <f>FIND("""",Input!$A19,E27+1)</f>
        <v>#VALUE!</v>
      </c>
      <c r="G27" t="e">
        <f>MID(Input!$A19,A27+1,B27-A27-1)</f>
        <v>#VALUE!</v>
      </c>
      <c r="H27" t="e">
        <f>MID(Input!$A19,C27+1,D27-C27-1)</f>
        <v>#VALUE!</v>
      </c>
      <c r="I27" t="e">
        <f t="shared" si="13"/>
        <v>#VALUE!</v>
      </c>
      <c r="J27" t="e">
        <f t="shared" si="14"/>
        <v>#VALUE!</v>
      </c>
      <c r="K27" t="e">
        <f t="shared" si="15"/>
        <v>#VALUE!</v>
      </c>
      <c r="L27" t="e">
        <f t="shared" si="16"/>
        <v>#VALUE!</v>
      </c>
      <c r="M27" t="e">
        <f t="shared" si="17"/>
        <v>#VALUE!</v>
      </c>
      <c r="O27" t="e">
        <f>MID(Input!$A19,E27+1,F27-E27-1)</f>
        <v>#VALUE!</v>
      </c>
      <c r="P27" t="e">
        <f t="shared" si="18"/>
        <v>#VALUE!</v>
      </c>
      <c r="Q27" t="e">
        <f t="shared" si="19"/>
        <v>#VALUE!</v>
      </c>
      <c r="R27" t="e">
        <f t="shared" si="20"/>
        <v>#VALUE!</v>
      </c>
      <c r="S27" t="e">
        <f t="shared" si="21"/>
        <v>#VALUE!</v>
      </c>
      <c r="T27" t="e">
        <f t="shared" si="22"/>
        <v>#VALUE!</v>
      </c>
      <c r="U27">
        <v>19</v>
      </c>
      <c r="V27" s="3" t="str">
        <f t="shared" si="0"/>
        <v/>
      </c>
      <c r="W27" s="3">
        <f t="shared" si="1"/>
        <v>0</v>
      </c>
      <c r="X27" s="3">
        <f t="shared" si="2"/>
        <v>0</v>
      </c>
      <c r="Y27" s="3">
        <f t="shared" si="3"/>
        <v>0</v>
      </c>
      <c r="Z27" s="3">
        <f t="shared" si="4"/>
        <v>0</v>
      </c>
      <c r="AA27" s="3">
        <f t="shared" si="5"/>
        <v>0</v>
      </c>
      <c r="AB27" s="3">
        <f t="shared" si="6"/>
        <v>0</v>
      </c>
      <c r="AC27" s="3">
        <f t="shared" si="7"/>
        <v>-7348.8999020000001</v>
      </c>
      <c r="AD27" s="3">
        <f t="shared" si="8"/>
        <v>-282.26901199999998</v>
      </c>
      <c r="AE27" s="3">
        <f t="shared" si="9"/>
        <v>-2647.6298830000001</v>
      </c>
      <c r="AF27" s="3">
        <f t="shared" si="10"/>
        <v>0</v>
      </c>
      <c r="AG27" s="3">
        <f t="shared" si="11"/>
        <v>0</v>
      </c>
      <c r="AH27" s="3">
        <f t="shared" si="12"/>
        <v>0</v>
      </c>
    </row>
    <row r="28" spans="1:34" x14ac:dyDescent="0.25">
      <c r="A28" t="e">
        <f>FIND("""",Input!$A20,1)</f>
        <v>#VALUE!</v>
      </c>
      <c r="B28" t="e">
        <f>FIND("""",Input!$A20,A28+1)</f>
        <v>#VALUE!</v>
      </c>
      <c r="C28" t="e">
        <f>FIND("""",Input!$A20,B28+1)</f>
        <v>#VALUE!</v>
      </c>
      <c r="D28" t="e">
        <f>FIND("""",Input!$A20,C28+1)</f>
        <v>#VALUE!</v>
      </c>
      <c r="E28" t="e">
        <f>FIND("""",Input!$A20,D28+1)</f>
        <v>#VALUE!</v>
      </c>
      <c r="F28" t="e">
        <f>FIND("""",Input!$A20,E28+1)</f>
        <v>#VALUE!</v>
      </c>
      <c r="G28" t="e">
        <f>MID(Input!$A20,A28+1,B28-A28-1)</f>
        <v>#VALUE!</v>
      </c>
      <c r="H28" t="e">
        <f>MID(Input!$A20,C28+1,D28-C28-1)</f>
        <v>#VALUE!</v>
      </c>
      <c r="I28" t="e">
        <f t="shared" si="13"/>
        <v>#VALUE!</v>
      </c>
      <c r="J28" t="e">
        <f t="shared" si="14"/>
        <v>#VALUE!</v>
      </c>
      <c r="K28" t="e">
        <f t="shared" si="15"/>
        <v>#VALUE!</v>
      </c>
      <c r="L28" t="e">
        <f t="shared" si="16"/>
        <v>#VALUE!</v>
      </c>
      <c r="M28" t="e">
        <f t="shared" si="17"/>
        <v>#VALUE!</v>
      </c>
      <c r="O28" t="e">
        <f>MID(Input!$A20,E28+1,F28-E28-1)</f>
        <v>#VALUE!</v>
      </c>
      <c r="P28" t="e">
        <f t="shared" si="18"/>
        <v>#VALUE!</v>
      </c>
      <c r="Q28" t="e">
        <f t="shared" si="19"/>
        <v>#VALUE!</v>
      </c>
      <c r="R28" t="e">
        <f t="shared" si="20"/>
        <v>#VALUE!</v>
      </c>
      <c r="S28" t="e">
        <f t="shared" si="21"/>
        <v>#VALUE!</v>
      </c>
      <c r="T28" t="e">
        <f t="shared" si="22"/>
        <v>#VALUE!</v>
      </c>
      <c r="U28">
        <v>20</v>
      </c>
      <c r="V28" s="3" t="str">
        <f t="shared" si="0"/>
        <v/>
      </c>
      <c r="W28" s="3">
        <f t="shared" si="1"/>
        <v>0</v>
      </c>
      <c r="X28" s="3">
        <f t="shared" si="2"/>
        <v>0</v>
      </c>
      <c r="Y28" s="3">
        <f t="shared" si="3"/>
        <v>0</v>
      </c>
      <c r="Z28" s="3">
        <f t="shared" si="4"/>
        <v>0</v>
      </c>
      <c r="AA28" s="3">
        <f t="shared" si="5"/>
        <v>0</v>
      </c>
      <c r="AB28" s="3">
        <f t="shared" si="6"/>
        <v>0</v>
      </c>
      <c r="AC28" s="3">
        <f t="shared" si="7"/>
        <v>-7348.8999020000001</v>
      </c>
      <c r="AD28" s="3">
        <f t="shared" si="8"/>
        <v>-282.26901199999998</v>
      </c>
      <c r="AE28" s="3">
        <f t="shared" si="9"/>
        <v>-2647.6298830000001</v>
      </c>
      <c r="AF28" s="3">
        <f t="shared" si="10"/>
        <v>0</v>
      </c>
      <c r="AG28" s="3">
        <f t="shared" si="11"/>
        <v>0</v>
      </c>
      <c r="AH28" s="3">
        <f t="shared" si="12"/>
        <v>0</v>
      </c>
    </row>
    <row r="29" spans="1:34" x14ac:dyDescent="0.25">
      <c r="A29" t="e">
        <f>FIND("""",Input!$A21,1)</f>
        <v>#VALUE!</v>
      </c>
      <c r="B29" t="e">
        <f>FIND("""",Input!$A21,A29+1)</f>
        <v>#VALUE!</v>
      </c>
      <c r="C29" t="e">
        <f>FIND("""",Input!$A21,B29+1)</f>
        <v>#VALUE!</v>
      </c>
      <c r="D29" t="e">
        <f>FIND("""",Input!$A21,C29+1)</f>
        <v>#VALUE!</v>
      </c>
      <c r="E29" t="e">
        <f>FIND("""",Input!$A21,D29+1)</f>
        <v>#VALUE!</v>
      </c>
      <c r="F29" t="e">
        <f>FIND("""",Input!$A21,E29+1)</f>
        <v>#VALUE!</v>
      </c>
      <c r="G29" t="e">
        <f>MID(Input!$A21,A29+1,B29-A29-1)</f>
        <v>#VALUE!</v>
      </c>
      <c r="H29" t="e">
        <f>MID(Input!$A21,C29+1,D29-C29-1)</f>
        <v>#VALUE!</v>
      </c>
      <c r="I29" t="e">
        <f t="shared" si="13"/>
        <v>#VALUE!</v>
      </c>
      <c r="J29" t="e">
        <f t="shared" si="14"/>
        <v>#VALUE!</v>
      </c>
      <c r="K29" t="e">
        <f t="shared" si="15"/>
        <v>#VALUE!</v>
      </c>
      <c r="L29" t="e">
        <f t="shared" si="16"/>
        <v>#VALUE!</v>
      </c>
      <c r="M29" t="e">
        <f t="shared" si="17"/>
        <v>#VALUE!</v>
      </c>
      <c r="O29" t="e">
        <f>MID(Input!$A21,E29+1,F29-E29-1)</f>
        <v>#VALUE!</v>
      </c>
      <c r="P29" t="e">
        <f t="shared" si="18"/>
        <v>#VALUE!</v>
      </c>
      <c r="Q29" t="e">
        <f t="shared" si="19"/>
        <v>#VALUE!</v>
      </c>
      <c r="R29" t="e">
        <f t="shared" si="20"/>
        <v>#VALUE!</v>
      </c>
      <c r="S29" t="e">
        <f t="shared" si="21"/>
        <v>#VALUE!</v>
      </c>
      <c r="T29" t="e">
        <f t="shared" si="22"/>
        <v>#VALUE!</v>
      </c>
      <c r="U29">
        <v>21</v>
      </c>
      <c r="V29" s="3" t="str">
        <f t="shared" si="0"/>
        <v/>
      </c>
      <c r="W29" s="3">
        <f t="shared" si="1"/>
        <v>0</v>
      </c>
      <c r="X29" s="3">
        <f t="shared" si="2"/>
        <v>0</v>
      </c>
      <c r="Y29" s="3">
        <f t="shared" si="3"/>
        <v>0</v>
      </c>
      <c r="Z29" s="3">
        <f t="shared" si="4"/>
        <v>0</v>
      </c>
      <c r="AA29" s="3">
        <f t="shared" si="5"/>
        <v>0</v>
      </c>
      <c r="AB29" s="3">
        <f t="shared" si="6"/>
        <v>0</v>
      </c>
      <c r="AC29" s="3">
        <f t="shared" si="7"/>
        <v>-7348.8999020000001</v>
      </c>
      <c r="AD29" s="3">
        <f t="shared" si="8"/>
        <v>-282.26901199999998</v>
      </c>
      <c r="AE29" s="3">
        <f t="shared" si="9"/>
        <v>-2647.6298830000001</v>
      </c>
      <c r="AF29" s="3">
        <f t="shared" si="10"/>
        <v>0</v>
      </c>
      <c r="AG29" s="3">
        <f t="shared" si="11"/>
        <v>0</v>
      </c>
      <c r="AH29" s="3">
        <f t="shared" si="12"/>
        <v>0</v>
      </c>
    </row>
    <row r="30" spans="1:34" x14ac:dyDescent="0.25">
      <c r="A30" t="e">
        <f>FIND("""",Input!$A22,1)</f>
        <v>#VALUE!</v>
      </c>
      <c r="B30" t="e">
        <f>FIND("""",Input!$A22,A30+1)</f>
        <v>#VALUE!</v>
      </c>
      <c r="C30" t="e">
        <f>FIND("""",Input!$A22,B30+1)</f>
        <v>#VALUE!</v>
      </c>
      <c r="D30" t="e">
        <f>FIND("""",Input!$A22,C30+1)</f>
        <v>#VALUE!</v>
      </c>
      <c r="E30" t="e">
        <f>FIND("""",Input!$A22,D30+1)</f>
        <v>#VALUE!</v>
      </c>
      <c r="F30" t="e">
        <f>FIND("""",Input!$A22,E30+1)</f>
        <v>#VALUE!</v>
      </c>
      <c r="G30" t="e">
        <f>MID(Input!$A22,A30+1,B30-A30-1)</f>
        <v>#VALUE!</v>
      </c>
      <c r="H30" t="e">
        <f>MID(Input!$A22,C30+1,D30-C30-1)</f>
        <v>#VALUE!</v>
      </c>
      <c r="I30" t="e">
        <f t="shared" si="13"/>
        <v>#VALUE!</v>
      </c>
      <c r="J30" t="e">
        <f t="shared" si="14"/>
        <v>#VALUE!</v>
      </c>
      <c r="K30" t="e">
        <f t="shared" si="15"/>
        <v>#VALUE!</v>
      </c>
      <c r="L30" t="e">
        <f t="shared" si="16"/>
        <v>#VALUE!</v>
      </c>
      <c r="M30" t="e">
        <f t="shared" si="17"/>
        <v>#VALUE!</v>
      </c>
      <c r="O30" t="e">
        <f>MID(Input!$A22,E30+1,F30-E30-1)</f>
        <v>#VALUE!</v>
      </c>
      <c r="P30" t="e">
        <f t="shared" si="18"/>
        <v>#VALUE!</v>
      </c>
      <c r="Q30" t="e">
        <f t="shared" si="19"/>
        <v>#VALUE!</v>
      </c>
      <c r="R30" t="e">
        <f t="shared" si="20"/>
        <v>#VALUE!</v>
      </c>
      <c r="S30" t="e">
        <f t="shared" si="21"/>
        <v>#VALUE!</v>
      </c>
      <c r="T30" t="e">
        <f t="shared" si="22"/>
        <v>#VALUE!</v>
      </c>
      <c r="U30">
        <v>22</v>
      </c>
      <c r="V30" s="3" t="str">
        <f t="shared" si="0"/>
        <v/>
      </c>
      <c r="W30" s="3">
        <f t="shared" si="1"/>
        <v>0</v>
      </c>
      <c r="X30" s="3">
        <f t="shared" si="2"/>
        <v>0</v>
      </c>
      <c r="Y30" s="3">
        <f t="shared" si="3"/>
        <v>0</v>
      </c>
      <c r="Z30" s="3">
        <f t="shared" si="4"/>
        <v>0</v>
      </c>
      <c r="AA30" s="3">
        <f t="shared" si="5"/>
        <v>0</v>
      </c>
      <c r="AB30" s="3">
        <f t="shared" si="6"/>
        <v>0</v>
      </c>
      <c r="AC30" s="3">
        <f t="shared" si="7"/>
        <v>-7348.8999020000001</v>
      </c>
      <c r="AD30" s="3">
        <f t="shared" si="8"/>
        <v>-282.26901199999998</v>
      </c>
      <c r="AE30" s="3">
        <f t="shared" si="9"/>
        <v>-2647.6298830000001</v>
      </c>
      <c r="AF30" s="3">
        <f t="shared" si="10"/>
        <v>0</v>
      </c>
      <c r="AG30" s="3">
        <f t="shared" si="11"/>
        <v>0</v>
      </c>
      <c r="AH30" s="3">
        <f t="shared" si="12"/>
        <v>0</v>
      </c>
    </row>
    <row r="31" spans="1:34" x14ac:dyDescent="0.25">
      <c r="A31" t="e">
        <f>FIND("""",Input!$A23,1)</f>
        <v>#VALUE!</v>
      </c>
      <c r="B31" t="e">
        <f>FIND("""",Input!$A23,A31+1)</f>
        <v>#VALUE!</v>
      </c>
      <c r="C31" t="e">
        <f>FIND("""",Input!$A23,B31+1)</f>
        <v>#VALUE!</v>
      </c>
      <c r="D31" t="e">
        <f>FIND("""",Input!$A23,C31+1)</f>
        <v>#VALUE!</v>
      </c>
      <c r="E31" t="e">
        <f>FIND("""",Input!$A23,D31+1)</f>
        <v>#VALUE!</v>
      </c>
      <c r="F31" t="e">
        <f>FIND("""",Input!$A23,E31+1)</f>
        <v>#VALUE!</v>
      </c>
      <c r="G31" t="e">
        <f>MID(Input!$A23,A31+1,B31-A31-1)</f>
        <v>#VALUE!</v>
      </c>
      <c r="H31" t="e">
        <f>MID(Input!$A23,C31+1,D31-C31-1)</f>
        <v>#VALUE!</v>
      </c>
      <c r="I31" t="e">
        <f t="shared" si="13"/>
        <v>#VALUE!</v>
      </c>
      <c r="J31" t="e">
        <f t="shared" si="14"/>
        <v>#VALUE!</v>
      </c>
      <c r="K31" t="e">
        <f t="shared" si="15"/>
        <v>#VALUE!</v>
      </c>
      <c r="L31" t="e">
        <f t="shared" si="16"/>
        <v>#VALUE!</v>
      </c>
      <c r="M31" t="e">
        <f t="shared" si="17"/>
        <v>#VALUE!</v>
      </c>
      <c r="O31" t="e">
        <f>MID(Input!$A23,E31+1,F31-E31-1)</f>
        <v>#VALUE!</v>
      </c>
      <c r="P31" t="e">
        <f t="shared" si="18"/>
        <v>#VALUE!</v>
      </c>
      <c r="Q31" t="e">
        <f t="shared" si="19"/>
        <v>#VALUE!</v>
      </c>
      <c r="R31" t="e">
        <f t="shared" si="20"/>
        <v>#VALUE!</v>
      </c>
      <c r="S31" t="e">
        <f t="shared" si="21"/>
        <v>#VALUE!</v>
      </c>
      <c r="T31" t="e">
        <f t="shared" si="22"/>
        <v>#VALUE!</v>
      </c>
      <c r="U31">
        <v>23</v>
      </c>
      <c r="V31" s="3" t="str">
        <f t="shared" si="0"/>
        <v/>
      </c>
      <c r="W31" s="3">
        <f t="shared" si="1"/>
        <v>0</v>
      </c>
      <c r="X31" s="3">
        <f t="shared" si="2"/>
        <v>0</v>
      </c>
      <c r="Y31" s="3">
        <f t="shared" si="3"/>
        <v>0</v>
      </c>
      <c r="Z31" s="3">
        <f t="shared" si="4"/>
        <v>0</v>
      </c>
      <c r="AA31" s="3">
        <f t="shared" si="5"/>
        <v>0</v>
      </c>
      <c r="AB31" s="3">
        <f t="shared" si="6"/>
        <v>0</v>
      </c>
      <c r="AC31" s="3">
        <f t="shared" si="7"/>
        <v>-7348.8999020000001</v>
      </c>
      <c r="AD31" s="3">
        <f t="shared" si="8"/>
        <v>-282.26901199999998</v>
      </c>
      <c r="AE31" s="3">
        <f t="shared" si="9"/>
        <v>-2647.6298830000001</v>
      </c>
      <c r="AF31" s="3">
        <f t="shared" si="10"/>
        <v>0</v>
      </c>
      <c r="AG31" s="3">
        <f t="shared" si="11"/>
        <v>0</v>
      </c>
      <c r="AH31" s="3">
        <f t="shared" si="12"/>
        <v>0</v>
      </c>
    </row>
    <row r="32" spans="1:34" x14ac:dyDescent="0.25">
      <c r="A32" t="e">
        <f>FIND("""",Input!$A24,1)</f>
        <v>#VALUE!</v>
      </c>
      <c r="B32" t="e">
        <f>FIND("""",Input!$A24,A32+1)</f>
        <v>#VALUE!</v>
      </c>
      <c r="C32" t="e">
        <f>FIND("""",Input!$A24,B32+1)</f>
        <v>#VALUE!</v>
      </c>
      <c r="D32" t="e">
        <f>FIND("""",Input!$A24,C32+1)</f>
        <v>#VALUE!</v>
      </c>
      <c r="E32" t="e">
        <f>FIND("""",Input!$A24,D32+1)</f>
        <v>#VALUE!</v>
      </c>
      <c r="F32" t="e">
        <f>FIND("""",Input!$A24,E32+1)</f>
        <v>#VALUE!</v>
      </c>
      <c r="G32" t="e">
        <f>MID(Input!$A24,A32+1,B32-A32-1)</f>
        <v>#VALUE!</v>
      </c>
      <c r="H32" t="e">
        <f>MID(Input!$A24,C32+1,D32-C32-1)</f>
        <v>#VALUE!</v>
      </c>
      <c r="I32" t="e">
        <f t="shared" si="13"/>
        <v>#VALUE!</v>
      </c>
      <c r="J32" t="e">
        <f t="shared" si="14"/>
        <v>#VALUE!</v>
      </c>
      <c r="K32" t="e">
        <f t="shared" si="15"/>
        <v>#VALUE!</v>
      </c>
      <c r="L32" t="e">
        <f t="shared" si="16"/>
        <v>#VALUE!</v>
      </c>
      <c r="M32" t="e">
        <f t="shared" si="17"/>
        <v>#VALUE!</v>
      </c>
      <c r="O32" t="e">
        <f>MID(Input!$A24,E32+1,F32-E32-1)</f>
        <v>#VALUE!</v>
      </c>
      <c r="P32" t="e">
        <f t="shared" si="18"/>
        <v>#VALUE!</v>
      </c>
      <c r="Q32" t="e">
        <f t="shared" si="19"/>
        <v>#VALUE!</v>
      </c>
      <c r="R32" t="e">
        <f t="shared" si="20"/>
        <v>#VALUE!</v>
      </c>
      <c r="S32" t="e">
        <f t="shared" si="21"/>
        <v>#VALUE!</v>
      </c>
      <c r="T32" t="e">
        <f t="shared" si="22"/>
        <v>#VALUE!</v>
      </c>
      <c r="U32">
        <v>24</v>
      </c>
      <c r="V32" s="3" t="str">
        <f t="shared" si="0"/>
        <v/>
      </c>
      <c r="W32" s="3">
        <f t="shared" si="1"/>
        <v>0</v>
      </c>
      <c r="X32" s="3">
        <f t="shared" si="2"/>
        <v>0</v>
      </c>
      <c r="Y32" s="3">
        <f t="shared" si="3"/>
        <v>0</v>
      </c>
      <c r="Z32" s="3">
        <f t="shared" si="4"/>
        <v>0</v>
      </c>
      <c r="AA32" s="3">
        <f t="shared" si="5"/>
        <v>0</v>
      </c>
      <c r="AB32" s="3">
        <f t="shared" si="6"/>
        <v>0</v>
      </c>
      <c r="AC32" s="3">
        <f t="shared" si="7"/>
        <v>-7348.8999020000001</v>
      </c>
      <c r="AD32" s="3">
        <f t="shared" si="8"/>
        <v>-282.26901199999998</v>
      </c>
      <c r="AE32" s="3">
        <f t="shared" si="9"/>
        <v>-2647.6298830000001</v>
      </c>
      <c r="AF32" s="3">
        <f t="shared" si="10"/>
        <v>0</v>
      </c>
      <c r="AG32" s="3">
        <f t="shared" si="11"/>
        <v>0</v>
      </c>
      <c r="AH32" s="3">
        <f t="shared" si="12"/>
        <v>0</v>
      </c>
    </row>
    <row r="33" spans="1:34" x14ac:dyDescent="0.25">
      <c r="A33" t="e">
        <f>FIND("""",Input!$A25,1)</f>
        <v>#VALUE!</v>
      </c>
      <c r="B33" t="e">
        <f>FIND("""",Input!$A25,A33+1)</f>
        <v>#VALUE!</v>
      </c>
      <c r="C33" t="e">
        <f>FIND("""",Input!$A25,B33+1)</f>
        <v>#VALUE!</v>
      </c>
      <c r="D33" t="e">
        <f>FIND("""",Input!$A25,C33+1)</f>
        <v>#VALUE!</v>
      </c>
      <c r="E33" t="e">
        <f>FIND("""",Input!$A25,D33+1)</f>
        <v>#VALUE!</v>
      </c>
      <c r="F33" t="e">
        <f>FIND("""",Input!$A25,E33+1)</f>
        <v>#VALUE!</v>
      </c>
      <c r="G33" t="e">
        <f>MID(Input!$A25,A33+1,B33-A33-1)</f>
        <v>#VALUE!</v>
      </c>
      <c r="H33" t="e">
        <f>MID(Input!$A25,C33+1,D33-C33-1)</f>
        <v>#VALUE!</v>
      </c>
      <c r="I33" t="e">
        <f>FIND(" ",$H33,1)</f>
        <v>#VALUE!</v>
      </c>
      <c r="J33" t="e">
        <f>FIND(" ",$H33,I33+1)</f>
        <v>#VALUE!</v>
      </c>
      <c r="K33" t="e">
        <f>MID($H33,1,I33-1)</f>
        <v>#VALUE!</v>
      </c>
      <c r="L33" t="e">
        <f t="shared" si="16"/>
        <v>#VALUE!</v>
      </c>
      <c r="M33" t="e">
        <f>MID($H33,J33+1,LEN(H33))</f>
        <v>#VALUE!</v>
      </c>
      <c r="O33" t="e">
        <f>MID(Input!$A25,E33+1,F33-E33-1)</f>
        <v>#VALUE!</v>
      </c>
      <c r="P33" t="e">
        <f>FIND(" ",$O33,1)</f>
        <v>#VALUE!</v>
      </c>
      <c r="Q33" t="e">
        <f>FIND(" ",$O33,P33+1)</f>
        <v>#VALUE!</v>
      </c>
      <c r="R33" t="e">
        <f>MID($O33,1,P33-1)</f>
        <v>#VALUE!</v>
      </c>
      <c r="S33" t="e">
        <f t="shared" si="21"/>
        <v>#VALUE!</v>
      </c>
      <c r="T33" t="e">
        <f>MID($O33,Q33+1,LEN(O33))</f>
        <v>#VALUE!</v>
      </c>
      <c r="U33">
        <v>25</v>
      </c>
      <c r="V33" s="3" t="str">
        <f t="shared" si="0"/>
        <v/>
      </c>
      <c r="W33" s="3">
        <f t="shared" si="1"/>
        <v>0</v>
      </c>
      <c r="X33" s="3">
        <f t="shared" si="2"/>
        <v>0</v>
      </c>
      <c r="Y33" s="3">
        <f t="shared" si="3"/>
        <v>0</v>
      </c>
      <c r="Z33" s="3">
        <f t="shared" si="4"/>
        <v>0</v>
      </c>
      <c r="AA33" s="3">
        <f t="shared" si="5"/>
        <v>0</v>
      </c>
      <c r="AB33" s="3">
        <f t="shared" si="6"/>
        <v>0</v>
      </c>
      <c r="AC33" s="3">
        <f t="shared" si="7"/>
        <v>-7348.8999020000001</v>
      </c>
      <c r="AD33" s="3">
        <f t="shared" si="8"/>
        <v>-282.26901199999998</v>
      </c>
      <c r="AE33" s="3">
        <f t="shared" si="9"/>
        <v>-2647.6298830000001</v>
      </c>
      <c r="AF33" s="3">
        <f t="shared" si="10"/>
        <v>0</v>
      </c>
      <c r="AG33" s="3">
        <f t="shared" si="11"/>
        <v>0</v>
      </c>
      <c r="AH33" s="3">
        <f t="shared" si="12"/>
        <v>0</v>
      </c>
    </row>
    <row r="34" spans="1:34" x14ac:dyDescent="0.25">
      <c r="A34" t="e">
        <f>FIND("""",Input!$A26,1)</f>
        <v>#VALUE!</v>
      </c>
      <c r="B34" t="e">
        <f>FIND("""",Input!$A26,A34+1)</f>
        <v>#VALUE!</v>
      </c>
      <c r="C34" t="e">
        <f>FIND("""",Input!$A26,B34+1)</f>
        <v>#VALUE!</v>
      </c>
      <c r="D34" t="e">
        <f>FIND("""",Input!$A26,C34+1)</f>
        <v>#VALUE!</v>
      </c>
      <c r="E34" t="e">
        <f>FIND("""",Input!$A26,D34+1)</f>
        <v>#VALUE!</v>
      </c>
      <c r="F34" t="e">
        <f>FIND("""",Input!$A26,E34+1)</f>
        <v>#VALUE!</v>
      </c>
      <c r="G34" t="e">
        <f>MID(Input!$A26,A34+1,B34-A34-1)</f>
        <v>#VALUE!</v>
      </c>
      <c r="H34" t="e">
        <f>MID(Input!$A26,C34+1,D34-C34-1)</f>
        <v>#VALUE!</v>
      </c>
      <c r="I34" t="e">
        <f t="shared" si="13"/>
        <v>#VALUE!</v>
      </c>
      <c r="J34" t="e">
        <f t="shared" si="14"/>
        <v>#VALUE!</v>
      </c>
      <c r="K34" t="e">
        <f t="shared" ref="K34:K38" si="23">MID($H34,1,I34-1)</f>
        <v>#VALUE!</v>
      </c>
      <c r="L34" t="e">
        <f t="shared" si="16"/>
        <v>#VALUE!</v>
      </c>
      <c r="M34" t="e">
        <f t="shared" ref="M34:M38" si="24">MID($H34,J34+1,LEN(H34))</f>
        <v>#VALUE!</v>
      </c>
      <c r="O34" t="e">
        <f>MID(Input!$A26,E34+1,F34-E34-1)</f>
        <v>#VALUE!</v>
      </c>
      <c r="P34" t="e">
        <f t="shared" si="18"/>
        <v>#VALUE!</v>
      </c>
      <c r="Q34" t="e">
        <f t="shared" si="19"/>
        <v>#VALUE!</v>
      </c>
      <c r="R34" t="e">
        <f t="shared" ref="R34:R38" si="25">MID($O34,1,P34-1)</f>
        <v>#VALUE!</v>
      </c>
      <c r="S34" t="e">
        <f t="shared" si="21"/>
        <v>#VALUE!</v>
      </c>
      <c r="T34" t="e">
        <f t="shared" ref="T34:T38" si="26">MID($O34,Q34+1,LEN(O34))</f>
        <v>#VALUE!</v>
      </c>
      <c r="U34">
        <v>26</v>
      </c>
      <c r="V34" s="3" t="str">
        <f t="shared" si="0"/>
        <v/>
      </c>
      <c r="W34" s="3">
        <f t="shared" si="1"/>
        <v>0</v>
      </c>
      <c r="X34" s="3">
        <f t="shared" si="2"/>
        <v>0</v>
      </c>
      <c r="Y34" s="3">
        <f t="shared" si="3"/>
        <v>0</v>
      </c>
      <c r="Z34" s="3">
        <f t="shared" si="4"/>
        <v>0</v>
      </c>
      <c r="AA34" s="3">
        <f t="shared" si="5"/>
        <v>0</v>
      </c>
      <c r="AB34" s="3">
        <f t="shared" si="6"/>
        <v>0</v>
      </c>
      <c r="AC34" s="3">
        <f t="shared" si="7"/>
        <v>-7348.8999020000001</v>
      </c>
      <c r="AD34" s="3">
        <f t="shared" si="8"/>
        <v>-282.26901199999998</v>
      </c>
      <c r="AE34" s="3">
        <f t="shared" si="9"/>
        <v>-2647.6298830000001</v>
      </c>
      <c r="AF34" s="3">
        <f t="shared" si="10"/>
        <v>0</v>
      </c>
      <c r="AG34" s="3">
        <f t="shared" si="11"/>
        <v>0</v>
      </c>
      <c r="AH34" s="3">
        <f t="shared" si="12"/>
        <v>0</v>
      </c>
    </row>
    <row r="35" spans="1:34" x14ac:dyDescent="0.25">
      <c r="A35" t="e">
        <f>FIND("""",Input!$A27,1)</f>
        <v>#VALUE!</v>
      </c>
      <c r="B35" t="e">
        <f>FIND("""",Input!$A27,A35+1)</f>
        <v>#VALUE!</v>
      </c>
      <c r="C35" t="e">
        <f>FIND("""",Input!$A27,B35+1)</f>
        <v>#VALUE!</v>
      </c>
      <c r="D35" t="e">
        <f>FIND("""",Input!$A27,C35+1)</f>
        <v>#VALUE!</v>
      </c>
      <c r="E35" t="e">
        <f>FIND("""",Input!$A27,D35+1)</f>
        <v>#VALUE!</v>
      </c>
      <c r="F35" t="e">
        <f>FIND("""",Input!$A27,E35+1)</f>
        <v>#VALUE!</v>
      </c>
      <c r="G35" t="e">
        <f>MID(Input!$A27,A35+1,B35-A35-1)</f>
        <v>#VALUE!</v>
      </c>
      <c r="H35" t="e">
        <f>MID(Input!$A27,C35+1,D35-C35-1)</f>
        <v>#VALUE!</v>
      </c>
      <c r="I35" t="e">
        <f t="shared" si="13"/>
        <v>#VALUE!</v>
      </c>
      <c r="J35" t="e">
        <f t="shared" si="14"/>
        <v>#VALUE!</v>
      </c>
      <c r="K35" t="e">
        <f t="shared" si="23"/>
        <v>#VALUE!</v>
      </c>
      <c r="L35" t="e">
        <f t="shared" si="16"/>
        <v>#VALUE!</v>
      </c>
      <c r="M35" t="e">
        <f t="shared" si="24"/>
        <v>#VALUE!</v>
      </c>
      <c r="O35" t="e">
        <f>MID(Input!$A27,E35+1,F35-E35-1)</f>
        <v>#VALUE!</v>
      </c>
      <c r="P35" t="e">
        <f t="shared" si="18"/>
        <v>#VALUE!</v>
      </c>
      <c r="Q35" t="e">
        <f t="shared" si="19"/>
        <v>#VALUE!</v>
      </c>
      <c r="R35" t="e">
        <f t="shared" si="25"/>
        <v>#VALUE!</v>
      </c>
      <c r="S35" t="e">
        <f t="shared" si="21"/>
        <v>#VALUE!</v>
      </c>
      <c r="T35" t="e">
        <f t="shared" si="26"/>
        <v>#VALUE!</v>
      </c>
      <c r="U35">
        <v>27</v>
      </c>
      <c r="V35" s="3" t="str">
        <f t="shared" si="0"/>
        <v/>
      </c>
      <c r="W35" s="3">
        <f t="shared" si="1"/>
        <v>0</v>
      </c>
      <c r="X35" s="3">
        <f t="shared" si="2"/>
        <v>0</v>
      </c>
      <c r="Y35" s="3">
        <f t="shared" si="3"/>
        <v>0</v>
      </c>
      <c r="Z35" s="3">
        <f t="shared" si="4"/>
        <v>0</v>
      </c>
      <c r="AA35" s="3">
        <f t="shared" si="5"/>
        <v>0</v>
      </c>
      <c r="AB35" s="3">
        <f t="shared" si="6"/>
        <v>0</v>
      </c>
      <c r="AC35" s="3">
        <f t="shared" si="7"/>
        <v>-7348.8999020000001</v>
      </c>
      <c r="AD35" s="3">
        <f t="shared" si="8"/>
        <v>-282.26901199999998</v>
      </c>
      <c r="AE35" s="3">
        <f t="shared" si="9"/>
        <v>-2647.6298830000001</v>
      </c>
      <c r="AF35" s="3">
        <f t="shared" si="10"/>
        <v>0</v>
      </c>
      <c r="AG35" s="3">
        <f t="shared" si="11"/>
        <v>0</v>
      </c>
      <c r="AH35" s="3">
        <f t="shared" si="12"/>
        <v>0</v>
      </c>
    </row>
    <row r="36" spans="1:34" x14ac:dyDescent="0.25">
      <c r="A36" t="e">
        <f>FIND("""",Input!$A28,1)</f>
        <v>#VALUE!</v>
      </c>
      <c r="B36" t="e">
        <f>FIND("""",Input!$A28,A36+1)</f>
        <v>#VALUE!</v>
      </c>
      <c r="C36" t="e">
        <f>FIND("""",Input!$A28,B36+1)</f>
        <v>#VALUE!</v>
      </c>
      <c r="D36" t="e">
        <f>FIND("""",Input!$A28,C36+1)</f>
        <v>#VALUE!</v>
      </c>
      <c r="E36" t="e">
        <f>FIND("""",Input!$A28,D36+1)</f>
        <v>#VALUE!</v>
      </c>
      <c r="F36" t="e">
        <f>FIND("""",Input!$A28,E36+1)</f>
        <v>#VALUE!</v>
      </c>
      <c r="G36" t="e">
        <f>MID(Input!$A28,A36+1,B36-A36-1)</f>
        <v>#VALUE!</v>
      </c>
      <c r="H36" t="e">
        <f>MID(Input!$A28,C36+1,D36-C36-1)</f>
        <v>#VALUE!</v>
      </c>
      <c r="I36" t="e">
        <f t="shared" si="13"/>
        <v>#VALUE!</v>
      </c>
      <c r="J36" t="e">
        <f t="shared" si="14"/>
        <v>#VALUE!</v>
      </c>
      <c r="K36" t="e">
        <f t="shared" si="23"/>
        <v>#VALUE!</v>
      </c>
      <c r="L36" t="e">
        <f t="shared" si="16"/>
        <v>#VALUE!</v>
      </c>
      <c r="M36" t="e">
        <f t="shared" si="24"/>
        <v>#VALUE!</v>
      </c>
      <c r="O36" t="e">
        <f>MID(Input!$A28,E36+1,F36-E36-1)</f>
        <v>#VALUE!</v>
      </c>
      <c r="P36" t="e">
        <f t="shared" si="18"/>
        <v>#VALUE!</v>
      </c>
      <c r="Q36" t="e">
        <f t="shared" si="19"/>
        <v>#VALUE!</v>
      </c>
      <c r="R36" t="e">
        <f t="shared" si="25"/>
        <v>#VALUE!</v>
      </c>
      <c r="S36" t="e">
        <f t="shared" si="21"/>
        <v>#VALUE!</v>
      </c>
      <c r="T36" t="e">
        <f t="shared" si="26"/>
        <v>#VALUE!</v>
      </c>
      <c r="U36">
        <v>28</v>
      </c>
      <c r="V36" s="3" t="str">
        <f t="shared" si="0"/>
        <v/>
      </c>
      <c r="W36" s="3">
        <f t="shared" si="1"/>
        <v>0</v>
      </c>
      <c r="X36" s="3">
        <f t="shared" si="2"/>
        <v>0</v>
      </c>
      <c r="Y36" s="3">
        <f t="shared" si="3"/>
        <v>0</v>
      </c>
      <c r="Z36" s="3">
        <f t="shared" si="4"/>
        <v>0</v>
      </c>
      <c r="AA36" s="3">
        <f t="shared" si="5"/>
        <v>0</v>
      </c>
      <c r="AB36" s="3">
        <f t="shared" si="6"/>
        <v>0</v>
      </c>
      <c r="AC36" s="3">
        <f t="shared" si="7"/>
        <v>-7348.8999020000001</v>
      </c>
      <c r="AD36" s="3">
        <f t="shared" si="8"/>
        <v>-282.26901199999998</v>
      </c>
      <c r="AE36" s="3">
        <f t="shared" si="9"/>
        <v>-2647.6298830000001</v>
      </c>
      <c r="AF36" s="3">
        <f t="shared" si="10"/>
        <v>0</v>
      </c>
      <c r="AG36" s="3">
        <f t="shared" si="11"/>
        <v>0</v>
      </c>
      <c r="AH36" s="3">
        <f t="shared" si="12"/>
        <v>0</v>
      </c>
    </row>
    <row r="37" spans="1:34" x14ac:dyDescent="0.25">
      <c r="A37" t="e">
        <f>FIND("""",Input!$A29,1)</f>
        <v>#VALUE!</v>
      </c>
      <c r="B37" t="e">
        <f>FIND("""",Input!$A29,A37+1)</f>
        <v>#VALUE!</v>
      </c>
      <c r="C37" t="e">
        <f>FIND("""",Input!$A29,B37+1)</f>
        <v>#VALUE!</v>
      </c>
      <c r="D37" t="e">
        <f>FIND("""",Input!$A29,C37+1)</f>
        <v>#VALUE!</v>
      </c>
      <c r="E37" t="e">
        <f>FIND("""",Input!$A29,D37+1)</f>
        <v>#VALUE!</v>
      </c>
      <c r="F37" t="e">
        <f>FIND("""",Input!$A29,E37+1)</f>
        <v>#VALUE!</v>
      </c>
      <c r="G37" t="e">
        <f>MID(Input!$A29,A37+1,B37-A37-1)</f>
        <v>#VALUE!</v>
      </c>
      <c r="H37" t="e">
        <f>MID(Input!$A29,C37+1,D37-C37-1)</f>
        <v>#VALUE!</v>
      </c>
      <c r="I37" t="e">
        <f t="shared" si="13"/>
        <v>#VALUE!</v>
      </c>
      <c r="J37" t="e">
        <f t="shared" si="14"/>
        <v>#VALUE!</v>
      </c>
      <c r="K37" t="e">
        <f t="shared" si="23"/>
        <v>#VALUE!</v>
      </c>
      <c r="L37" t="e">
        <f t="shared" si="16"/>
        <v>#VALUE!</v>
      </c>
      <c r="M37" t="e">
        <f t="shared" si="24"/>
        <v>#VALUE!</v>
      </c>
      <c r="O37" t="e">
        <f>MID(Input!$A29,E37+1,F37-E37-1)</f>
        <v>#VALUE!</v>
      </c>
      <c r="P37" t="e">
        <f t="shared" si="18"/>
        <v>#VALUE!</v>
      </c>
      <c r="Q37" t="e">
        <f t="shared" si="19"/>
        <v>#VALUE!</v>
      </c>
      <c r="R37" t="e">
        <f t="shared" si="25"/>
        <v>#VALUE!</v>
      </c>
      <c r="S37" t="e">
        <f t="shared" si="21"/>
        <v>#VALUE!</v>
      </c>
      <c r="T37" t="e">
        <f t="shared" si="26"/>
        <v>#VALUE!</v>
      </c>
      <c r="U37">
        <v>29</v>
      </c>
      <c r="V37" s="3" t="str">
        <f t="shared" si="0"/>
        <v/>
      </c>
      <c r="W37" s="3">
        <f t="shared" si="1"/>
        <v>0</v>
      </c>
      <c r="X37" s="3">
        <f t="shared" si="2"/>
        <v>0</v>
      </c>
      <c r="Y37" s="3">
        <f t="shared" si="3"/>
        <v>0</v>
      </c>
      <c r="Z37" s="3">
        <f t="shared" si="4"/>
        <v>0</v>
      </c>
      <c r="AA37" s="3">
        <f t="shared" si="5"/>
        <v>0</v>
      </c>
      <c r="AB37" s="3">
        <f t="shared" si="6"/>
        <v>0</v>
      </c>
      <c r="AC37" s="3">
        <f t="shared" si="7"/>
        <v>-7348.8999020000001</v>
      </c>
      <c r="AD37" s="3">
        <f t="shared" si="8"/>
        <v>-282.26901199999998</v>
      </c>
      <c r="AE37" s="3">
        <f t="shared" si="9"/>
        <v>-2647.6298830000001</v>
      </c>
      <c r="AF37" s="3">
        <f t="shared" si="10"/>
        <v>0</v>
      </c>
      <c r="AG37" s="3">
        <f t="shared" si="11"/>
        <v>0</v>
      </c>
      <c r="AH37" s="3">
        <f t="shared" si="12"/>
        <v>0</v>
      </c>
    </row>
    <row r="38" spans="1:34" x14ac:dyDescent="0.25">
      <c r="A38" t="e">
        <f>FIND("""",Input!$A30,1)</f>
        <v>#VALUE!</v>
      </c>
      <c r="B38" t="e">
        <f>FIND("""",Input!$A30,A38+1)</f>
        <v>#VALUE!</v>
      </c>
      <c r="C38" t="e">
        <f>FIND("""",Input!$A30,B38+1)</f>
        <v>#VALUE!</v>
      </c>
      <c r="D38" t="e">
        <f>FIND("""",Input!$A30,C38+1)</f>
        <v>#VALUE!</v>
      </c>
      <c r="E38" t="e">
        <f>FIND("""",Input!$A30,D38+1)</f>
        <v>#VALUE!</v>
      </c>
      <c r="F38" t="e">
        <f>FIND("""",Input!$A30,E38+1)</f>
        <v>#VALUE!</v>
      </c>
      <c r="G38" t="e">
        <f>MID(Input!$A30,A38+1,B38-A38-1)</f>
        <v>#VALUE!</v>
      </c>
      <c r="H38" t="e">
        <f>MID(Input!$A30,C38+1,D38-C38-1)</f>
        <v>#VALUE!</v>
      </c>
      <c r="I38" t="e">
        <f t="shared" si="13"/>
        <v>#VALUE!</v>
      </c>
      <c r="J38" t="e">
        <f t="shared" si="14"/>
        <v>#VALUE!</v>
      </c>
      <c r="K38" t="e">
        <f t="shared" si="23"/>
        <v>#VALUE!</v>
      </c>
      <c r="L38" t="e">
        <f t="shared" si="16"/>
        <v>#VALUE!</v>
      </c>
      <c r="M38" t="e">
        <f t="shared" si="24"/>
        <v>#VALUE!</v>
      </c>
      <c r="O38" t="e">
        <f>MID(Input!$A30,E38+1,F38-E38-1)</f>
        <v>#VALUE!</v>
      </c>
      <c r="P38" t="e">
        <f t="shared" si="18"/>
        <v>#VALUE!</v>
      </c>
      <c r="Q38" t="e">
        <f t="shared" si="19"/>
        <v>#VALUE!</v>
      </c>
      <c r="R38" t="e">
        <f t="shared" si="25"/>
        <v>#VALUE!</v>
      </c>
      <c r="S38" t="e">
        <f t="shared" si="21"/>
        <v>#VALUE!</v>
      </c>
      <c r="T38" t="e">
        <f t="shared" si="26"/>
        <v>#VALUE!</v>
      </c>
      <c r="U38">
        <v>30</v>
      </c>
      <c r="V38" s="3" t="str">
        <f t="shared" si="0"/>
        <v/>
      </c>
      <c r="W38" s="3">
        <f t="shared" si="1"/>
        <v>0</v>
      </c>
      <c r="X38" s="3">
        <f t="shared" si="2"/>
        <v>0</v>
      </c>
      <c r="Y38" s="3">
        <f t="shared" si="3"/>
        <v>0</v>
      </c>
      <c r="Z38" s="3">
        <f t="shared" si="4"/>
        <v>0</v>
      </c>
      <c r="AA38" s="3">
        <f t="shared" si="5"/>
        <v>0</v>
      </c>
      <c r="AB38" s="3">
        <f t="shared" si="6"/>
        <v>0</v>
      </c>
      <c r="AC38" s="3">
        <f t="shared" si="7"/>
        <v>-7348.8999020000001</v>
      </c>
      <c r="AD38" s="3">
        <f t="shared" si="8"/>
        <v>-282.26901199999998</v>
      </c>
      <c r="AE38" s="3">
        <f t="shared" si="9"/>
        <v>-2647.6298830000001</v>
      </c>
      <c r="AF38" s="3">
        <f t="shared" si="10"/>
        <v>0</v>
      </c>
      <c r="AG38" s="3">
        <f t="shared" si="11"/>
        <v>0</v>
      </c>
      <c r="AH38" s="3">
        <f t="shared" si="12"/>
        <v>0</v>
      </c>
    </row>
  </sheetData>
  <sheetProtection sheet="1" objects="1" scenarios="1"/>
  <mergeCells count="10">
    <mergeCell ref="W2:Y2"/>
    <mergeCell ref="Z2:AB2"/>
    <mergeCell ref="V6:V8"/>
    <mergeCell ref="W6:AB6"/>
    <mergeCell ref="AC6:AH6"/>
    <mergeCell ref="W7:Y7"/>
    <mergeCell ref="Z7:AB7"/>
    <mergeCell ref="AC7:AE7"/>
    <mergeCell ref="AF7:AH7"/>
    <mergeCell ref="V2:V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showGridLines="0" topLeftCell="G13" workbookViewId="0">
      <selection activeCell="G31" sqref="G31"/>
    </sheetView>
  </sheetViews>
  <sheetFormatPr defaultRowHeight="15" outlineLevelCol="2" x14ac:dyDescent="0.25"/>
  <cols>
    <col min="1" max="1" width="9.140625" style="2" hidden="1" customWidth="1" outlineLevel="2"/>
    <col min="2" max="2" width="12.140625" hidden="1" customWidth="1" outlineLevel="1"/>
    <col min="3" max="4" width="1.85546875" hidden="1" customWidth="1" outlineLevel="1"/>
    <col min="5" max="5" width="36.140625" hidden="1" customWidth="1" outlineLevel="1"/>
    <col min="6" max="6" width="0" hidden="1" customWidth="1" outlineLevel="1"/>
    <col min="7" max="7" width="9.140625" collapsed="1"/>
  </cols>
  <sheetData>
    <row r="1" spans="1:7" x14ac:dyDescent="0.25">
      <c r="A1" s="2" t="s">
        <v>24</v>
      </c>
      <c r="B1" t="s">
        <v>18</v>
      </c>
      <c r="G1" t="str">
        <f>CONCATENATE(TRIM(B1),TRIM(C1),TRIM(D1),TRIM(E1),TRIM(F1))</f>
        <v>{</v>
      </c>
    </row>
    <row r="2" spans="1:7" x14ac:dyDescent="0.25">
      <c r="A2" s="2">
        <v>1</v>
      </c>
      <c r="B2" t="s">
        <v>17</v>
      </c>
      <c r="C2" t="s">
        <v>23</v>
      </c>
      <c r="D2" t="s">
        <v>26</v>
      </c>
      <c r="E2" t="str">
        <f>IF(A2&gt;0,INDEX(Converter!$U$9:$AH$38,Output!A2,2),"")</f>
        <v>Land_Mil_GuardShed</v>
      </c>
      <c r="F2" t="s">
        <v>27</v>
      </c>
      <c r="G2" t="str">
        <f t="shared" ref="G2:G65" si="0">CONCATENATE(TRIM(B2),TRIM(C2),TRIM(D2),TRIM(E2),TRIM(F2))</f>
        <v>"className":"Land_Mil_GuardShed",</v>
      </c>
    </row>
    <row r="3" spans="1:7" x14ac:dyDescent="0.25">
      <c r="A3" s="2">
        <v>1</v>
      </c>
      <c r="B3" t="s">
        <v>19</v>
      </c>
      <c r="C3" t="s">
        <v>23</v>
      </c>
      <c r="D3" t="s">
        <v>28</v>
      </c>
      <c r="E3" t="str">
        <f>IF(A3&gt;0,INDEX(Converter!$U$9:$AH$38,Output!A3,9),"") &amp; "," &amp; IF(A3&gt;0,INDEX(Converter!$U$9:$AH$38,Output!A3,10),"")&amp;","&amp;IF(A3&gt;0,INDEX(Converter!$U$9:$AH$38,Output!A3,11),"")</f>
        <v>0,0,0</v>
      </c>
      <c r="F3" t="s">
        <v>30</v>
      </c>
      <c r="G3" t="str">
        <f t="shared" si="0"/>
        <v>"position":[0,0,0],</v>
      </c>
    </row>
    <row r="4" spans="1:7" x14ac:dyDescent="0.25">
      <c r="A4" s="2">
        <v>1</v>
      </c>
      <c r="B4" t="s">
        <v>20</v>
      </c>
      <c r="C4" t="s">
        <v>23</v>
      </c>
      <c r="E4">
        <f>IF(A4&gt;0,INDEX(Converter!$U$9:$AH$38,Output!A4,12),"")</f>
        <v>0</v>
      </c>
      <c r="F4" t="s">
        <v>29</v>
      </c>
      <c r="G4" t="str">
        <f t="shared" si="0"/>
        <v>"yaw":0,</v>
      </c>
    </row>
    <row r="5" spans="1:7" x14ac:dyDescent="0.25">
      <c r="A5" s="2">
        <v>1</v>
      </c>
      <c r="B5" t="s">
        <v>21</v>
      </c>
      <c r="C5" t="s">
        <v>23</v>
      </c>
      <c r="E5">
        <f>IF(A5&gt;0,INDEX(Converter!$U$9:$AH$38,Output!A5,13),"")</f>
        <v>0</v>
      </c>
      <c r="F5" t="s">
        <v>29</v>
      </c>
      <c r="G5" t="str">
        <f t="shared" si="0"/>
        <v>"pitch":0,</v>
      </c>
    </row>
    <row r="6" spans="1:7" x14ac:dyDescent="0.25">
      <c r="A6" s="2">
        <v>1</v>
      </c>
      <c r="B6" t="s">
        <v>22</v>
      </c>
      <c r="C6" t="s">
        <v>23</v>
      </c>
      <c r="E6">
        <f>IF(A6&gt;0,INDEX(Converter!$U$9:$AH$38,Output!A6,14),"")</f>
        <v>0</v>
      </c>
      <c r="G6" t="str">
        <f t="shared" si="0"/>
        <v>"roll":0</v>
      </c>
    </row>
    <row r="7" spans="1:7" x14ac:dyDescent="0.25">
      <c r="B7" t="s">
        <v>25</v>
      </c>
      <c r="E7" t="str">
        <f>IF(A7&gt;0,INDEX(Converter!$U$9:$AH$38,Output!A7,2),"")</f>
        <v/>
      </c>
      <c r="G7" t="str">
        <f t="shared" si="0"/>
        <v>},</v>
      </c>
    </row>
    <row r="8" spans="1:7" x14ac:dyDescent="0.25">
      <c r="B8" t="s">
        <v>18</v>
      </c>
      <c r="E8" t="str">
        <f>IF(A8&gt;0,INDEX(Converter!$U$9:$AH$38,Output!A8,2),"")</f>
        <v/>
      </c>
      <c r="G8" t="str">
        <f t="shared" si="0"/>
        <v>{</v>
      </c>
    </row>
    <row r="9" spans="1:7" x14ac:dyDescent="0.25">
      <c r="A9" s="2">
        <f>IF(A2&gt;0,A2+1,"")</f>
        <v>2</v>
      </c>
      <c r="B9" t="str">
        <f>B2</f>
        <v>"className"</v>
      </c>
      <c r="C9" t="str">
        <f>C2</f>
        <v>:</v>
      </c>
      <c r="D9" t="s">
        <v>26</v>
      </c>
      <c r="E9" t="str">
        <f>IF(A9&gt;0,INDEX(Converter!$U$9:$AH$38,Output!A9,2),"")</f>
        <v>Land_Mil_GuardShed</v>
      </c>
      <c r="F9" t="s">
        <v>27</v>
      </c>
      <c r="G9" t="str">
        <f t="shared" si="0"/>
        <v>"className":"Land_Mil_GuardShed",</v>
      </c>
    </row>
    <row r="10" spans="1:7" x14ac:dyDescent="0.25">
      <c r="A10" s="2">
        <f t="shared" ref="A10:A73" si="1">IF(A3&gt;0,A3+1,"")</f>
        <v>2</v>
      </c>
      <c r="B10" t="str">
        <f t="shared" ref="B10:C73" si="2">B3</f>
        <v>"position"</v>
      </c>
      <c r="C10" t="str">
        <f t="shared" si="2"/>
        <v>:</v>
      </c>
      <c r="D10" t="s">
        <v>28</v>
      </c>
      <c r="E10" t="str">
        <f>IF(A10&gt;0,INDEX(Converter!$U$9:$AH$38,Output!A10,9),"") &amp; "," &amp; IF(A10&gt;0,INDEX(Converter!$U$9:$AH$38,Output!A10,10),"")&amp;","&amp;IF(A10&gt;0,INDEX(Converter!$U$9:$AH$38,Output!A10,11),"")</f>
        <v>-6.69970699999976,-2.506012,-4.79980500000011</v>
      </c>
      <c r="F10" t="s">
        <v>30</v>
      </c>
      <c r="G10" t="str">
        <f t="shared" si="0"/>
        <v>"position":[-6.69970699999976,-2.506012,-4.79980500000011],</v>
      </c>
    </row>
    <row r="11" spans="1:7" x14ac:dyDescent="0.25">
      <c r="A11" s="2">
        <f t="shared" si="1"/>
        <v>2</v>
      </c>
      <c r="B11" t="str">
        <f t="shared" si="2"/>
        <v>"yaw"</v>
      </c>
      <c r="C11" t="str">
        <f t="shared" si="2"/>
        <v>:</v>
      </c>
      <c r="E11">
        <f>IF(A11&gt;0,INDEX(Converter!$U$9:$AH$38,Output!A11,12),"")</f>
        <v>-32.136848000000001</v>
      </c>
      <c r="F11" t="s">
        <v>29</v>
      </c>
      <c r="G11" t="str">
        <f t="shared" si="0"/>
        <v>"yaw":-32.136848,</v>
      </c>
    </row>
    <row r="12" spans="1:7" x14ac:dyDescent="0.25">
      <c r="A12" s="2">
        <f t="shared" si="1"/>
        <v>2</v>
      </c>
      <c r="B12" t="str">
        <f t="shared" si="2"/>
        <v>"pitch"</v>
      </c>
      <c r="C12" t="str">
        <f t="shared" si="2"/>
        <v>:</v>
      </c>
      <c r="E12">
        <f>IF(A12&gt;0,INDEX(Converter!$U$9:$AH$38,Output!A12,13),"")</f>
        <v>-23.965651999999999</v>
      </c>
      <c r="F12" t="s">
        <v>29</v>
      </c>
      <c r="G12" t="str">
        <f t="shared" si="0"/>
        <v>"pitch":-23.965652,</v>
      </c>
    </row>
    <row r="13" spans="1:7" x14ac:dyDescent="0.25">
      <c r="A13" s="2">
        <f t="shared" si="1"/>
        <v>2</v>
      </c>
      <c r="B13" t="str">
        <f t="shared" si="2"/>
        <v>"roll"</v>
      </c>
      <c r="C13" t="str">
        <f t="shared" si="2"/>
        <v>:</v>
      </c>
      <c r="E13">
        <f>IF(A13&gt;0,INDEX(Converter!$U$9:$AH$38,Output!A13,14),"")</f>
        <v>57.113590000000002</v>
      </c>
      <c r="G13" t="str">
        <f t="shared" si="0"/>
        <v>"roll":57.11359</v>
      </c>
    </row>
    <row r="14" spans="1:7" x14ac:dyDescent="0.25">
      <c r="B14" t="str">
        <f t="shared" si="2"/>
        <v>},</v>
      </c>
      <c r="E14" t="str">
        <f>IF(A14&gt;0,INDEX(Converter!$U$9:$AH$38,Output!A14,2),"")</f>
        <v/>
      </c>
      <c r="G14" t="str">
        <f t="shared" si="0"/>
        <v>},</v>
      </c>
    </row>
    <row r="15" spans="1:7" x14ac:dyDescent="0.25">
      <c r="B15" t="str">
        <f t="shared" si="2"/>
        <v>{</v>
      </c>
      <c r="E15" t="str">
        <f>IF(A15&gt;0,INDEX(Converter!$U$9:$AH$38,Output!A15,2),"")</f>
        <v/>
      </c>
      <c r="G15" t="str">
        <f t="shared" si="0"/>
        <v>{</v>
      </c>
    </row>
    <row r="16" spans="1:7" x14ac:dyDescent="0.25">
      <c r="A16" s="2">
        <f t="shared" si="1"/>
        <v>3</v>
      </c>
      <c r="B16" t="str">
        <f t="shared" si="2"/>
        <v>"className"</v>
      </c>
      <c r="C16" t="str">
        <f t="shared" si="2"/>
        <v>:</v>
      </c>
      <c r="D16" t="s">
        <v>26</v>
      </c>
      <c r="E16" t="str">
        <f>IF(A16&gt;0,INDEX(Converter!$U$9:$AH$38,Output!A16,2),"")</f>
        <v>Land_Mil_GuardShed</v>
      </c>
      <c r="F16" t="s">
        <v>27</v>
      </c>
      <c r="G16" t="str">
        <f t="shared" si="0"/>
        <v>"className":"Land_Mil_GuardShed",</v>
      </c>
    </row>
    <row r="17" spans="1:7" x14ac:dyDescent="0.25">
      <c r="A17" s="2">
        <f t="shared" si="1"/>
        <v>3</v>
      </c>
      <c r="B17" t="str">
        <f t="shared" si="2"/>
        <v>"position"</v>
      </c>
      <c r="C17" t="str">
        <f t="shared" si="2"/>
        <v>:</v>
      </c>
      <c r="D17" t="s">
        <v>28</v>
      </c>
      <c r="E17" t="str">
        <f>IF(A17&gt;0,INDEX(Converter!$U$9:$AH$38,Output!A17,9),"") &amp; "," &amp; IF(A17&gt;0,INDEX(Converter!$U$9:$AH$38,Output!A17,10),"")&amp;","&amp;IF(A17&gt;0,INDEX(Converter!$U$9:$AH$38,Output!A17,11),"")</f>
        <v>4.77001999999993,-1.31701599999997,6.1301269999999</v>
      </c>
      <c r="F17" t="s">
        <v>30</v>
      </c>
      <c r="G17" t="str">
        <f t="shared" si="0"/>
        <v>"position":[4.77001999999993,-1.31701599999997,6.1301269999999],</v>
      </c>
    </row>
    <row r="18" spans="1:7" x14ac:dyDescent="0.25">
      <c r="A18" s="2">
        <f t="shared" si="1"/>
        <v>3</v>
      </c>
      <c r="B18" t="str">
        <f t="shared" si="2"/>
        <v>"yaw"</v>
      </c>
      <c r="C18" t="str">
        <f t="shared" si="2"/>
        <v>:</v>
      </c>
      <c r="E18">
        <f>IF(A18&gt;0,INDEX(Converter!$U$9:$AH$38,Output!A18,12),"")</f>
        <v>-5.488232</v>
      </c>
      <c r="F18" t="s">
        <v>29</v>
      </c>
      <c r="G18" t="str">
        <f t="shared" si="0"/>
        <v>"yaw":-5.488232,</v>
      </c>
    </row>
    <row r="19" spans="1:7" x14ac:dyDescent="0.25">
      <c r="A19" s="2">
        <f t="shared" si="1"/>
        <v>3</v>
      </c>
      <c r="B19" t="str">
        <f t="shared" si="2"/>
        <v>"pitch"</v>
      </c>
      <c r="C19" t="str">
        <f t="shared" si="2"/>
        <v>:</v>
      </c>
      <c r="E19">
        <f>IF(A19&gt;0,INDEX(Converter!$U$9:$AH$38,Output!A19,13),"")</f>
        <v>12.807707000000001</v>
      </c>
      <c r="F19" t="s">
        <v>29</v>
      </c>
      <c r="G19" t="str">
        <f t="shared" si="0"/>
        <v>"pitch":12.807707,</v>
      </c>
    </row>
    <row r="20" spans="1:7" x14ac:dyDescent="0.25">
      <c r="A20" s="2">
        <f t="shared" si="1"/>
        <v>3</v>
      </c>
      <c r="B20" t="str">
        <f t="shared" si="2"/>
        <v>"roll"</v>
      </c>
      <c r="C20" t="str">
        <f t="shared" si="2"/>
        <v>:</v>
      </c>
      <c r="E20">
        <f>IF(A20&gt;0,INDEX(Converter!$U$9:$AH$38,Output!A20,14),"")</f>
        <v>-23.437386</v>
      </c>
      <c r="G20" t="str">
        <f t="shared" si="0"/>
        <v>"roll":-23.437386</v>
      </c>
    </row>
    <row r="21" spans="1:7" x14ac:dyDescent="0.25">
      <c r="A21" s="2" t="str">
        <f t="shared" si="1"/>
        <v/>
      </c>
      <c r="B21" t="str">
        <f t="shared" si="2"/>
        <v>},</v>
      </c>
      <c r="G21" t="str">
        <f t="shared" si="0"/>
        <v>},</v>
      </c>
    </row>
    <row r="22" spans="1:7" x14ac:dyDescent="0.25">
      <c r="A22" s="2" t="str">
        <f t="shared" si="1"/>
        <v/>
      </c>
      <c r="B22" t="str">
        <f t="shared" si="2"/>
        <v>{</v>
      </c>
      <c r="G22" t="str">
        <f t="shared" si="0"/>
        <v>{</v>
      </c>
    </row>
    <row r="23" spans="1:7" x14ac:dyDescent="0.25">
      <c r="A23" s="2">
        <f t="shared" si="1"/>
        <v>4</v>
      </c>
      <c r="B23" t="str">
        <f t="shared" si="2"/>
        <v>"className"</v>
      </c>
      <c r="C23" t="str">
        <f t="shared" si="2"/>
        <v>:</v>
      </c>
      <c r="D23" t="s">
        <v>26</v>
      </c>
      <c r="E23" t="str">
        <f>IF(A23&gt;0,INDEX(Converter!$U$9:$AH$38,Output!A23,2),"")</f>
        <v>Land_Mil_GuardShed</v>
      </c>
      <c r="F23" t="s">
        <v>27</v>
      </c>
      <c r="G23" t="str">
        <f t="shared" si="0"/>
        <v>"className":"Land_Mil_GuardShed",</v>
      </c>
    </row>
    <row r="24" spans="1:7" x14ac:dyDescent="0.25">
      <c r="A24" s="2">
        <f t="shared" si="1"/>
        <v>4</v>
      </c>
      <c r="B24" t="str">
        <f t="shared" si="2"/>
        <v>"position"</v>
      </c>
      <c r="C24" t="str">
        <f t="shared" si="2"/>
        <v>:</v>
      </c>
      <c r="D24" t="s">
        <v>28</v>
      </c>
      <c r="E24" t="str">
        <f>IF(A24&gt;0,INDEX(Converter!$U$9:$AH$38,Output!A24,9),"") &amp; "," &amp; IF(A24&gt;0,INDEX(Converter!$U$9:$AH$38,Output!A24,10),"")&amp;","&amp;IF(A24&gt;0,INDEX(Converter!$U$9:$AH$38,Output!A24,11),"")</f>
        <v>-4.87988200000018,-2.42401099999995,4.56005800000003</v>
      </c>
      <c r="F24" t="s">
        <v>30</v>
      </c>
      <c r="G24" t="str">
        <f t="shared" si="0"/>
        <v>"position":[-4.87988200000018,-2.42401099999995,4.56005800000003],</v>
      </c>
    </row>
    <row r="25" spans="1:7" x14ac:dyDescent="0.25">
      <c r="A25" s="2">
        <f t="shared" si="1"/>
        <v>4</v>
      </c>
      <c r="B25" t="str">
        <f t="shared" si="2"/>
        <v>"yaw"</v>
      </c>
      <c r="C25" t="str">
        <f t="shared" si="2"/>
        <v>:</v>
      </c>
      <c r="E25">
        <f>IF(A25&gt;0,INDEX(Converter!$U$9:$AH$38,Output!A25,12),"")</f>
        <v>-0.20324200000000001</v>
      </c>
      <c r="F25" t="s">
        <v>29</v>
      </c>
      <c r="G25" t="str">
        <f t="shared" si="0"/>
        <v>"yaw":-0.203242,</v>
      </c>
    </row>
    <row r="26" spans="1:7" x14ac:dyDescent="0.25">
      <c r="A26" s="2">
        <f t="shared" si="1"/>
        <v>4</v>
      </c>
      <c r="B26" t="str">
        <f t="shared" si="2"/>
        <v>"pitch"</v>
      </c>
      <c r="C26" t="str">
        <f t="shared" si="2"/>
        <v>:</v>
      </c>
      <c r="E26">
        <f>IF(A26&gt;0,INDEX(Converter!$U$9:$AH$38,Output!A26,13),"")</f>
        <v>-3.6498979999999999</v>
      </c>
      <c r="F26" t="s">
        <v>29</v>
      </c>
      <c r="G26" t="str">
        <f t="shared" si="0"/>
        <v>"pitch":-3.649898,</v>
      </c>
    </row>
    <row r="27" spans="1:7" x14ac:dyDescent="0.25">
      <c r="A27" s="2">
        <f t="shared" si="1"/>
        <v>4</v>
      </c>
      <c r="B27" t="str">
        <f t="shared" si="2"/>
        <v>"roll"</v>
      </c>
      <c r="C27" t="str">
        <f t="shared" si="2"/>
        <v>:</v>
      </c>
      <c r="E27">
        <f>IF(A27&gt;0,INDEX(Converter!$U$9:$AH$38,Output!A27,14),"")</f>
        <v>3.210947</v>
      </c>
      <c r="G27" t="str">
        <f t="shared" si="0"/>
        <v>"roll":3.210947</v>
      </c>
    </row>
    <row r="28" spans="1:7" x14ac:dyDescent="0.25">
      <c r="B28" t="str">
        <f t="shared" si="2"/>
        <v>},</v>
      </c>
      <c r="E28" t="str">
        <f>IF(A28&gt;0,INDEX(Converter!$U$9:$AH$38,Output!A28,2),"")</f>
        <v/>
      </c>
      <c r="G28" t="str">
        <f t="shared" si="0"/>
        <v>},</v>
      </c>
    </row>
    <row r="29" spans="1:7" x14ac:dyDescent="0.25">
      <c r="B29" t="str">
        <f t="shared" si="2"/>
        <v>{</v>
      </c>
      <c r="E29" t="str">
        <f>IF(A29&gt;0,INDEX(Converter!$U$9:$AH$38,Output!A29,2),"")</f>
        <v/>
      </c>
      <c r="G29" t="str">
        <f t="shared" si="0"/>
        <v>{</v>
      </c>
    </row>
    <row r="30" spans="1:7" x14ac:dyDescent="0.25">
      <c r="A30" s="2">
        <f t="shared" si="1"/>
        <v>5</v>
      </c>
      <c r="B30" t="str">
        <f t="shared" si="2"/>
        <v>"className"</v>
      </c>
      <c r="C30" t="str">
        <f t="shared" si="2"/>
        <v>:</v>
      </c>
      <c r="D30" t="s">
        <v>26</v>
      </c>
      <c r="E30" t="str">
        <f>IF(A30&gt;0,INDEX(Converter!$U$9:$AH$38,Output!A30,2),"")</f>
        <v>Land_Mil_GuardShed</v>
      </c>
      <c r="F30" t="s">
        <v>27</v>
      </c>
      <c r="G30" t="str">
        <f t="shared" si="0"/>
        <v>"className":"Land_Mil_GuardShed",</v>
      </c>
    </row>
    <row r="31" spans="1:7" x14ac:dyDescent="0.25">
      <c r="A31" s="2">
        <f t="shared" si="1"/>
        <v>5</v>
      </c>
      <c r="B31" t="str">
        <f t="shared" si="2"/>
        <v>"position"</v>
      </c>
      <c r="C31" t="str">
        <f t="shared" si="2"/>
        <v>:</v>
      </c>
      <c r="D31" t="s">
        <v>28</v>
      </c>
      <c r="E31" t="str">
        <f>IF(A31&gt;0,INDEX(Converter!$U$9:$AH$38,Output!A31,9),"") &amp; "," &amp; IF(A31&gt;0,INDEX(Converter!$U$9:$AH$38,Output!A31,10),"")&amp;","&amp;IF(A31&gt;0,INDEX(Converter!$U$9:$AH$38,Output!A31,11),"")</f>
        <v>6.10009799999989,-1.53701699999999,-3.27978500000017</v>
      </c>
      <c r="F31" t="s">
        <v>30</v>
      </c>
      <c r="G31" t="str">
        <f t="shared" si="0"/>
        <v>"position":[6.10009799999989,-1.53701699999999,-3.27978500000017],</v>
      </c>
    </row>
    <row r="32" spans="1:7" x14ac:dyDescent="0.25">
      <c r="A32" s="2">
        <f t="shared" si="1"/>
        <v>5</v>
      </c>
      <c r="B32" t="str">
        <f t="shared" si="2"/>
        <v>"yaw"</v>
      </c>
      <c r="C32" t="str">
        <f t="shared" si="2"/>
        <v>:</v>
      </c>
      <c r="E32">
        <f>IF(A32&gt;0,INDEX(Converter!$U$9:$AH$38,Output!A32,12),"")</f>
        <v>0</v>
      </c>
      <c r="F32" t="s">
        <v>29</v>
      </c>
      <c r="G32" t="str">
        <f t="shared" si="0"/>
        <v>"yaw":0,</v>
      </c>
    </row>
    <row r="33" spans="1:7" x14ac:dyDescent="0.25">
      <c r="A33" s="2">
        <f t="shared" si="1"/>
        <v>5</v>
      </c>
      <c r="B33" t="str">
        <f t="shared" si="2"/>
        <v>"pitch"</v>
      </c>
      <c r="C33" t="str">
        <f t="shared" si="2"/>
        <v>:</v>
      </c>
      <c r="E33">
        <f>IF(A33&gt;0,INDEX(Converter!$U$9:$AH$38,Output!A33,13),"")</f>
        <v>0</v>
      </c>
      <c r="F33" t="s">
        <v>29</v>
      </c>
      <c r="G33" t="str">
        <f t="shared" si="0"/>
        <v>"pitch":0,</v>
      </c>
    </row>
    <row r="34" spans="1:7" x14ac:dyDescent="0.25">
      <c r="A34" s="2">
        <f t="shared" si="1"/>
        <v>5</v>
      </c>
      <c r="B34" t="str">
        <f t="shared" si="2"/>
        <v>"roll"</v>
      </c>
      <c r="C34" t="str">
        <f t="shared" ref="C34" si="3">C27</f>
        <v>:</v>
      </c>
      <c r="E34">
        <f>IF(A34&gt;0,INDEX(Converter!$U$9:$AH$38,Output!A34,14),"")</f>
        <v>0</v>
      </c>
      <c r="G34" t="str">
        <f t="shared" si="0"/>
        <v>"roll":0</v>
      </c>
    </row>
    <row r="35" spans="1:7" x14ac:dyDescent="0.25">
      <c r="B35" t="str">
        <f t="shared" si="2"/>
        <v>},</v>
      </c>
      <c r="E35" t="str">
        <f>IF(A35&gt;0,INDEX(Converter!$U$9:$AH$38,Output!A35,2),"")</f>
        <v/>
      </c>
      <c r="G35" t="str">
        <f t="shared" si="0"/>
        <v>},</v>
      </c>
    </row>
    <row r="36" spans="1:7" x14ac:dyDescent="0.25">
      <c r="B36" t="str">
        <f t="shared" si="2"/>
        <v>{</v>
      </c>
      <c r="E36" t="str">
        <f>IF(A36&gt;0,INDEX(Converter!$U$9:$AH$38,Output!A36,2),"")</f>
        <v/>
      </c>
      <c r="G36" t="str">
        <f t="shared" si="0"/>
        <v>{</v>
      </c>
    </row>
    <row r="37" spans="1:7" x14ac:dyDescent="0.25">
      <c r="A37" s="2">
        <f t="shared" si="1"/>
        <v>6</v>
      </c>
      <c r="B37" t="str">
        <f t="shared" si="2"/>
        <v>"className"</v>
      </c>
      <c r="C37" t="str">
        <f t="shared" ref="C37" si="4">C30</f>
        <v>:</v>
      </c>
      <c r="D37" t="s">
        <v>26</v>
      </c>
      <c r="E37" t="str">
        <f>IF(A37&gt;0,INDEX(Converter!$U$9:$AH$38,Output!A37,2),"")</f>
        <v/>
      </c>
      <c r="F37" t="s">
        <v>27</v>
      </c>
      <c r="G37" t="str">
        <f t="shared" si="0"/>
        <v>"className":"",</v>
      </c>
    </row>
    <row r="38" spans="1:7" x14ac:dyDescent="0.25">
      <c r="A38" s="2">
        <f t="shared" si="1"/>
        <v>6</v>
      </c>
      <c r="B38" t="str">
        <f t="shared" si="2"/>
        <v>"position"</v>
      </c>
      <c r="C38" t="str">
        <f t="shared" ref="C38" si="5">C31</f>
        <v>:</v>
      </c>
      <c r="D38" t="s">
        <v>28</v>
      </c>
      <c r="E38" t="str">
        <f>IF(A38&gt;0,INDEX(Converter!$U$9:$AH$38,Output!A38,9),"") &amp; "," &amp; IF(A38&gt;0,INDEX(Converter!$U$9:$AH$38,Output!A38,10),"")&amp;","&amp;IF(A38&gt;0,INDEX(Converter!$U$9:$AH$38,Output!A38,11),"")</f>
        <v>-7348.899902,-282.269012,-2647.629883</v>
      </c>
      <c r="F38" t="s">
        <v>30</v>
      </c>
      <c r="G38" t="str">
        <f t="shared" si="0"/>
        <v>"position":[-7348.899902,-282.269012,-2647.629883],</v>
      </c>
    </row>
    <row r="39" spans="1:7" x14ac:dyDescent="0.25">
      <c r="A39" s="2">
        <f t="shared" si="1"/>
        <v>6</v>
      </c>
      <c r="B39" t="str">
        <f t="shared" si="2"/>
        <v>"yaw"</v>
      </c>
      <c r="C39" t="str">
        <f t="shared" ref="C39" si="6">C32</f>
        <v>:</v>
      </c>
      <c r="E39">
        <f>IF(A39&gt;0,INDEX(Converter!$U$9:$AH$38,Output!A39,12),"")</f>
        <v>0</v>
      </c>
      <c r="F39" t="s">
        <v>29</v>
      </c>
      <c r="G39" t="str">
        <f t="shared" si="0"/>
        <v>"yaw":0,</v>
      </c>
    </row>
    <row r="40" spans="1:7" x14ac:dyDescent="0.25">
      <c r="A40" s="2">
        <f t="shared" si="1"/>
        <v>6</v>
      </c>
      <c r="B40" t="str">
        <f t="shared" si="2"/>
        <v>"pitch"</v>
      </c>
      <c r="C40" t="str">
        <f t="shared" ref="C40" si="7">C33</f>
        <v>:</v>
      </c>
      <c r="E40">
        <f>IF(A40&gt;0,INDEX(Converter!$U$9:$AH$38,Output!A40,13),"")</f>
        <v>0</v>
      </c>
      <c r="F40" t="s">
        <v>29</v>
      </c>
      <c r="G40" t="str">
        <f t="shared" si="0"/>
        <v>"pitch":0,</v>
      </c>
    </row>
    <row r="41" spans="1:7" x14ac:dyDescent="0.25">
      <c r="A41" s="2">
        <f t="shared" si="1"/>
        <v>6</v>
      </c>
      <c r="B41" t="str">
        <f t="shared" si="2"/>
        <v>"roll"</v>
      </c>
      <c r="C41" t="str">
        <f t="shared" ref="C41" si="8">C34</f>
        <v>:</v>
      </c>
      <c r="E41">
        <f>IF(A41&gt;0,INDEX(Converter!$U$9:$AH$38,Output!A41,14),"")</f>
        <v>0</v>
      </c>
      <c r="G41" t="str">
        <f t="shared" si="0"/>
        <v>"roll":0</v>
      </c>
    </row>
    <row r="42" spans="1:7" x14ac:dyDescent="0.25">
      <c r="B42" t="str">
        <f t="shared" si="2"/>
        <v>},</v>
      </c>
      <c r="E42" t="str">
        <f>IF(A42&gt;0,INDEX(Converter!$U$9:$AH$38,Output!A42,2),"")</f>
        <v/>
      </c>
      <c r="G42" t="str">
        <f t="shared" si="0"/>
        <v>},</v>
      </c>
    </row>
    <row r="43" spans="1:7" x14ac:dyDescent="0.25">
      <c r="B43" t="str">
        <f t="shared" si="2"/>
        <v>{</v>
      </c>
      <c r="E43" t="str">
        <f>IF(A43&gt;0,INDEX(Converter!$U$9:$AH$38,Output!A43,2),"")</f>
        <v/>
      </c>
      <c r="G43" t="str">
        <f t="shared" si="0"/>
        <v>{</v>
      </c>
    </row>
    <row r="44" spans="1:7" x14ac:dyDescent="0.25">
      <c r="A44" s="2">
        <f t="shared" si="1"/>
        <v>7</v>
      </c>
      <c r="B44" t="str">
        <f t="shared" si="2"/>
        <v>"className"</v>
      </c>
      <c r="C44" t="str">
        <f t="shared" ref="C44" si="9">C37</f>
        <v>:</v>
      </c>
      <c r="D44" t="s">
        <v>26</v>
      </c>
      <c r="E44" t="str">
        <f>IF(A44&gt;0,INDEX(Converter!$U$9:$AH$38,Output!A44,2),"")</f>
        <v/>
      </c>
      <c r="F44" t="s">
        <v>27</v>
      </c>
      <c r="G44" t="str">
        <f t="shared" si="0"/>
        <v>"className":"",</v>
      </c>
    </row>
    <row r="45" spans="1:7" x14ac:dyDescent="0.25">
      <c r="A45" s="2">
        <f t="shared" si="1"/>
        <v>7</v>
      </c>
      <c r="B45" t="str">
        <f t="shared" si="2"/>
        <v>"position"</v>
      </c>
      <c r="C45" t="str">
        <f t="shared" ref="C45" si="10">C38</f>
        <v>:</v>
      </c>
      <c r="D45" t="s">
        <v>28</v>
      </c>
      <c r="E45" t="str">
        <f>IF(A45&gt;0,INDEX(Converter!$U$9:$AH$38,Output!A45,9),"") &amp; "," &amp; IF(A45&gt;0,INDEX(Converter!$U$9:$AH$38,Output!A45,10),"")&amp;","&amp;IF(A45&gt;0,INDEX(Converter!$U$9:$AH$38,Output!A45,11),"")</f>
        <v>-7348.899902,-282.269012,-2647.629883</v>
      </c>
      <c r="F45" t="s">
        <v>30</v>
      </c>
      <c r="G45" t="str">
        <f t="shared" si="0"/>
        <v>"position":[-7348.899902,-282.269012,-2647.629883],</v>
      </c>
    </row>
    <row r="46" spans="1:7" x14ac:dyDescent="0.25">
      <c r="A46" s="2">
        <f t="shared" si="1"/>
        <v>7</v>
      </c>
      <c r="B46" t="str">
        <f t="shared" si="2"/>
        <v>"yaw"</v>
      </c>
      <c r="C46" t="str">
        <f t="shared" ref="C46" si="11">C39</f>
        <v>:</v>
      </c>
      <c r="E46">
        <f>IF(A46&gt;0,INDEX(Converter!$U$9:$AH$38,Output!A46,12),"")</f>
        <v>0</v>
      </c>
      <c r="F46" t="s">
        <v>29</v>
      </c>
      <c r="G46" t="str">
        <f t="shared" si="0"/>
        <v>"yaw":0,</v>
      </c>
    </row>
    <row r="47" spans="1:7" x14ac:dyDescent="0.25">
      <c r="A47" s="2">
        <f t="shared" si="1"/>
        <v>7</v>
      </c>
      <c r="B47" t="str">
        <f t="shared" si="2"/>
        <v>"pitch"</v>
      </c>
      <c r="C47" t="str">
        <f t="shared" ref="C47" si="12">C40</f>
        <v>:</v>
      </c>
      <c r="E47">
        <f>IF(A47&gt;0,INDEX(Converter!$U$9:$AH$38,Output!A47,13),"")</f>
        <v>0</v>
      </c>
      <c r="F47" t="s">
        <v>29</v>
      </c>
      <c r="G47" t="str">
        <f t="shared" si="0"/>
        <v>"pitch":0,</v>
      </c>
    </row>
    <row r="48" spans="1:7" x14ac:dyDescent="0.25">
      <c r="A48" s="2">
        <f t="shared" si="1"/>
        <v>7</v>
      </c>
      <c r="B48" t="str">
        <f t="shared" si="2"/>
        <v>"roll"</v>
      </c>
      <c r="C48" t="str">
        <f t="shared" ref="C48" si="13">C41</f>
        <v>:</v>
      </c>
      <c r="E48">
        <f>IF(A48&gt;0,INDEX(Converter!$U$9:$AH$38,Output!A48,14),"")</f>
        <v>0</v>
      </c>
      <c r="G48" t="str">
        <f t="shared" si="0"/>
        <v>"roll":0</v>
      </c>
    </row>
    <row r="49" spans="1:7" x14ac:dyDescent="0.25">
      <c r="B49" t="str">
        <f t="shared" si="2"/>
        <v>},</v>
      </c>
      <c r="E49" t="str">
        <f>IF(A49&gt;0,INDEX(Converter!$U$9:$AH$38,Output!A49,2),"")</f>
        <v/>
      </c>
      <c r="G49" t="str">
        <f t="shared" si="0"/>
        <v>},</v>
      </c>
    </row>
    <row r="50" spans="1:7" x14ac:dyDescent="0.25">
      <c r="B50" t="str">
        <f t="shared" si="2"/>
        <v>{</v>
      </c>
      <c r="E50" t="str">
        <f>IF(A50&gt;0,INDEX(Converter!$U$9:$AH$38,Output!A50,2),"")</f>
        <v/>
      </c>
      <c r="G50" t="str">
        <f t="shared" si="0"/>
        <v>{</v>
      </c>
    </row>
    <row r="51" spans="1:7" x14ac:dyDescent="0.25">
      <c r="A51" s="2">
        <f t="shared" si="1"/>
        <v>8</v>
      </c>
      <c r="B51" t="str">
        <f t="shared" si="2"/>
        <v>"className"</v>
      </c>
      <c r="C51" t="str">
        <f t="shared" ref="C51" si="14">C44</f>
        <v>:</v>
      </c>
      <c r="D51" t="s">
        <v>26</v>
      </c>
      <c r="E51" t="str">
        <f>IF(A51&gt;0,INDEX(Converter!$U$9:$AH$38,Output!A51,2),"")</f>
        <v/>
      </c>
      <c r="F51" t="s">
        <v>27</v>
      </c>
      <c r="G51" t="str">
        <f t="shared" si="0"/>
        <v>"className":"",</v>
      </c>
    </row>
    <row r="52" spans="1:7" x14ac:dyDescent="0.25">
      <c r="A52" s="2">
        <f t="shared" si="1"/>
        <v>8</v>
      </c>
      <c r="B52" t="str">
        <f t="shared" si="2"/>
        <v>"position"</v>
      </c>
      <c r="C52" t="str">
        <f t="shared" ref="C52" si="15">C45</f>
        <v>:</v>
      </c>
      <c r="D52" t="s">
        <v>28</v>
      </c>
      <c r="E52" t="str">
        <f>IF(A52&gt;0,INDEX(Converter!$U$9:$AH$38,Output!A52,9),"") &amp; "," &amp; IF(A52&gt;0,INDEX(Converter!$U$9:$AH$38,Output!A52,10),"")&amp;","&amp;IF(A52&gt;0,INDEX(Converter!$U$9:$AH$38,Output!A52,11),"")</f>
        <v>-7348.899902,-282.269012,-2647.629883</v>
      </c>
      <c r="F52" t="s">
        <v>30</v>
      </c>
      <c r="G52" t="str">
        <f t="shared" si="0"/>
        <v>"position":[-7348.899902,-282.269012,-2647.629883],</v>
      </c>
    </row>
    <row r="53" spans="1:7" x14ac:dyDescent="0.25">
      <c r="A53" s="2">
        <f t="shared" si="1"/>
        <v>8</v>
      </c>
      <c r="B53" t="str">
        <f t="shared" si="2"/>
        <v>"yaw"</v>
      </c>
      <c r="C53" t="str">
        <f t="shared" ref="C53" si="16">C46</f>
        <v>:</v>
      </c>
      <c r="E53">
        <f>IF(A53&gt;0,INDEX(Converter!$U$9:$AH$38,Output!A53,12),"")</f>
        <v>0</v>
      </c>
      <c r="F53" t="s">
        <v>29</v>
      </c>
      <c r="G53" t="str">
        <f t="shared" si="0"/>
        <v>"yaw":0,</v>
      </c>
    </row>
    <row r="54" spans="1:7" x14ac:dyDescent="0.25">
      <c r="A54" s="2">
        <f t="shared" si="1"/>
        <v>8</v>
      </c>
      <c r="B54" t="str">
        <f t="shared" si="2"/>
        <v>"pitch"</v>
      </c>
      <c r="C54" t="str">
        <f t="shared" ref="C54" si="17">C47</f>
        <v>:</v>
      </c>
      <c r="E54">
        <f>IF(A54&gt;0,INDEX(Converter!$U$9:$AH$38,Output!A54,13),"")</f>
        <v>0</v>
      </c>
      <c r="F54" t="s">
        <v>29</v>
      </c>
      <c r="G54" t="str">
        <f t="shared" si="0"/>
        <v>"pitch":0,</v>
      </c>
    </row>
    <row r="55" spans="1:7" x14ac:dyDescent="0.25">
      <c r="A55" s="2">
        <f t="shared" si="1"/>
        <v>8</v>
      </c>
      <c r="B55" t="str">
        <f t="shared" si="2"/>
        <v>"roll"</v>
      </c>
      <c r="C55" t="str">
        <f t="shared" ref="C55" si="18">C48</f>
        <v>:</v>
      </c>
      <c r="E55">
        <f>IF(A55&gt;0,INDEX(Converter!$U$9:$AH$38,Output!A55,14),"")</f>
        <v>0</v>
      </c>
      <c r="G55" t="str">
        <f t="shared" si="0"/>
        <v>"roll":0</v>
      </c>
    </row>
    <row r="56" spans="1:7" x14ac:dyDescent="0.25">
      <c r="B56" t="str">
        <f t="shared" si="2"/>
        <v>},</v>
      </c>
      <c r="E56" t="str">
        <f>IF(A56&gt;0,INDEX(Converter!$U$9:$AH$38,Output!A56,2),"")</f>
        <v/>
      </c>
      <c r="G56" t="str">
        <f t="shared" si="0"/>
        <v>},</v>
      </c>
    </row>
    <row r="57" spans="1:7" x14ac:dyDescent="0.25">
      <c r="B57" t="str">
        <f t="shared" si="2"/>
        <v>{</v>
      </c>
      <c r="E57" t="str">
        <f>IF(A57&gt;0,INDEX(Converter!$U$9:$AH$38,Output!A57,2),"")</f>
        <v/>
      </c>
      <c r="G57" t="str">
        <f t="shared" si="0"/>
        <v>{</v>
      </c>
    </row>
    <row r="58" spans="1:7" x14ac:dyDescent="0.25">
      <c r="A58" s="2">
        <f t="shared" si="1"/>
        <v>9</v>
      </c>
      <c r="B58" t="str">
        <f t="shared" si="2"/>
        <v>"className"</v>
      </c>
      <c r="C58" t="str">
        <f t="shared" ref="C58" si="19">C51</f>
        <v>:</v>
      </c>
      <c r="D58" t="s">
        <v>26</v>
      </c>
      <c r="E58" t="str">
        <f>IF(A58&gt;0,INDEX(Converter!$U$9:$AH$38,Output!A58,2),"")</f>
        <v/>
      </c>
      <c r="F58" t="s">
        <v>27</v>
      </c>
      <c r="G58" t="str">
        <f t="shared" si="0"/>
        <v>"className":"",</v>
      </c>
    </row>
    <row r="59" spans="1:7" x14ac:dyDescent="0.25">
      <c r="A59" s="2">
        <f t="shared" si="1"/>
        <v>9</v>
      </c>
      <c r="B59" t="str">
        <f t="shared" si="2"/>
        <v>"position"</v>
      </c>
      <c r="C59" t="str">
        <f t="shared" ref="C59" si="20">C52</f>
        <v>:</v>
      </c>
      <c r="D59" t="s">
        <v>28</v>
      </c>
      <c r="E59" t="str">
        <f>IF(A59&gt;0,INDEX(Converter!$U$9:$AH$38,Output!A59,9),"") &amp; "," &amp; IF(A59&gt;0,INDEX(Converter!$U$9:$AH$38,Output!A59,10),"")&amp;","&amp;IF(A59&gt;0,INDEX(Converter!$U$9:$AH$38,Output!A59,11),"")</f>
        <v>-7348.899902,-282.269012,-2647.629883</v>
      </c>
      <c r="F59" t="s">
        <v>30</v>
      </c>
      <c r="G59" t="str">
        <f t="shared" si="0"/>
        <v>"position":[-7348.899902,-282.269012,-2647.629883],</v>
      </c>
    </row>
    <row r="60" spans="1:7" x14ac:dyDescent="0.25">
      <c r="A60" s="2">
        <f t="shared" si="1"/>
        <v>9</v>
      </c>
      <c r="B60" t="str">
        <f t="shared" si="2"/>
        <v>"yaw"</v>
      </c>
      <c r="C60" t="str">
        <f t="shared" ref="C60" si="21">C53</f>
        <v>:</v>
      </c>
      <c r="E60">
        <f>IF(A60&gt;0,INDEX(Converter!$U$9:$AH$38,Output!A60,12),"")</f>
        <v>0</v>
      </c>
      <c r="F60" t="s">
        <v>29</v>
      </c>
      <c r="G60" t="str">
        <f t="shared" si="0"/>
        <v>"yaw":0,</v>
      </c>
    </row>
    <row r="61" spans="1:7" x14ac:dyDescent="0.25">
      <c r="A61" s="2">
        <f t="shared" si="1"/>
        <v>9</v>
      </c>
      <c r="B61" t="str">
        <f t="shared" si="2"/>
        <v>"pitch"</v>
      </c>
      <c r="C61" t="str">
        <f t="shared" ref="C61" si="22">C54</f>
        <v>:</v>
      </c>
      <c r="E61">
        <f>IF(A61&gt;0,INDEX(Converter!$U$9:$AH$38,Output!A61,13),"")</f>
        <v>0</v>
      </c>
      <c r="F61" t="s">
        <v>29</v>
      </c>
      <c r="G61" t="str">
        <f t="shared" si="0"/>
        <v>"pitch":0,</v>
      </c>
    </row>
    <row r="62" spans="1:7" x14ac:dyDescent="0.25">
      <c r="A62" s="2">
        <f t="shared" si="1"/>
        <v>9</v>
      </c>
      <c r="B62" t="str">
        <f t="shared" si="2"/>
        <v>"roll"</v>
      </c>
      <c r="C62" t="str">
        <f t="shared" ref="C62" si="23">C55</f>
        <v>:</v>
      </c>
      <c r="E62">
        <f>IF(A62&gt;0,INDEX(Converter!$U$9:$AH$38,Output!A62,14),"")</f>
        <v>0</v>
      </c>
      <c r="G62" t="str">
        <f t="shared" si="0"/>
        <v>"roll":0</v>
      </c>
    </row>
    <row r="63" spans="1:7" x14ac:dyDescent="0.25">
      <c r="B63" t="str">
        <f t="shared" si="2"/>
        <v>},</v>
      </c>
      <c r="E63" t="str">
        <f>IF(A63&gt;0,INDEX(Converter!$U$9:$AH$38,Output!A63,2),"")</f>
        <v/>
      </c>
      <c r="G63" t="str">
        <f t="shared" si="0"/>
        <v>},</v>
      </c>
    </row>
    <row r="64" spans="1:7" x14ac:dyDescent="0.25">
      <c r="B64" t="str">
        <f t="shared" si="2"/>
        <v>{</v>
      </c>
      <c r="E64" t="str">
        <f>IF(A64&gt;0,INDEX(Converter!$U$9:$AH$38,Output!A64,2),"")</f>
        <v/>
      </c>
      <c r="G64" t="str">
        <f t="shared" si="0"/>
        <v>{</v>
      </c>
    </row>
    <row r="65" spans="1:7" x14ac:dyDescent="0.25">
      <c r="A65" s="2">
        <f t="shared" si="1"/>
        <v>10</v>
      </c>
      <c r="B65" t="str">
        <f t="shared" si="2"/>
        <v>"className"</v>
      </c>
      <c r="C65" t="str">
        <f t="shared" ref="C65" si="24">C58</f>
        <v>:</v>
      </c>
      <c r="D65" t="s">
        <v>26</v>
      </c>
      <c r="E65" t="str">
        <f>IF(A65&gt;0,INDEX(Converter!$U$9:$AH$38,Output!A65,2),"")</f>
        <v/>
      </c>
      <c r="F65" t="s">
        <v>27</v>
      </c>
      <c r="G65" t="str">
        <f t="shared" si="0"/>
        <v>"className":"",</v>
      </c>
    </row>
    <row r="66" spans="1:7" x14ac:dyDescent="0.25">
      <c r="A66" s="2">
        <f t="shared" si="1"/>
        <v>10</v>
      </c>
      <c r="B66" t="str">
        <f t="shared" si="2"/>
        <v>"position"</v>
      </c>
      <c r="C66" t="str">
        <f t="shared" ref="C66" si="25">C59</f>
        <v>:</v>
      </c>
      <c r="D66" t="s">
        <v>28</v>
      </c>
      <c r="E66" t="str">
        <f>IF(A66&gt;0,INDEX(Converter!$U$9:$AH$38,Output!A66,9),"") &amp; "," &amp; IF(A66&gt;0,INDEX(Converter!$U$9:$AH$38,Output!A66,10),"")&amp;","&amp;IF(A66&gt;0,INDEX(Converter!$U$9:$AH$38,Output!A66,11),"")</f>
        <v>-7348.899902,-282.269012,-2647.629883</v>
      </c>
      <c r="F66" t="s">
        <v>30</v>
      </c>
      <c r="G66" t="str">
        <f t="shared" ref="G66:G129" si="26">CONCATENATE(TRIM(B66),TRIM(C66),TRIM(D66),TRIM(E66),TRIM(F66))</f>
        <v>"position":[-7348.899902,-282.269012,-2647.629883],</v>
      </c>
    </row>
    <row r="67" spans="1:7" x14ac:dyDescent="0.25">
      <c r="A67" s="2">
        <f t="shared" si="1"/>
        <v>10</v>
      </c>
      <c r="B67" t="str">
        <f t="shared" si="2"/>
        <v>"yaw"</v>
      </c>
      <c r="C67" t="str">
        <f t="shared" ref="C67" si="27">C60</f>
        <v>:</v>
      </c>
      <c r="E67">
        <f>IF(A67&gt;0,INDEX(Converter!$U$9:$AH$38,Output!A67,12),"")</f>
        <v>0</v>
      </c>
      <c r="F67" t="s">
        <v>29</v>
      </c>
      <c r="G67" t="str">
        <f t="shared" si="26"/>
        <v>"yaw":0,</v>
      </c>
    </row>
    <row r="68" spans="1:7" x14ac:dyDescent="0.25">
      <c r="A68" s="2">
        <f t="shared" si="1"/>
        <v>10</v>
      </c>
      <c r="B68" t="str">
        <f t="shared" si="2"/>
        <v>"pitch"</v>
      </c>
      <c r="C68" t="str">
        <f t="shared" ref="C68" si="28">C61</f>
        <v>:</v>
      </c>
      <c r="E68">
        <f>IF(A68&gt;0,INDEX(Converter!$U$9:$AH$38,Output!A68,13),"")</f>
        <v>0</v>
      </c>
      <c r="F68" t="s">
        <v>29</v>
      </c>
      <c r="G68" t="str">
        <f t="shared" si="26"/>
        <v>"pitch":0,</v>
      </c>
    </row>
    <row r="69" spans="1:7" x14ac:dyDescent="0.25">
      <c r="A69" s="2">
        <f t="shared" si="1"/>
        <v>10</v>
      </c>
      <c r="B69" t="str">
        <f t="shared" si="2"/>
        <v>"roll"</v>
      </c>
      <c r="C69" t="str">
        <f t="shared" ref="C69" si="29">C62</f>
        <v>:</v>
      </c>
      <c r="E69">
        <f>IF(A69&gt;0,INDEX(Converter!$U$9:$AH$38,Output!A69,14),"")</f>
        <v>0</v>
      </c>
      <c r="G69" t="str">
        <f t="shared" si="26"/>
        <v>"roll":0</v>
      </c>
    </row>
    <row r="70" spans="1:7" x14ac:dyDescent="0.25">
      <c r="B70" t="str">
        <f t="shared" si="2"/>
        <v>},</v>
      </c>
      <c r="E70" t="str">
        <f>IF(A70&gt;0,INDEX(Converter!$U$9:$AH$38,Output!A70,2),"")</f>
        <v/>
      </c>
      <c r="G70" t="str">
        <f t="shared" si="26"/>
        <v>},</v>
      </c>
    </row>
    <row r="71" spans="1:7" x14ac:dyDescent="0.25">
      <c r="B71" t="str">
        <f t="shared" si="2"/>
        <v>{</v>
      </c>
      <c r="E71" t="str">
        <f>IF(A71&gt;0,INDEX(Converter!$U$9:$AH$38,Output!A71,2),"")</f>
        <v/>
      </c>
      <c r="G71" t="str">
        <f t="shared" si="26"/>
        <v>{</v>
      </c>
    </row>
    <row r="72" spans="1:7" x14ac:dyDescent="0.25">
      <c r="A72" s="2">
        <f t="shared" si="1"/>
        <v>11</v>
      </c>
      <c r="B72" t="str">
        <f t="shared" si="2"/>
        <v>"className"</v>
      </c>
      <c r="C72" t="str">
        <f t="shared" ref="C72" si="30">C65</f>
        <v>:</v>
      </c>
      <c r="D72" t="s">
        <v>26</v>
      </c>
      <c r="E72" t="str">
        <f>IF(A72&gt;0,INDEX(Converter!$U$9:$AH$38,Output!A72,2),"")</f>
        <v/>
      </c>
      <c r="F72" t="s">
        <v>27</v>
      </c>
      <c r="G72" t="str">
        <f t="shared" si="26"/>
        <v>"className":"",</v>
      </c>
    </row>
    <row r="73" spans="1:7" x14ac:dyDescent="0.25">
      <c r="A73" s="2">
        <f t="shared" si="1"/>
        <v>11</v>
      </c>
      <c r="B73" t="str">
        <f t="shared" si="2"/>
        <v>"position"</v>
      </c>
      <c r="C73" t="str">
        <f t="shared" ref="C73" si="31">C66</f>
        <v>:</v>
      </c>
      <c r="D73" t="s">
        <v>28</v>
      </c>
      <c r="E73" t="str">
        <f>IF(A73&gt;0,INDEX(Converter!$U$9:$AH$38,Output!A73,9),"") &amp; "," &amp; IF(A73&gt;0,INDEX(Converter!$U$9:$AH$38,Output!A73,10),"")&amp;","&amp;IF(A73&gt;0,INDEX(Converter!$U$9:$AH$38,Output!A73,11),"")</f>
        <v>-7348.899902,-282.269012,-2647.629883</v>
      </c>
      <c r="F73" t="s">
        <v>30</v>
      </c>
      <c r="G73" t="str">
        <f t="shared" si="26"/>
        <v>"position":[-7348.899902,-282.269012,-2647.629883],</v>
      </c>
    </row>
    <row r="74" spans="1:7" x14ac:dyDescent="0.25">
      <c r="A74" s="2">
        <f t="shared" ref="A74:A137" si="32">IF(A67&gt;0,A67+1,"")</f>
        <v>11</v>
      </c>
      <c r="B74" t="str">
        <f t="shared" ref="B74:C137" si="33">B67</f>
        <v>"yaw"</v>
      </c>
      <c r="C74" t="str">
        <f t="shared" si="33"/>
        <v>:</v>
      </c>
      <c r="E74">
        <f>IF(A74&gt;0,INDEX(Converter!$U$9:$AH$38,Output!A74,12),"")</f>
        <v>0</v>
      </c>
      <c r="F74" t="s">
        <v>29</v>
      </c>
      <c r="G74" t="str">
        <f t="shared" si="26"/>
        <v>"yaw":0,</v>
      </c>
    </row>
    <row r="75" spans="1:7" x14ac:dyDescent="0.25">
      <c r="A75" s="2">
        <f t="shared" si="32"/>
        <v>11</v>
      </c>
      <c r="B75" t="str">
        <f t="shared" si="33"/>
        <v>"pitch"</v>
      </c>
      <c r="C75" t="str">
        <f t="shared" si="33"/>
        <v>:</v>
      </c>
      <c r="E75">
        <f>IF(A75&gt;0,INDEX(Converter!$U$9:$AH$38,Output!A75,13),"")</f>
        <v>0</v>
      </c>
      <c r="F75" t="s">
        <v>29</v>
      </c>
      <c r="G75" t="str">
        <f t="shared" si="26"/>
        <v>"pitch":0,</v>
      </c>
    </row>
    <row r="76" spans="1:7" x14ac:dyDescent="0.25">
      <c r="A76" s="2">
        <f t="shared" si="32"/>
        <v>11</v>
      </c>
      <c r="B76" t="str">
        <f t="shared" si="33"/>
        <v>"roll"</v>
      </c>
      <c r="C76" t="str">
        <f t="shared" si="33"/>
        <v>:</v>
      </c>
      <c r="E76">
        <f>IF(A76&gt;0,INDEX(Converter!$U$9:$AH$38,Output!A76,14),"")</f>
        <v>0</v>
      </c>
      <c r="G76" t="str">
        <f t="shared" si="26"/>
        <v>"roll":0</v>
      </c>
    </row>
    <row r="77" spans="1:7" x14ac:dyDescent="0.25">
      <c r="B77" t="str">
        <f t="shared" si="33"/>
        <v>},</v>
      </c>
      <c r="E77" t="str">
        <f>IF(A77&gt;0,INDEX(Converter!$U$9:$AH$38,Output!A77,2),"")</f>
        <v/>
      </c>
      <c r="G77" t="str">
        <f t="shared" si="26"/>
        <v>},</v>
      </c>
    </row>
    <row r="78" spans="1:7" x14ac:dyDescent="0.25">
      <c r="B78" t="str">
        <f t="shared" si="33"/>
        <v>{</v>
      </c>
      <c r="E78" t="str">
        <f>IF(A78&gt;0,INDEX(Converter!$U$9:$AH$38,Output!A78,2),"")</f>
        <v/>
      </c>
      <c r="G78" t="str">
        <f t="shared" si="26"/>
        <v>{</v>
      </c>
    </row>
    <row r="79" spans="1:7" x14ac:dyDescent="0.25">
      <c r="A79" s="2">
        <f t="shared" si="32"/>
        <v>12</v>
      </c>
      <c r="B79" t="str">
        <f t="shared" si="33"/>
        <v>"className"</v>
      </c>
      <c r="C79" t="str">
        <f t="shared" si="33"/>
        <v>:</v>
      </c>
      <c r="D79" t="s">
        <v>26</v>
      </c>
      <c r="E79" t="str">
        <f>IF(A79&gt;0,INDEX(Converter!$U$9:$AH$38,Output!A79,2),"")</f>
        <v/>
      </c>
      <c r="F79" t="s">
        <v>27</v>
      </c>
      <c r="G79" t="str">
        <f t="shared" si="26"/>
        <v>"className":"",</v>
      </c>
    </row>
    <row r="80" spans="1:7" x14ac:dyDescent="0.25">
      <c r="A80" s="2">
        <f t="shared" si="32"/>
        <v>12</v>
      </c>
      <c r="B80" t="str">
        <f t="shared" si="33"/>
        <v>"position"</v>
      </c>
      <c r="C80" t="str">
        <f t="shared" si="33"/>
        <v>:</v>
      </c>
      <c r="D80" t="s">
        <v>28</v>
      </c>
      <c r="E80" t="str">
        <f>IF(A80&gt;0,INDEX(Converter!$U$9:$AH$38,Output!A80,9),"") &amp; "," &amp; IF(A80&gt;0,INDEX(Converter!$U$9:$AH$38,Output!A80,10),"")&amp;","&amp;IF(A80&gt;0,INDEX(Converter!$U$9:$AH$38,Output!A80,11),"")</f>
        <v>-7348.899902,-282.269012,-2647.629883</v>
      </c>
      <c r="F80" t="s">
        <v>30</v>
      </c>
      <c r="G80" t="str">
        <f t="shared" si="26"/>
        <v>"position":[-7348.899902,-282.269012,-2647.629883],</v>
      </c>
    </row>
    <row r="81" spans="1:7" x14ac:dyDescent="0.25">
      <c r="A81" s="2">
        <f t="shared" si="32"/>
        <v>12</v>
      </c>
      <c r="B81" t="str">
        <f t="shared" si="33"/>
        <v>"yaw"</v>
      </c>
      <c r="C81" t="str">
        <f t="shared" si="33"/>
        <v>:</v>
      </c>
      <c r="E81">
        <f>IF(A81&gt;0,INDEX(Converter!$U$9:$AH$38,Output!A81,12),"")</f>
        <v>0</v>
      </c>
      <c r="F81" t="s">
        <v>29</v>
      </c>
      <c r="G81" t="str">
        <f t="shared" si="26"/>
        <v>"yaw":0,</v>
      </c>
    </row>
    <row r="82" spans="1:7" x14ac:dyDescent="0.25">
      <c r="A82" s="2">
        <f t="shared" si="32"/>
        <v>12</v>
      </c>
      <c r="B82" t="str">
        <f t="shared" si="33"/>
        <v>"pitch"</v>
      </c>
      <c r="C82" t="str">
        <f t="shared" si="33"/>
        <v>:</v>
      </c>
      <c r="E82">
        <f>IF(A82&gt;0,INDEX(Converter!$U$9:$AH$38,Output!A82,13),"")</f>
        <v>0</v>
      </c>
      <c r="F82" t="s">
        <v>29</v>
      </c>
      <c r="G82" t="str">
        <f t="shared" si="26"/>
        <v>"pitch":0,</v>
      </c>
    </row>
    <row r="83" spans="1:7" x14ac:dyDescent="0.25">
      <c r="A83" s="2">
        <f t="shared" si="32"/>
        <v>12</v>
      </c>
      <c r="B83" t="str">
        <f t="shared" si="33"/>
        <v>"roll"</v>
      </c>
      <c r="C83" t="str">
        <f t="shared" si="33"/>
        <v>:</v>
      </c>
      <c r="E83">
        <f>IF(A83&gt;0,INDEX(Converter!$U$9:$AH$38,Output!A83,14),"")</f>
        <v>0</v>
      </c>
      <c r="G83" t="str">
        <f t="shared" si="26"/>
        <v>"roll":0</v>
      </c>
    </row>
    <row r="84" spans="1:7" x14ac:dyDescent="0.25">
      <c r="B84" t="str">
        <f t="shared" si="33"/>
        <v>},</v>
      </c>
      <c r="E84" t="str">
        <f>IF(A84&gt;0,INDEX(Converter!$U$9:$AH$38,Output!A84,2),"")</f>
        <v/>
      </c>
      <c r="G84" t="str">
        <f t="shared" si="26"/>
        <v>},</v>
      </c>
    </row>
    <row r="85" spans="1:7" x14ac:dyDescent="0.25">
      <c r="B85" t="str">
        <f t="shared" si="33"/>
        <v>{</v>
      </c>
      <c r="E85" t="str">
        <f>IF(A85&gt;0,INDEX(Converter!$U$9:$AH$38,Output!A85,2),"")</f>
        <v/>
      </c>
      <c r="G85" t="str">
        <f t="shared" si="26"/>
        <v>{</v>
      </c>
    </row>
    <row r="86" spans="1:7" x14ac:dyDescent="0.25">
      <c r="A86" s="2">
        <f t="shared" si="32"/>
        <v>13</v>
      </c>
      <c r="B86" t="str">
        <f t="shared" si="33"/>
        <v>"className"</v>
      </c>
      <c r="C86" t="str">
        <f t="shared" si="33"/>
        <v>:</v>
      </c>
      <c r="D86" t="s">
        <v>26</v>
      </c>
      <c r="E86" t="str">
        <f>IF(A86&gt;0,INDEX(Converter!$U$9:$AH$38,Output!A86,2),"")</f>
        <v/>
      </c>
      <c r="F86" t="s">
        <v>27</v>
      </c>
      <c r="G86" t="str">
        <f t="shared" si="26"/>
        <v>"className":"",</v>
      </c>
    </row>
    <row r="87" spans="1:7" x14ac:dyDescent="0.25">
      <c r="A87" s="2">
        <f t="shared" si="32"/>
        <v>13</v>
      </c>
      <c r="B87" t="str">
        <f t="shared" si="33"/>
        <v>"position"</v>
      </c>
      <c r="C87" t="str">
        <f t="shared" si="33"/>
        <v>:</v>
      </c>
      <c r="D87" t="s">
        <v>28</v>
      </c>
      <c r="E87" t="str">
        <f>IF(A87&gt;0,INDEX(Converter!$U$9:$AH$38,Output!A87,9),"") &amp; "," &amp; IF(A87&gt;0,INDEX(Converter!$U$9:$AH$38,Output!A87,10),"")&amp;","&amp;IF(A87&gt;0,INDEX(Converter!$U$9:$AH$38,Output!A87,11),"")</f>
        <v>-7348.899902,-282.269012,-2647.629883</v>
      </c>
      <c r="F87" t="s">
        <v>30</v>
      </c>
      <c r="G87" t="str">
        <f t="shared" si="26"/>
        <v>"position":[-7348.899902,-282.269012,-2647.629883],</v>
      </c>
    </row>
    <row r="88" spans="1:7" x14ac:dyDescent="0.25">
      <c r="A88" s="2">
        <f t="shared" si="32"/>
        <v>13</v>
      </c>
      <c r="B88" t="str">
        <f t="shared" si="33"/>
        <v>"yaw"</v>
      </c>
      <c r="C88" t="str">
        <f t="shared" si="33"/>
        <v>:</v>
      </c>
      <c r="E88">
        <f>IF(A88&gt;0,INDEX(Converter!$U$9:$AH$38,Output!A88,12),"")</f>
        <v>0</v>
      </c>
      <c r="F88" t="s">
        <v>29</v>
      </c>
      <c r="G88" t="str">
        <f t="shared" si="26"/>
        <v>"yaw":0,</v>
      </c>
    </row>
    <row r="89" spans="1:7" x14ac:dyDescent="0.25">
      <c r="A89" s="2">
        <f t="shared" si="32"/>
        <v>13</v>
      </c>
      <c r="B89" t="str">
        <f t="shared" si="33"/>
        <v>"pitch"</v>
      </c>
      <c r="C89" t="str">
        <f t="shared" si="33"/>
        <v>:</v>
      </c>
      <c r="E89">
        <f>IF(A89&gt;0,INDEX(Converter!$U$9:$AH$38,Output!A89,13),"")</f>
        <v>0</v>
      </c>
      <c r="F89" t="s">
        <v>29</v>
      </c>
      <c r="G89" t="str">
        <f t="shared" si="26"/>
        <v>"pitch":0,</v>
      </c>
    </row>
    <row r="90" spans="1:7" x14ac:dyDescent="0.25">
      <c r="A90" s="2">
        <f t="shared" si="32"/>
        <v>13</v>
      </c>
      <c r="B90" t="str">
        <f t="shared" si="33"/>
        <v>"roll"</v>
      </c>
      <c r="C90" t="str">
        <f t="shared" si="33"/>
        <v>:</v>
      </c>
      <c r="E90">
        <f>IF(A90&gt;0,INDEX(Converter!$U$9:$AH$38,Output!A90,14),"")</f>
        <v>0</v>
      </c>
      <c r="G90" t="str">
        <f t="shared" si="26"/>
        <v>"roll":0</v>
      </c>
    </row>
    <row r="91" spans="1:7" x14ac:dyDescent="0.25">
      <c r="B91" t="str">
        <f t="shared" si="33"/>
        <v>},</v>
      </c>
      <c r="E91" t="str">
        <f>IF(A91&gt;0,INDEX(Converter!$U$9:$AH$38,Output!A91,2),"")</f>
        <v/>
      </c>
      <c r="G91" t="str">
        <f t="shared" si="26"/>
        <v>},</v>
      </c>
    </row>
    <row r="92" spans="1:7" x14ac:dyDescent="0.25">
      <c r="B92" t="str">
        <f t="shared" si="33"/>
        <v>{</v>
      </c>
      <c r="E92" t="str">
        <f>IF(A92&gt;0,INDEX(Converter!$U$9:$AH$38,Output!A92,2),"")</f>
        <v/>
      </c>
      <c r="G92" t="str">
        <f t="shared" si="26"/>
        <v>{</v>
      </c>
    </row>
    <row r="93" spans="1:7" x14ac:dyDescent="0.25">
      <c r="A93" s="2">
        <f t="shared" si="32"/>
        <v>14</v>
      </c>
      <c r="B93" t="str">
        <f t="shared" si="33"/>
        <v>"className"</v>
      </c>
      <c r="C93" t="str">
        <f t="shared" si="33"/>
        <v>:</v>
      </c>
      <c r="D93" t="s">
        <v>26</v>
      </c>
      <c r="E93" t="str">
        <f>IF(A93&gt;0,INDEX(Converter!$U$9:$AH$38,Output!A93,2),"")</f>
        <v/>
      </c>
      <c r="F93" t="s">
        <v>27</v>
      </c>
      <c r="G93" t="str">
        <f t="shared" si="26"/>
        <v>"className":"",</v>
      </c>
    </row>
    <row r="94" spans="1:7" x14ac:dyDescent="0.25">
      <c r="A94" s="2">
        <f t="shared" si="32"/>
        <v>14</v>
      </c>
      <c r="B94" t="str">
        <f t="shared" si="33"/>
        <v>"position"</v>
      </c>
      <c r="C94" t="str">
        <f t="shared" si="33"/>
        <v>:</v>
      </c>
      <c r="D94" t="s">
        <v>28</v>
      </c>
      <c r="E94" t="str">
        <f>IF(A94&gt;0,INDEX(Converter!$U$9:$AH$38,Output!A94,9),"") &amp; "," &amp; IF(A94&gt;0,INDEX(Converter!$U$9:$AH$38,Output!A94,10),"")&amp;","&amp;IF(A94&gt;0,INDEX(Converter!$U$9:$AH$38,Output!A94,11),"")</f>
        <v>-7348.899902,-282.269012,-2647.629883</v>
      </c>
      <c r="F94" t="s">
        <v>30</v>
      </c>
      <c r="G94" t="str">
        <f t="shared" si="26"/>
        <v>"position":[-7348.899902,-282.269012,-2647.629883],</v>
      </c>
    </row>
    <row r="95" spans="1:7" x14ac:dyDescent="0.25">
      <c r="A95" s="2">
        <f t="shared" si="32"/>
        <v>14</v>
      </c>
      <c r="B95" t="str">
        <f t="shared" si="33"/>
        <v>"yaw"</v>
      </c>
      <c r="C95" t="str">
        <f t="shared" si="33"/>
        <v>:</v>
      </c>
      <c r="E95">
        <f>IF(A95&gt;0,INDEX(Converter!$U$9:$AH$38,Output!A95,12),"")</f>
        <v>0</v>
      </c>
      <c r="F95" t="s">
        <v>29</v>
      </c>
      <c r="G95" t="str">
        <f t="shared" si="26"/>
        <v>"yaw":0,</v>
      </c>
    </row>
    <row r="96" spans="1:7" x14ac:dyDescent="0.25">
      <c r="A96" s="2">
        <f t="shared" si="32"/>
        <v>14</v>
      </c>
      <c r="B96" t="str">
        <f t="shared" si="33"/>
        <v>"pitch"</v>
      </c>
      <c r="C96" t="str">
        <f t="shared" si="33"/>
        <v>:</v>
      </c>
      <c r="E96">
        <f>IF(A96&gt;0,INDEX(Converter!$U$9:$AH$38,Output!A96,13),"")</f>
        <v>0</v>
      </c>
      <c r="F96" t="s">
        <v>29</v>
      </c>
      <c r="G96" t="str">
        <f t="shared" si="26"/>
        <v>"pitch":0,</v>
      </c>
    </row>
    <row r="97" spans="1:7" x14ac:dyDescent="0.25">
      <c r="A97" s="2">
        <f t="shared" si="32"/>
        <v>14</v>
      </c>
      <c r="B97" t="str">
        <f t="shared" si="33"/>
        <v>"roll"</v>
      </c>
      <c r="C97" t="str">
        <f t="shared" si="33"/>
        <v>:</v>
      </c>
      <c r="E97">
        <f>IF(A97&gt;0,INDEX(Converter!$U$9:$AH$38,Output!A97,14),"")</f>
        <v>0</v>
      </c>
      <c r="G97" t="str">
        <f t="shared" si="26"/>
        <v>"roll":0</v>
      </c>
    </row>
    <row r="98" spans="1:7" x14ac:dyDescent="0.25">
      <c r="B98" t="str">
        <f t="shared" si="33"/>
        <v>},</v>
      </c>
      <c r="E98" t="str">
        <f>IF(A98&gt;0,INDEX(Converter!$U$9:$AH$38,Output!A98,2),"")</f>
        <v/>
      </c>
      <c r="G98" t="str">
        <f t="shared" si="26"/>
        <v>},</v>
      </c>
    </row>
    <row r="99" spans="1:7" x14ac:dyDescent="0.25">
      <c r="B99" t="str">
        <f t="shared" si="33"/>
        <v>{</v>
      </c>
      <c r="E99" t="str">
        <f>IF(A99&gt;0,INDEX(Converter!$U$9:$AH$38,Output!A99,2),"")</f>
        <v/>
      </c>
      <c r="G99" t="str">
        <f t="shared" si="26"/>
        <v>{</v>
      </c>
    </row>
    <row r="100" spans="1:7" x14ac:dyDescent="0.25">
      <c r="A100" s="2">
        <f t="shared" si="32"/>
        <v>15</v>
      </c>
      <c r="B100" t="str">
        <f t="shared" si="33"/>
        <v>"className"</v>
      </c>
      <c r="C100" t="str">
        <f t="shared" si="33"/>
        <v>:</v>
      </c>
      <c r="D100" t="s">
        <v>26</v>
      </c>
      <c r="E100" t="str">
        <f>IF(A100&gt;0,INDEX(Converter!$U$9:$AH$38,Output!A100,2),"")</f>
        <v/>
      </c>
      <c r="F100" t="s">
        <v>27</v>
      </c>
      <c r="G100" t="str">
        <f t="shared" si="26"/>
        <v>"className":"",</v>
      </c>
    </row>
    <row r="101" spans="1:7" x14ac:dyDescent="0.25">
      <c r="A101" s="2">
        <f t="shared" si="32"/>
        <v>15</v>
      </c>
      <c r="B101" t="str">
        <f t="shared" si="33"/>
        <v>"position"</v>
      </c>
      <c r="C101" t="str">
        <f t="shared" si="33"/>
        <v>:</v>
      </c>
      <c r="D101" t="s">
        <v>28</v>
      </c>
      <c r="E101" t="str">
        <f>IF(A101&gt;0,INDEX(Converter!$U$9:$AH$38,Output!A101,9),"") &amp; "," &amp; IF(A101&gt;0,INDEX(Converter!$U$9:$AH$38,Output!A101,10),"")&amp;","&amp;IF(A101&gt;0,INDEX(Converter!$U$9:$AH$38,Output!A101,11),"")</f>
        <v>-7348.899902,-282.269012,-2647.629883</v>
      </c>
      <c r="F101" t="s">
        <v>30</v>
      </c>
      <c r="G101" t="str">
        <f t="shared" si="26"/>
        <v>"position":[-7348.899902,-282.269012,-2647.629883],</v>
      </c>
    </row>
    <row r="102" spans="1:7" x14ac:dyDescent="0.25">
      <c r="A102" s="2">
        <f t="shared" si="32"/>
        <v>15</v>
      </c>
      <c r="B102" t="str">
        <f t="shared" si="33"/>
        <v>"yaw"</v>
      </c>
      <c r="C102" t="str">
        <f t="shared" si="33"/>
        <v>:</v>
      </c>
      <c r="E102">
        <f>IF(A102&gt;0,INDEX(Converter!$U$9:$AH$38,Output!A102,12),"")</f>
        <v>0</v>
      </c>
      <c r="F102" t="s">
        <v>29</v>
      </c>
      <c r="G102" t="str">
        <f t="shared" si="26"/>
        <v>"yaw":0,</v>
      </c>
    </row>
    <row r="103" spans="1:7" x14ac:dyDescent="0.25">
      <c r="A103" s="2">
        <f t="shared" si="32"/>
        <v>15</v>
      </c>
      <c r="B103" t="str">
        <f t="shared" si="33"/>
        <v>"pitch"</v>
      </c>
      <c r="C103" t="str">
        <f t="shared" si="33"/>
        <v>:</v>
      </c>
      <c r="E103">
        <f>IF(A103&gt;0,INDEX(Converter!$U$9:$AH$38,Output!A103,13),"")</f>
        <v>0</v>
      </c>
      <c r="F103" t="s">
        <v>29</v>
      </c>
      <c r="G103" t="str">
        <f t="shared" si="26"/>
        <v>"pitch":0,</v>
      </c>
    </row>
    <row r="104" spans="1:7" x14ac:dyDescent="0.25">
      <c r="A104" s="2">
        <f t="shared" si="32"/>
        <v>15</v>
      </c>
      <c r="B104" t="str">
        <f t="shared" si="33"/>
        <v>"roll"</v>
      </c>
      <c r="C104" t="str">
        <f t="shared" si="33"/>
        <v>:</v>
      </c>
      <c r="E104">
        <f>IF(A104&gt;0,INDEX(Converter!$U$9:$AH$38,Output!A104,14),"")</f>
        <v>0</v>
      </c>
      <c r="G104" t="str">
        <f t="shared" si="26"/>
        <v>"roll":0</v>
      </c>
    </row>
    <row r="105" spans="1:7" x14ac:dyDescent="0.25">
      <c r="B105" t="str">
        <f t="shared" si="33"/>
        <v>},</v>
      </c>
      <c r="E105" t="str">
        <f>IF(A105&gt;0,INDEX(Converter!$U$9:$AH$38,Output!A105,2),"")</f>
        <v/>
      </c>
      <c r="G105" t="str">
        <f t="shared" si="26"/>
        <v>},</v>
      </c>
    </row>
    <row r="106" spans="1:7" x14ac:dyDescent="0.25">
      <c r="B106" t="str">
        <f t="shared" si="33"/>
        <v>{</v>
      </c>
      <c r="E106" t="str">
        <f>IF(A106&gt;0,INDEX(Converter!$U$9:$AH$38,Output!A106,2),"")</f>
        <v/>
      </c>
      <c r="G106" t="str">
        <f t="shared" si="26"/>
        <v>{</v>
      </c>
    </row>
    <row r="107" spans="1:7" x14ac:dyDescent="0.25">
      <c r="A107" s="2">
        <f t="shared" si="32"/>
        <v>16</v>
      </c>
      <c r="B107" t="str">
        <f t="shared" si="33"/>
        <v>"className"</v>
      </c>
      <c r="C107" t="str">
        <f t="shared" si="33"/>
        <v>:</v>
      </c>
      <c r="D107" t="s">
        <v>26</v>
      </c>
      <c r="E107" t="str">
        <f>IF(A107&gt;0,INDEX(Converter!$U$9:$AH$38,Output!A107,2),"")</f>
        <v/>
      </c>
      <c r="F107" t="s">
        <v>27</v>
      </c>
      <c r="G107" t="str">
        <f t="shared" si="26"/>
        <v>"className":"",</v>
      </c>
    </row>
    <row r="108" spans="1:7" x14ac:dyDescent="0.25">
      <c r="A108" s="2">
        <f t="shared" si="32"/>
        <v>16</v>
      </c>
      <c r="B108" t="str">
        <f t="shared" si="33"/>
        <v>"position"</v>
      </c>
      <c r="C108" t="str">
        <f t="shared" si="33"/>
        <v>:</v>
      </c>
      <c r="D108" t="s">
        <v>28</v>
      </c>
      <c r="E108" t="str">
        <f>IF(A108&gt;0,INDEX(Converter!$U$9:$AH$38,Output!A108,9),"") &amp; "," &amp; IF(A108&gt;0,INDEX(Converter!$U$9:$AH$38,Output!A108,10),"")&amp;","&amp;IF(A108&gt;0,INDEX(Converter!$U$9:$AH$38,Output!A108,11),"")</f>
        <v>-7348.899902,-282.269012,-2647.629883</v>
      </c>
      <c r="F108" t="s">
        <v>30</v>
      </c>
      <c r="G108" t="str">
        <f t="shared" si="26"/>
        <v>"position":[-7348.899902,-282.269012,-2647.629883],</v>
      </c>
    </row>
    <row r="109" spans="1:7" x14ac:dyDescent="0.25">
      <c r="A109" s="2">
        <f t="shared" si="32"/>
        <v>16</v>
      </c>
      <c r="B109" t="str">
        <f t="shared" si="33"/>
        <v>"yaw"</v>
      </c>
      <c r="C109" t="str">
        <f t="shared" si="33"/>
        <v>:</v>
      </c>
      <c r="E109">
        <f>IF(A109&gt;0,INDEX(Converter!$U$9:$AH$38,Output!A109,12),"")</f>
        <v>0</v>
      </c>
      <c r="F109" t="s">
        <v>29</v>
      </c>
      <c r="G109" t="str">
        <f t="shared" si="26"/>
        <v>"yaw":0,</v>
      </c>
    </row>
    <row r="110" spans="1:7" x14ac:dyDescent="0.25">
      <c r="A110" s="2">
        <f t="shared" si="32"/>
        <v>16</v>
      </c>
      <c r="B110" t="str">
        <f t="shared" si="33"/>
        <v>"pitch"</v>
      </c>
      <c r="C110" t="str">
        <f t="shared" si="33"/>
        <v>:</v>
      </c>
      <c r="E110">
        <f>IF(A110&gt;0,INDEX(Converter!$U$9:$AH$38,Output!A110,13),"")</f>
        <v>0</v>
      </c>
      <c r="F110" t="s">
        <v>29</v>
      </c>
      <c r="G110" t="str">
        <f t="shared" si="26"/>
        <v>"pitch":0,</v>
      </c>
    </row>
    <row r="111" spans="1:7" x14ac:dyDescent="0.25">
      <c r="A111" s="2">
        <f t="shared" si="32"/>
        <v>16</v>
      </c>
      <c r="B111" t="str">
        <f t="shared" si="33"/>
        <v>"roll"</v>
      </c>
      <c r="C111" t="str">
        <f t="shared" si="33"/>
        <v>:</v>
      </c>
      <c r="E111">
        <f>IF(A111&gt;0,INDEX(Converter!$U$9:$AH$38,Output!A111,14),"")</f>
        <v>0</v>
      </c>
      <c r="G111" t="str">
        <f t="shared" si="26"/>
        <v>"roll":0</v>
      </c>
    </row>
    <row r="112" spans="1:7" x14ac:dyDescent="0.25">
      <c r="B112" t="str">
        <f t="shared" si="33"/>
        <v>},</v>
      </c>
      <c r="E112" t="str">
        <f>IF(A112&gt;0,INDEX(Converter!$U$9:$AH$38,Output!A112,2),"")</f>
        <v/>
      </c>
      <c r="G112" t="str">
        <f t="shared" si="26"/>
        <v>},</v>
      </c>
    </row>
    <row r="113" spans="1:7" x14ac:dyDescent="0.25">
      <c r="B113" t="str">
        <f t="shared" si="33"/>
        <v>{</v>
      </c>
      <c r="E113" t="str">
        <f>IF(A113&gt;0,INDEX(Converter!$U$9:$AH$38,Output!A113,2),"")</f>
        <v/>
      </c>
      <c r="G113" t="str">
        <f t="shared" si="26"/>
        <v>{</v>
      </c>
    </row>
    <row r="114" spans="1:7" x14ac:dyDescent="0.25">
      <c r="A114" s="2">
        <f t="shared" si="32"/>
        <v>17</v>
      </c>
      <c r="B114" t="str">
        <f t="shared" si="33"/>
        <v>"className"</v>
      </c>
      <c r="C114" t="str">
        <f t="shared" si="33"/>
        <v>:</v>
      </c>
      <c r="D114" t="s">
        <v>26</v>
      </c>
      <c r="E114" t="str">
        <f>IF(A114&gt;0,INDEX(Converter!$U$9:$AH$38,Output!A114,2),"")</f>
        <v/>
      </c>
      <c r="F114" t="s">
        <v>27</v>
      </c>
      <c r="G114" t="str">
        <f t="shared" si="26"/>
        <v>"className":"",</v>
      </c>
    </row>
    <row r="115" spans="1:7" x14ac:dyDescent="0.25">
      <c r="A115" s="2">
        <f t="shared" si="32"/>
        <v>17</v>
      </c>
      <c r="B115" t="str">
        <f t="shared" si="33"/>
        <v>"position"</v>
      </c>
      <c r="C115" t="str">
        <f t="shared" si="33"/>
        <v>:</v>
      </c>
      <c r="D115" t="s">
        <v>28</v>
      </c>
      <c r="E115" t="str">
        <f>IF(A115&gt;0,INDEX(Converter!$U$9:$AH$38,Output!A115,9),"") &amp; "," &amp; IF(A115&gt;0,INDEX(Converter!$U$9:$AH$38,Output!A115,10),"")&amp;","&amp;IF(A115&gt;0,INDEX(Converter!$U$9:$AH$38,Output!A115,11),"")</f>
        <v>-7348.899902,-282.269012,-2647.629883</v>
      </c>
      <c r="F115" t="s">
        <v>30</v>
      </c>
      <c r="G115" t="str">
        <f t="shared" si="26"/>
        <v>"position":[-7348.899902,-282.269012,-2647.629883],</v>
      </c>
    </row>
    <row r="116" spans="1:7" x14ac:dyDescent="0.25">
      <c r="A116" s="2">
        <f t="shared" si="32"/>
        <v>17</v>
      </c>
      <c r="B116" t="str">
        <f t="shared" si="33"/>
        <v>"yaw"</v>
      </c>
      <c r="C116" t="str">
        <f t="shared" si="33"/>
        <v>:</v>
      </c>
      <c r="E116">
        <f>IF(A116&gt;0,INDEX(Converter!$U$9:$AH$38,Output!A116,12),"")</f>
        <v>0</v>
      </c>
      <c r="F116" t="s">
        <v>29</v>
      </c>
      <c r="G116" t="str">
        <f t="shared" si="26"/>
        <v>"yaw":0,</v>
      </c>
    </row>
    <row r="117" spans="1:7" x14ac:dyDescent="0.25">
      <c r="A117" s="2">
        <f t="shared" si="32"/>
        <v>17</v>
      </c>
      <c r="B117" t="str">
        <f t="shared" si="33"/>
        <v>"pitch"</v>
      </c>
      <c r="C117" t="str">
        <f t="shared" si="33"/>
        <v>:</v>
      </c>
      <c r="E117">
        <f>IF(A117&gt;0,INDEX(Converter!$U$9:$AH$38,Output!A117,13),"")</f>
        <v>0</v>
      </c>
      <c r="F117" t="s">
        <v>29</v>
      </c>
      <c r="G117" t="str">
        <f t="shared" si="26"/>
        <v>"pitch":0,</v>
      </c>
    </row>
    <row r="118" spans="1:7" x14ac:dyDescent="0.25">
      <c r="A118" s="2">
        <f t="shared" si="32"/>
        <v>17</v>
      </c>
      <c r="B118" t="str">
        <f t="shared" si="33"/>
        <v>"roll"</v>
      </c>
      <c r="C118" t="str">
        <f t="shared" si="33"/>
        <v>:</v>
      </c>
      <c r="E118">
        <f>IF(A118&gt;0,INDEX(Converter!$U$9:$AH$38,Output!A118,14),"")</f>
        <v>0</v>
      </c>
      <c r="G118" t="str">
        <f t="shared" si="26"/>
        <v>"roll":0</v>
      </c>
    </row>
    <row r="119" spans="1:7" x14ac:dyDescent="0.25">
      <c r="B119" t="str">
        <f t="shared" si="33"/>
        <v>},</v>
      </c>
      <c r="E119" t="str">
        <f>IF(A119&gt;0,INDEX(Converter!$U$9:$AH$38,Output!A119,2),"")</f>
        <v/>
      </c>
      <c r="G119" t="str">
        <f t="shared" si="26"/>
        <v>},</v>
      </c>
    </row>
    <row r="120" spans="1:7" x14ac:dyDescent="0.25">
      <c r="B120" t="str">
        <f t="shared" si="33"/>
        <v>{</v>
      </c>
      <c r="E120" t="str">
        <f>IF(A120&gt;0,INDEX(Converter!$U$9:$AH$38,Output!A120,2),"")</f>
        <v/>
      </c>
      <c r="G120" t="str">
        <f t="shared" si="26"/>
        <v>{</v>
      </c>
    </row>
    <row r="121" spans="1:7" x14ac:dyDescent="0.25">
      <c r="A121" s="2">
        <f t="shared" si="32"/>
        <v>18</v>
      </c>
      <c r="B121" t="str">
        <f t="shared" si="33"/>
        <v>"className"</v>
      </c>
      <c r="C121" t="str">
        <f t="shared" si="33"/>
        <v>:</v>
      </c>
      <c r="D121" t="s">
        <v>26</v>
      </c>
      <c r="E121" t="str">
        <f>IF(A121&gt;0,INDEX(Converter!$U$9:$AH$38,Output!A121,2),"")</f>
        <v/>
      </c>
      <c r="F121" t="s">
        <v>27</v>
      </c>
      <c r="G121" t="str">
        <f t="shared" si="26"/>
        <v>"className":"",</v>
      </c>
    </row>
    <row r="122" spans="1:7" x14ac:dyDescent="0.25">
      <c r="A122" s="2">
        <f t="shared" si="32"/>
        <v>18</v>
      </c>
      <c r="B122" t="str">
        <f t="shared" si="33"/>
        <v>"position"</v>
      </c>
      <c r="C122" t="str">
        <f t="shared" si="33"/>
        <v>:</v>
      </c>
      <c r="D122" t="s">
        <v>28</v>
      </c>
      <c r="E122" t="str">
        <f>IF(A122&gt;0,INDEX(Converter!$U$9:$AH$38,Output!A122,9),"") &amp; "," &amp; IF(A122&gt;0,INDEX(Converter!$U$9:$AH$38,Output!A122,10),"")&amp;","&amp;IF(A122&gt;0,INDEX(Converter!$U$9:$AH$38,Output!A122,11),"")</f>
        <v>-7348.899902,-282.269012,-2647.629883</v>
      </c>
      <c r="F122" t="s">
        <v>30</v>
      </c>
      <c r="G122" t="str">
        <f t="shared" si="26"/>
        <v>"position":[-7348.899902,-282.269012,-2647.629883],</v>
      </c>
    </row>
    <row r="123" spans="1:7" x14ac:dyDescent="0.25">
      <c r="A123" s="2">
        <f t="shared" si="32"/>
        <v>18</v>
      </c>
      <c r="B123" t="str">
        <f t="shared" si="33"/>
        <v>"yaw"</v>
      </c>
      <c r="C123" t="str">
        <f t="shared" si="33"/>
        <v>:</v>
      </c>
      <c r="E123">
        <f>IF(A123&gt;0,INDEX(Converter!$U$9:$AH$38,Output!A123,12),"")</f>
        <v>0</v>
      </c>
      <c r="F123" t="s">
        <v>29</v>
      </c>
      <c r="G123" t="str">
        <f t="shared" si="26"/>
        <v>"yaw":0,</v>
      </c>
    </row>
    <row r="124" spans="1:7" x14ac:dyDescent="0.25">
      <c r="A124" s="2">
        <f t="shared" si="32"/>
        <v>18</v>
      </c>
      <c r="B124" t="str">
        <f t="shared" si="33"/>
        <v>"pitch"</v>
      </c>
      <c r="C124" t="str">
        <f t="shared" si="33"/>
        <v>:</v>
      </c>
      <c r="E124">
        <f>IF(A124&gt;0,INDEX(Converter!$U$9:$AH$38,Output!A124,13),"")</f>
        <v>0</v>
      </c>
      <c r="F124" t="s">
        <v>29</v>
      </c>
      <c r="G124" t="str">
        <f t="shared" si="26"/>
        <v>"pitch":0,</v>
      </c>
    </row>
    <row r="125" spans="1:7" x14ac:dyDescent="0.25">
      <c r="A125" s="2">
        <f t="shared" si="32"/>
        <v>18</v>
      </c>
      <c r="B125" t="str">
        <f t="shared" si="33"/>
        <v>"roll"</v>
      </c>
      <c r="C125" t="str">
        <f t="shared" si="33"/>
        <v>:</v>
      </c>
      <c r="E125">
        <f>IF(A125&gt;0,INDEX(Converter!$U$9:$AH$38,Output!A125,14),"")</f>
        <v>0</v>
      </c>
      <c r="G125" t="str">
        <f t="shared" si="26"/>
        <v>"roll":0</v>
      </c>
    </row>
    <row r="126" spans="1:7" x14ac:dyDescent="0.25">
      <c r="B126" t="str">
        <f t="shared" si="33"/>
        <v>},</v>
      </c>
      <c r="E126" t="str">
        <f>IF(A126&gt;0,INDEX(Converter!$U$9:$AH$38,Output!A126,2),"")</f>
        <v/>
      </c>
      <c r="G126" t="str">
        <f t="shared" si="26"/>
        <v>},</v>
      </c>
    </row>
    <row r="127" spans="1:7" x14ac:dyDescent="0.25">
      <c r="B127" t="str">
        <f t="shared" si="33"/>
        <v>{</v>
      </c>
      <c r="E127" t="str">
        <f>IF(A127&gt;0,INDEX(Converter!$U$9:$AH$38,Output!A127,2),"")</f>
        <v/>
      </c>
      <c r="G127" t="str">
        <f t="shared" si="26"/>
        <v>{</v>
      </c>
    </row>
    <row r="128" spans="1:7" x14ac:dyDescent="0.25">
      <c r="A128" s="2">
        <f t="shared" si="32"/>
        <v>19</v>
      </c>
      <c r="B128" t="str">
        <f t="shared" si="33"/>
        <v>"className"</v>
      </c>
      <c r="C128" t="str">
        <f t="shared" si="33"/>
        <v>:</v>
      </c>
      <c r="D128" t="s">
        <v>26</v>
      </c>
      <c r="E128" t="str">
        <f>IF(A128&gt;0,INDEX(Converter!$U$9:$AH$38,Output!A128,2),"")</f>
        <v/>
      </c>
      <c r="F128" t="s">
        <v>27</v>
      </c>
      <c r="G128" t="str">
        <f t="shared" si="26"/>
        <v>"className":"",</v>
      </c>
    </row>
    <row r="129" spans="1:7" x14ac:dyDescent="0.25">
      <c r="A129" s="2">
        <f t="shared" si="32"/>
        <v>19</v>
      </c>
      <c r="B129" t="str">
        <f t="shared" si="33"/>
        <v>"position"</v>
      </c>
      <c r="C129" t="str">
        <f t="shared" si="33"/>
        <v>:</v>
      </c>
      <c r="D129" t="s">
        <v>28</v>
      </c>
      <c r="E129" t="str">
        <f>IF(A129&gt;0,INDEX(Converter!$U$9:$AH$38,Output!A129,9),"") &amp; "," &amp; IF(A129&gt;0,INDEX(Converter!$U$9:$AH$38,Output!A129,10),"")&amp;","&amp;IF(A129&gt;0,INDEX(Converter!$U$9:$AH$38,Output!A129,11),"")</f>
        <v>-7348.899902,-282.269012,-2647.629883</v>
      </c>
      <c r="F129" t="s">
        <v>30</v>
      </c>
      <c r="G129" t="str">
        <f t="shared" si="26"/>
        <v>"position":[-7348.899902,-282.269012,-2647.629883],</v>
      </c>
    </row>
    <row r="130" spans="1:7" x14ac:dyDescent="0.25">
      <c r="A130" s="2">
        <f t="shared" si="32"/>
        <v>19</v>
      </c>
      <c r="B130" t="str">
        <f t="shared" si="33"/>
        <v>"yaw"</v>
      </c>
      <c r="C130" t="str">
        <f t="shared" si="33"/>
        <v>:</v>
      </c>
      <c r="E130">
        <f>IF(A130&gt;0,INDEX(Converter!$U$9:$AH$38,Output!A130,12),"")</f>
        <v>0</v>
      </c>
      <c r="F130" t="s">
        <v>29</v>
      </c>
      <c r="G130" t="str">
        <f t="shared" ref="G130:G193" si="34">CONCATENATE(TRIM(B130),TRIM(C130),TRIM(D130),TRIM(E130),TRIM(F130))</f>
        <v>"yaw":0,</v>
      </c>
    </row>
    <row r="131" spans="1:7" x14ac:dyDescent="0.25">
      <c r="A131" s="2">
        <f t="shared" si="32"/>
        <v>19</v>
      </c>
      <c r="B131" t="str">
        <f t="shared" si="33"/>
        <v>"pitch"</v>
      </c>
      <c r="C131" t="str">
        <f t="shared" si="33"/>
        <v>:</v>
      </c>
      <c r="E131">
        <f>IF(A131&gt;0,INDEX(Converter!$U$9:$AH$38,Output!A131,13),"")</f>
        <v>0</v>
      </c>
      <c r="F131" t="s">
        <v>29</v>
      </c>
      <c r="G131" t="str">
        <f t="shared" si="34"/>
        <v>"pitch":0,</v>
      </c>
    </row>
    <row r="132" spans="1:7" x14ac:dyDescent="0.25">
      <c r="A132" s="2">
        <f t="shared" si="32"/>
        <v>19</v>
      </c>
      <c r="B132" t="str">
        <f t="shared" si="33"/>
        <v>"roll"</v>
      </c>
      <c r="C132" t="str">
        <f t="shared" si="33"/>
        <v>:</v>
      </c>
      <c r="E132">
        <f>IF(A132&gt;0,INDEX(Converter!$U$9:$AH$38,Output!A132,14),"")</f>
        <v>0</v>
      </c>
      <c r="G132" t="str">
        <f t="shared" si="34"/>
        <v>"roll":0</v>
      </c>
    </row>
    <row r="133" spans="1:7" x14ac:dyDescent="0.25">
      <c r="B133" t="str">
        <f t="shared" si="33"/>
        <v>},</v>
      </c>
      <c r="E133" t="str">
        <f>IF(A133&gt;0,INDEX(Converter!$U$9:$AH$38,Output!A133,2),"")</f>
        <v/>
      </c>
      <c r="G133" t="str">
        <f t="shared" si="34"/>
        <v>},</v>
      </c>
    </row>
    <row r="134" spans="1:7" x14ac:dyDescent="0.25">
      <c r="B134" t="str">
        <f t="shared" si="33"/>
        <v>{</v>
      </c>
      <c r="E134" t="str">
        <f>IF(A134&gt;0,INDEX(Converter!$U$9:$AH$38,Output!A134,2),"")</f>
        <v/>
      </c>
      <c r="G134" t="str">
        <f t="shared" si="34"/>
        <v>{</v>
      </c>
    </row>
    <row r="135" spans="1:7" x14ac:dyDescent="0.25">
      <c r="A135" s="2">
        <f t="shared" si="32"/>
        <v>20</v>
      </c>
      <c r="B135" t="str">
        <f t="shared" si="33"/>
        <v>"className"</v>
      </c>
      <c r="C135" t="str">
        <f t="shared" si="33"/>
        <v>:</v>
      </c>
      <c r="D135" t="s">
        <v>26</v>
      </c>
      <c r="E135" t="str">
        <f>IF(A135&gt;0,INDEX(Converter!$U$9:$AH$38,Output!A135,2),"")</f>
        <v/>
      </c>
      <c r="F135" t="s">
        <v>27</v>
      </c>
      <c r="G135" t="str">
        <f t="shared" si="34"/>
        <v>"className":"",</v>
      </c>
    </row>
    <row r="136" spans="1:7" x14ac:dyDescent="0.25">
      <c r="A136" s="2">
        <f t="shared" si="32"/>
        <v>20</v>
      </c>
      <c r="B136" t="str">
        <f t="shared" si="33"/>
        <v>"position"</v>
      </c>
      <c r="C136" t="str">
        <f t="shared" si="33"/>
        <v>:</v>
      </c>
      <c r="D136" t="s">
        <v>28</v>
      </c>
      <c r="E136" t="str">
        <f>IF(A136&gt;0,INDEX(Converter!$U$9:$AH$38,Output!A136,9),"") &amp; "," &amp; IF(A136&gt;0,INDEX(Converter!$U$9:$AH$38,Output!A136,10),"")&amp;","&amp;IF(A136&gt;0,INDEX(Converter!$U$9:$AH$38,Output!A136,11),"")</f>
        <v>-7348.899902,-282.269012,-2647.629883</v>
      </c>
      <c r="F136" t="s">
        <v>30</v>
      </c>
      <c r="G136" t="str">
        <f t="shared" si="34"/>
        <v>"position":[-7348.899902,-282.269012,-2647.629883],</v>
      </c>
    </row>
    <row r="137" spans="1:7" x14ac:dyDescent="0.25">
      <c r="A137" s="2">
        <f t="shared" si="32"/>
        <v>20</v>
      </c>
      <c r="B137" t="str">
        <f t="shared" si="33"/>
        <v>"yaw"</v>
      </c>
      <c r="C137" t="str">
        <f t="shared" si="33"/>
        <v>:</v>
      </c>
      <c r="E137">
        <f>IF(A137&gt;0,INDEX(Converter!$U$9:$AH$38,Output!A137,12),"")</f>
        <v>0</v>
      </c>
      <c r="F137" t="s">
        <v>29</v>
      </c>
      <c r="G137" t="str">
        <f t="shared" si="34"/>
        <v>"yaw":0,</v>
      </c>
    </row>
    <row r="138" spans="1:7" x14ac:dyDescent="0.25">
      <c r="A138" s="2">
        <f t="shared" ref="A138:A201" si="35">IF(A131&gt;0,A131+1,"")</f>
        <v>20</v>
      </c>
      <c r="B138" t="str">
        <f t="shared" ref="B138:C201" si="36">B131</f>
        <v>"pitch"</v>
      </c>
      <c r="C138" t="str">
        <f t="shared" si="36"/>
        <v>:</v>
      </c>
      <c r="E138">
        <f>IF(A138&gt;0,INDEX(Converter!$U$9:$AH$38,Output!A138,13),"")</f>
        <v>0</v>
      </c>
      <c r="F138" t="s">
        <v>29</v>
      </c>
      <c r="G138" t="str">
        <f t="shared" si="34"/>
        <v>"pitch":0,</v>
      </c>
    </row>
    <row r="139" spans="1:7" x14ac:dyDescent="0.25">
      <c r="A139" s="2">
        <f t="shared" si="35"/>
        <v>20</v>
      </c>
      <c r="B139" t="str">
        <f t="shared" si="36"/>
        <v>"roll"</v>
      </c>
      <c r="C139" t="str">
        <f t="shared" si="36"/>
        <v>:</v>
      </c>
      <c r="E139">
        <f>IF(A139&gt;0,INDEX(Converter!$U$9:$AH$38,Output!A139,14),"")</f>
        <v>0</v>
      </c>
      <c r="G139" t="str">
        <f t="shared" si="34"/>
        <v>"roll":0</v>
      </c>
    </row>
    <row r="140" spans="1:7" x14ac:dyDescent="0.25">
      <c r="B140" t="str">
        <f t="shared" si="36"/>
        <v>},</v>
      </c>
      <c r="E140" t="str">
        <f>IF(A140&gt;0,INDEX(Converter!$U$9:$AH$38,Output!A140,2),"")</f>
        <v/>
      </c>
      <c r="G140" t="str">
        <f t="shared" si="34"/>
        <v>},</v>
      </c>
    </row>
    <row r="141" spans="1:7" x14ac:dyDescent="0.25">
      <c r="B141" t="str">
        <f t="shared" si="36"/>
        <v>{</v>
      </c>
      <c r="E141" t="str">
        <f>IF(A141&gt;0,INDEX(Converter!$U$9:$AH$38,Output!A141,2),"")</f>
        <v/>
      </c>
      <c r="G141" t="str">
        <f t="shared" si="34"/>
        <v>{</v>
      </c>
    </row>
    <row r="142" spans="1:7" x14ac:dyDescent="0.25">
      <c r="A142" s="2">
        <f t="shared" si="35"/>
        <v>21</v>
      </c>
      <c r="B142" t="str">
        <f t="shared" si="36"/>
        <v>"className"</v>
      </c>
      <c r="C142" t="str">
        <f t="shared" si="36"/>
        <v>:</v>
      </c>
      <c r="D142" t="s">
        <v>26</v>
      </c>
      <c r="E142" t="str">
        <f>IF(A142&gt;0,INDEX(Converter!$U$9:$AH$38,Output!A142,2),"")</f>
        <v/>
      </c>
      <c r="F142" t="s">
        <v>27</v>
      </c>
      <c r="G142" t="str">
        <f t="shared" si="34"/>
        <v>"className":"",</v>
      </c>
    </row>
    <row r="143" spans="1:7" x14ac:dyDescent="0.25">
      <c r="A143" s="2">
        <f t="shared" si="35"/>
        <v>21</v>
      </c>
      <c r="B143" t="str">
        <f t="shared" si="36"/>
        <v>"position"</v>
      </c>
      <c r="C143" t="str">
        <f t="shared" si="36"/>
        <v>:</v>
      </c>
      <c r="D143" t="s">
        <v>28</v>
      </c>
      <c r="E143" t="str">
        <f>IF(A143&gt;0,INDEX(Converter!$U$9:$AH$38,Output!A143,9),"") &amp; "," &amp; IF(A143&gt;0,INDEX(Converter!$U$9:$AH$38,Output!A143,10),"")&amp;","&amp;IF(A143&gt;0,INDEX(Converter!$U$9:$AH$38,Output!A143,11),"")</f>
        <v>-7348.899902,-282.269012,-2647.629883</v>
      </c>
      <c r="F143" t="s">
        <v>30</v>
      </c>
      <c r="G143" t="str">
        <f t="shared" si="34"/>
        <v>"position":[-7348.899902,-282.269012,-2647.629883],</v>
      </c>
    </row>
    <row r="144" spans="1:7" x14ac:dyDescent="0.25">
      <c r="A144" s="2">
        <f t="shared" si="35"/>
        <v>21</v>
      </c>
      <c r="B144" t="str">
        <f t="shared" si="36"/>
        <v>"yaw"</v>
      </c>
      <c r="C144" t="str">
        <f t="shared" si="36"/>
        <v>:</v>
      </c>
      <c r="E144">
        <f>IF(A144&gt;0,INDEX(Converter!$U$9:$AH$38,Output!A144,12),"")</f>
        <v>0</v>
      </c>
      <c r="F144" t="s">
        <v>29</v>
      </c>
      <c r="G144" t="str">
        <f t="shared" si="34"/>
        <v>"yaw":0,</v>
      </c>
    </row>
    <row r="145" spans="1:7" x14ac:dyDescent="0.25">
      <c r="A145" s="2">
        <f t="shared" si="35"/>
        <v>21</v>
      </c>
      <c r="B145" t="str">
        <f t="shared" si="36"/>
        <v>"pitch"</v>
      </c>
      <c r="C145" t="str">
        <f t="shared" si="36"/>
        <v>:</v>
      </c>
      <c r="E145">
        <f>IF(A145&gt;0,INDEX(Converter!$U$9:$AH$38,Output!A145,13),"")</f>
        <v>0</v>
      </c>
      <c r="F145" t="s">
        <v>29</v>
      </c>
      <c r="G145" t="str">
        <f t="shared" si="34"/>
        <v>"pitch":0,</v>
      </c>
    </row>
    <row r="146" spans="1:7" x14ac:dyDescent="0.25">
      <c r="A146" s="2">
        <f t="shared" si="35"/>
        <v>21</v>
      </c>
      <c r="B146" t="str">
        <f t="shared" si="36"/>
        <v>"roll"</v>
      </c>
      <c r="C146" t="str">
        <f t="shared" si="36"/>
        <v>:</v>
      </c>
      <c r="E146">
        <f>IF(A146&gt;0,INDEX(Converter!$U$9:$AH$38,Output!A146,14),"")</f>
        <v>0</v>
      </c>
      <c r="G146" t="str">
        <f t="shared" si="34"/>
        <v>"roll":0</v>
      </c>
    </row>
    <row r="147" spans="1:7" x14ac:dyDescent="0.25">
      <c r="B147" t="str">
        <f t="shared" si="36"/>
        <v>},</v>
      </c>
      <c r="E147" t="str">
        <f>IF(A147&gt;0,INDEX(Converter!$U$9:$AH$38,Output!A147,2),"")</f>
        <v/>
      </c>
      <c r="G147" t="str">
        <f t="shared" si="34"/>
        <v>},</v>
      </c>
    </row>
    <row r="148" spans="1:7" x14ac:dyDescent="0.25">
      <c r="B148" t="str">
        <f t="shared" si="36"/>
        <v>{</v>
      </c>
      <c r="E148" t="str">
        <f>IF(A148&gt;0,INDEX(Converter!$U$9:$AH$38,Output!A148,2),"")</f>
        <v/>
      </c>
      <c r="G148" t="str">
        <f t="shared" si="34"/>
        <v>{</v>
      </c>
    </row>
    <row r="149" spans="1:7" x14ac:dyDescent="0.25">
      <c r="A149" s="2">
        <f t="shared" si="35"/>
        <v>22</v>
      </c>
      <c r="B149" t="str">
        <f t="shared" si="36"/>
        <v>"className"</v>
      </c>
      <c r="C149" t="str">
        <f t="shared" si="36"/>
        <v>:</v>
      </c>
      <c r="D149" t="s">
        <v>26</v>
      </c>
      <c r="E149" t="str">
        <f>IF(A149&gt;0,INDEX(Converter!$U$9:$AH$38,Output!A149,2),"")</f>
        <v/>
      </c>
      <c r="F149" t="s">
        <v>27</v>
      </c>
      <c r="G149" t="str">
        <f t="shared" si="34"/>
        <v>"className":"",</v>
      </c>
    </row>
    <row r="150" spans="1:7" x14ac:dyDescent="0.25">
      <c r="A150" s="2">
        <f t="shared" si="35"/>
        <v>22</v>
      </c>
      <c r="B150" t="str">
        <f t="shared" si="36"/>
        <v>"position"</v>
      </c>
      <c r="C150" t="str">
        <f t="shared" si="36"/>
        <v>:</v>
      </c>
      <c r="D150" t="s">
        <v>28</v>
      </c>
      <c r="E150" t="str">
        <f>IF(A150&gt;0,INDEX(Converter!$U$9:$AH$38,Output!A150,9),"") &amp; "," &amp; IF(A150&gt;0,INDEX(Converter!$U$9:$AH$38,Output!A150,10),"")&amp;","&amp;IF(A150&gt;0,INDEX(Converter!$U$9:$AH$38,Output!A150,11),"")</f>
        <v>-7348.899902,-282.269012,-2647.629883</v>
      </c>
      <c r="F150" t="s">
        <v>30</v>
      </c>
      <c r="G150" t="str">
        <f t="shared" si="34"/>
        <v>"position":[-7348.899902,-282.269012,-2647.629883],</v>
      </c>
    </row>
    <row r="151" spans="1:7" x14ac:dyDescent="0.25">
      <c r="A151" s="2">
        <f t="shared" si="35"/>
        <v>22</v>
      </c>
      <c r="B151" t="str">
        <f t="shared" si="36"/>
        <v>"yaw"</v>
      </c>
      <c r="C151" t="str">
        <f t="shared" si="36"/>
        <v>:</v>
      </c>
      <c r="E151">
        <f>IF(A151&gt;0,INDEX(Converter!$U$9:$AH$38,Output!A151,12),"")</f>
        <v>0</v>
      </c>
      <c r="F151" t="s">
        <v>29</v>
      </c>
      <c r="G151" t="str">
        <f t="shared" si="34"/>
        <v>"yaw":0,</v>
      </c>
    </row>
    <row r="152" spans="1:7" x14ac:dyDescent="0.25">
      <c r="A152" s="2">
        <f t="shared" si="35"/>
        <v>22</v>
      </c>
      <c r="B152" t="str">
        <f t="shared" si="36"/>
        <v>"pitch"</v>
      </c>
      <c r="C152" t="str">
        <f t="shared" si="36"/>
        <v>:</v>
      </c>
      <c r="E152">
        <f>IF(A152&gt;0,INDEX(Converter!$U$9:$AH$38,Output!A152,13),"")</f>
        <v>0</v>
      </c>
      <c r="F152" t="s">
        <v>29</v>
      </c>
      <c r="G152" t="str">
        <f t="shared" si="34"/>
        <v>"pitch":0,</v>
      </c>
    </row>
    <row r="153" spans="1:7" x14ac:dyDescent="0.25">
      <c r="A153" s="2">
        <f t="shared" si="35"/>
        <v>22</v>
      </c>
      <c r="B153" t="str">
        <f t="shared" si="36"/>
        <v>"roll"</v>
      </c>
      <c r="C153" t="str">
        <f t="shared" si="36"/>
        <v>:</v>
      </c>
      <c r="E153">
        <f>IF(A153&gt;0,INDEX(Converter!$U$9:$AH$38,Output!A153,14),"")</f>
        <v>0</v>
      </c>
      <c r="G153" t="str">
        <f t="shared" si="34"/>
        <v>"roll":0</v>
      </c>
    </row>
    <row r="154" spans="1:7" x14ac:dyDescent="0.25">
      <c r="B154" t="str">
        <f t="shared" si="36"/>
        <v>},</v>
      </c>
      <c r="E154" t="str">
        <f>IF(A154&gt;0,INDEX(Converter!$U$9:$AH$38,Output!A154,2),"")</f>
        <v/>
      </c>
      <c r="G154" t="str">
        <f t="shared" si="34"/>
        <v>},</v>
      </c>
    </row>
    <row r="155" spans="1:7" x14ac:dyDescent="0.25">
      <c r="B155" t="str">
        <f t="shared" si="36"/>
        <v>{</v>
      </c>
      <c r="E155" t="str">
        <f>IF(A155&gt;0,INDEX(Converter!$U$9:$AH$38,Output!A155,2),"")</f>
        <v/>
      </c>
      <c r="G155" t="str">
        <f t="shared" si="34"/>
        <v>{</v>
      </c>
    </row>
    <row r="156" spans="1:7" x14ac:dyDescent="0.25">
      <c r="A156" s="2">
        <f t="shared" si="35"/>
        <v>23</v>
      </c>
      <c r="B156" t="str">
        <f t="shared" si="36"/>
        <v>"className"</v>
      </c>
      <c r="C156" t="str">
        <f t="shared" si="36"/>
        <v>:</v>
      </c>
      <c r="D156" t="s">
        <v>26</v>
      </c>
      <c r="E156" t="str">
        <f>IF(A156&gt;0,INDEX(Converter!$U$9:$AH$38,Output!A156,2),"")</f>
        <v/>
      </c>
      <c r="F156" t="s">
        <v>27</v>
      </c>
      <c r="G156" t="str">
        <f t="shared" si="34"/>
        <v>"className":"",</v>
      </c>
    </row>
    <row r="157" spans="1:7" x14ac:dyDescent="0.25">
      <c r="A157" s="2">
        <f t="shared" si="35"/>
        <v>23</v>
      </c>
      <c r="B157" t="str">
        <f t="shared" si="36"/>
        <v>"position"</v>
      </c>
      <c r="C157" t="str">
        <f t="shared" si="36"/>
        <v>:</v>
      </c>
      <c r="D157" t="s">
        <v>28</v>
      </c>
      <c r="E157" t="str">
        <f>IF(A157&gt;0,INDEX(Converter!$U$9:$AH$38,Output!A157,9),"") &amp; "," &amp; IF(A157&gt;0,INDEX(Converter!$U$9:$AH$38,Output!A157,10),"")&amp;","&amp;IF(A157&gt;0,INDEX(Converter!$U$9:$AH$38,Output!A157,11),"")</f>
        <v>-7348.899902,-282.269012,-2647.629883</v>
      </c>
      <c r="F157" t="s">
        <v>30</v>
      </c>
      <c r="G157" t="str">
        <f t="shared" si="34"/>
        <v>"position":[-7348.899902,-282.269012,-2647.629883],</v>
      </c>
    </row>
    <row r="158" spans="1:7" x14ac:dyDescent="0.25">
      <c r="A158" s="2">
        <f t="shared" si="35"/>
        <v>23</v>
      </c>
      <c r="B158" t="str">
        <f t="shared" si="36"/>
        <v>"yaw"</v>
      </c>
      <c r="C158" t="str">
        <f t="shared" si="36"/>
        <v>:</v>
      </c>
      <c r="E158">
        <f>IF(A158&gt;0,INDEX(Converter!$U$9:$AH$38,Output!A158,12),"")</f>
        <v>0</v>
      </c>
      <c r="F158" t="s">
        <v>29</v>
      </c>
      <c r="G158" t="str">
        <f t="shared" si="34"/>
        <v>"yaw":0,</v>
      </c>
    </row>
    <row r="159" spans="1:7" x14ac:dyDescent="0.25">
      <c r="A159" s="2">
        <f t="shared" si="35"/>
        <v>23</v>
      </c>
      <c r="B159" t="str">
        <f t="shared" si="36"/>
        <v>"pitch"</v>
      </c>
      <c r="C159" t="str">
        <f t="shared" si="36"/>
        <v>:</v>
      </c>
      <c r="E159">
        <f>IF(A159&gt;0,INDEX(Converter!$U$9:$AH$38,Output!A159,13),"")</f>
        <v>0</v>
      </c>
      <c r="F159" t="s">
        <v>29</v>
      </c>
      <c r="G159" t="str">
        <f t="shared" si="34"/>
        <v>"pitch":0,</v>
      </c>
    </row>
    <row r="160" spans="1:7" x14ac:dyDescent="0.25">
      <c r="A160" s="2">
        <f t="shared" si="35"/>
        <v>23</v>
      </c>
      <c r="B160" t="str">
        <f t="shared" si="36"/>
        <v>"roll"</v>
      </c>
      <c r="C160" t="str">
        <f t="shared" si="36"/>
        <v>:</v>
      </c>
      <c r="E160">
        <f>IF(A160&gt;0,INDEX(Converter!$U$9:$AH$38,Output!A160,14),"")</f>
        <v>0</v>
      </c>
      <c r="G160" t="str">
        <f t="shared" si="34"/>
        <v>"roll":0</v>
      </c>
    </row>
    <row r="161" spans="1:7" x14ac:dyDescent="0.25">
      <c r="B161" t="str">
        <f t="shared" si="36"/>
        <v>},</v>
      </c>
      <c r="E161" t="str">
        <f>IF(A161&gt;0,INDEX(Converter!$U$9:$AH$38,Output!A161,2),"")</f>
        <v/>
      </c>
      <c r="G161" t="str">
        <f t="shared" si="34"/>
        <v>},</v>
      </c>
    </row>
    <row r="162" spans="1:7" x14ac:dyDescent="0.25">
      <c r="B162" t="str">
        <f t="shared" si="36"/>
        <v>{</v>
      </c>
      <c r="E162" t="str">
        <f>IF(A162&gt;0,INDEX(Converter!$U$9:$AH$38,Output!A162,2),"")</f>
        <v/>
      </c>
      <c r="G162" t="str">
        <f t="shared" si="34"/>
        <v>{</v>
      </c>
    </row>
    <row r="163" spans="1:7" x14ac:dyDescent="0.25">
      <c r="A163" s="2">
        <f t="shared" si="35"/>
        <v>24</v>
      </c>
      <c r="B163" t="str">
        <f t="shared" si="36"/>
        <v>"className"</v>
      </c>
      <c r="C163" t="str">
        <f t="shared" si="36"/>
        <v>:</v>
      </c>
      <c r="D163" t="s">
        <v>26</v>
      </c>
      <c r="E163" t="str">
        <f>IF(A163&gt;0,INDEX(Converter!$U$9:$AH$38,Output!A163,2),"")</f>
        <v/>
      </c>
      <c r="F163" t="s">
        <v>27</v>
      </c>
      <c r="G163" t="str">
        <f t="shared" si="34"/>
        <v>"className":"",</v>
      </c>
    </row>
    <row r="164" spans="1:7" x14ac:dyDescent="0.25">
      <c r="A164" s="2">
        <f t="shared" si="35"/>
        <v>24</v>
      </c>
      <c r="B164" t="str">
        <f t="shared" si="36"/>
        <v>"position"</v>
      </c>
      <c r="C164" t="str">
        <f t="shared" si="36"/>
        <v>:</v>
      </c>
      <c r="D164" t="s">
        <v>28</v>
      </c>
      <c r="E164" t="str">
        <f>IF(A164&gt;0,INDEX(Converter!$U$9:$AH$38,Output!A164,9),"") &amp; "," &amp; IF(A164&gt;0,INDEX(Converter!$U$9:$AH$38,Output!A164,10),"")&amp;","&amp;IF(A164&gt;0,INDEX(Converter!$U$9:$AH$38,Output!A164,11),"")</f>
        <v>-7348.899902,-282.269012,-2647.629883</v>
      </c>
      <c r="F164" t="s">
        <v>30</v>
      </c>
      <c r="G164" t="str">
        <f t="shared" si="34"/>
        <v>"position":[-7348.899902,-282.269012,-2647.629883],</v>
      </c>
    </row>
    <row r="165" spans="1:7" x14ac:dyDescent="0.25">
      <c r="A165" s="2">
        <f t="shared" si="35"/>
        <v>24</v>
      </c>
      <c r="B165" t="str">
        <f t="shared" si="36"/>
        <v>"yaw"</v>
      </c>
      <c r="C165" t="str">
        <f t="shared" si="36"/>
        <v>:</v>
      </c>
      <c r="E165">
        <f>IF(A165&gt;0,INDEX(Converter!$U$9:$AH$38,Output!A165,12),"")</f>
        <v>0</v>
      </c>
      <c r="F165" t="s">
        <v>29</v>
      </c>
      <c r="G165" t="str">
        <f t="shared" si="34"/>
        <v>"yaw":0,</v>
      </c>
    </row>
    <row r="166" spans="1:7" x14ac:dyDescent="0.25">
      <c r="A166" s="2">
        <f t="shared" si="35"/>
        <v>24</v>
      </c>
      <c r="B166" t="str">
        <f t="shared" si="36"/>
        <v>"pitch"</v>
      </c>
      <c r="C166" t="str">
        <f t="shared" si="36"/>
        <v>:</v>
      </c>
      <c r="E166">
        <f>IF(A166&gt;0,INDEX(Converter!$U$9:$AH$38,Output!A166,13),"")</f>
        <v>0</v>
      </c>
      <c r="F166" t="s">
        <v>29</v>
      </c>
      <c r="G166" t="str">
        <f t="shared" si="34"/>
        <v>"pitch":0,</v>
      </c>
    </row>
    <row r="167" spans="1:7" x14ac:dyDescent="0.25">
      <c r="A167" s="2">
        <f t="shared" si="35"/>
        <v>24</v>
      </c>
      <c r="B167" t="str">
        <f t="shared" si="36"/>
        <v>"roll"</v>
      </c>
      <c r="C167" t="str">
        <f t="shared" si="36"/>
        <v>:</v>
      </c>
      <c r="E167">
        <f>IF(A167&gt;0,INDEX(Converter!$U$9:$AH$38,Output!A167,14),"")</f>
        <v>0</v>
      </c>
      <c r="G167" t="str">
        <f t="shared" si="34"/>
        <v>"roll":0</v>
      </c>
    </row>
    <row r="168" spans="1:7" x14ac:dyDescent="0.25">
      <c r="B168" t="str">
        <f t="shared" si="36"/>
        <v>},</v>
      </c>
      <c r="E168" t="str">
        <f>IF(A168&gt;0,INDEX(Converter!$U$9:$AH$38,Output!A168,2),"")</f>
        <v/>
      </c>
      <c r="G168" t="str">
        <f t="shared" si="34"/>
        <v>},</v>
      </c>
    </row>
    <row r="169" spans="1:7" x14ac:dyDescent="0.25">
      <c r="B169" t="str">
        <f t="shared" si="36"/>
        <v>{</v>
      </c>
      <c r="E169" t="str">
        <f>IF(A169&gt;0,INDEX(Converter!$U$9:$AH$38,Output!A169,2),"")</f>
        <v/>
      </c>
      <c r="G169" t="str">
        <f t="shared" si="34"/>
        <v>{</v>
      </c>
    </row>
    <row r="170" spans="1:7" x14ac:dyDescent="0.25">
      <c r="A170" s="2">
        <f t="shared" si="35"/>
        <v>25</v>
      </c>
      <c r="B170" t="str">
        <f t="shared" si="36"/>
        <v>"className"</v>
      </c>
      <c r="C170" t="str">
        <f t="shared" si="36"/>
        <v>:</v>
      </c>
      <c r="D170" t="s">
        <v>26</v>
      </c>
      <c r="E170" t="str">
        <f>IF(A170&gt;0,INDEX(Converter!$U$9:$AH$38,Output!A170,2),"")</f>
        <v/>
      </c>
      <c r="F170" t="s">
        <v>27</v>
      </c>
      <c r="G170" t="str">
        <f t="shared" si="34"/>
        <v>"className":"",</v>
      </c>
    </row>
    <row r="171" spans="1:7" x14ac:dyDescent="0.25">
      <c r="A171" s="2">
        <f t="shared" si="35"/>
        <v>25</v>
      </c>
      <c r="B171" t="str">
        <f t="shared" si="36"/>
        <v>"position"</v>
      </c>
      <c r="C171" t="str">
        <f t="shared" si="36"/>
        <v>:</v>
      </c>
      <c r="D171" t="s">
        <v>28</v>
      </c>
      <c r="E171" t="str">
        <f>IF(A171&gt;0,INDEX(Converter!$U$9:$AH$38,Output!A171,9),"") &amp; "," &amp; IF(A171&gt;0,INDEX(Converter!$U$9:$AH$38,Output!A171,10),"")&amp;","&amp;IF(A171&gt;0,INDEX(Converter!$U$9:$AH$38,Output!A171,11),"")</f>
        <v>-7348.899902,-282.269012,-2647.629883</v>
      </c>
      <c r="F171" t="s">
        <v>30</v>
      </c>
      <c r="G171" t="str">
        <f t="shared" si="34"/>
        <v>"position":[-7348.899902,-282.269012,-2647.629883],</v>
      </c>
    </row>
    <row r="172" spans="1:7" x14ac:dyDescent="0.25">
      <c r="A172" s="2">
        <f t="shared" si="35"/>
        <v>25</v>
      </c>
      <c r="B172" t="str">
        <f t="shared" si="36"/>
        <v>"yaw"</v>
      </c>
      <c r="C172" t="str">
        <f t="shared" si="36"/>
        <v>:</v>
      </c>
      <c r="E172">
        <f>IF(A172&gt;0,INDEX(Converter!$U$9:$AH$38,Output!A172,12),"")</f>
        <v>0</v>
      </c>
      <c r="F172" t="s">
        <v>29</v>
      </c>
      <c r="G172" t="str">
        <f t="shared" si="34"/>
        <v>"yaw":0,</v>
      </c>
    </row>
    <row r="173" spans="1:7" x14ac:dyDescent="0.25">
      <c r="A173" s="2">
        <f t="shared" si="35"/>
        <v>25</v>
      </c>
      <c r="B173" t="str">
        <f t="shared" si="36"/>
        <v>"pitch"</v>
      </c>
      <c r="C173" t="str">
        <f t="shared" si="36"/>
        <v>:</v>
      </c>
      <c r="E173">
        <f>IF(A173&gt;0,INDEX(Converter!$U$9:$AH$38,Output!A173,13),"")</f>
        <v>0</v>
      </c>
      <c r="F173" t="s">
        <v>29</v>
      </c>
      <c r="G173" t="str">
        <f t="shared" si="34"/>
        <v>"pitch":0,</v>
      </c>
    </row>
    <row r="174" spans="1:7" x14ac:dyDescent="0.25">
      <c r="A174" s="2">
        <f t="shared" si="35"/>
        <v>25</v>
      </c>
      <c r="B174" t="str">
        <f t="shared" si="36"/>
        <v>"roll"</v>
      </c>
      <c r="C174" t="str">
        <f t="shared" si="36"/>
        <v>:</v>
      </c>
      <c r="E174">
        <f>IF(A174&gt;0,INDEX(Converter!$U$9:$AH$38,Output!A174,14),"")</f>
        <v>0</v>
      </c>
      <c r="G174" t="str">
        <f t="shared" si="34"/>
        <v>"roll":0</v>
      </c>
    </row>
    <row r="175" spans="1:7" x14ac:dyDescent="0.25">
      <c r="B175" t="str">
        <f t="shared" si="36"/>
        <v>},</v>
      </c>
      <c r="E175" t="str">
        <f>IF(A175&gt;0,INDEX(Converter!$U$9:$AH$38,Output!A175,2),"")</f>
        <v/>
      </c>
      <c r="G175" t="str">
        <f t="shared" si="34"/>
        <v>},</v>
      </c>
    </row>
    <row r="176" spans="1:7" x14ac:dyDescent="0.25">
      <c r="B176" t="str">
        <f t="shared" si="36"/>
        <v>{</v>
      </c>
      <c r="E176" t="str">
        <f>IF(A176&gt;0,INDEX(Converter!$U$9:$AH$38,Output!A176,2),"")</f>
        <v/>
      </c>
      <c r="G176" t="str">
        <f t="shared" si="34"/>
        <v>{</v>
      </c>
    </row>
    <row r="177" spans="1:7" x14ac:dyDescent="0.25">
      <c r="A177" s="2">
        <f t="shared" si="35"/>
        <v>26</v>
      </c>
      <c r="B177" t="str">
        <f t="shared" si="36"/>
        <v>"className"</v>
      </c>
      <c r="C177" t="str">
        <f t="shared" si="36"/>
        <v>:</v>
      </c>
      <c r="D177" t="s">
        <v>26</v>
      </c>
      <c r="E177" t="str">
        <f>IF(A177&gt;0,INDEX(Converter!$U$9:$AH$38,Output!A177,2),"")</f>
        <v/>
      </c>
      <c r="F177" t="s">
        <v>27</v>
      </c>
      <c r="G177" t="str">
        <f t="shared" si="34"/>
        <v>"className":"",</v>
      </c>
    </row>
    <row r="178" spans="1:7" x14ac:dyDescent="0.25">
      <c r="A178" s="2">
        <f t="shared" si="35"/>
        <v>26</v>
      </c>
      <c r="B178" t="str">
        <f t="shared" si="36"/>
        <v>"position"</v>
      </c>
      <c r="C178" t="str">
        <f t="shared" si="36"/>
        <v>:</v>
      </c>
      <c r="D178" t="s">
        <v>28</v>
      </c>
      <c r="E178" t="str">
        <f>IF(A178&gt;0,INDEX(Converter!$U$9:$AH$38,Output!A178,9),"") &amp; "," &amp; IF(A178&gt;0,INDEX(Converter!$U$9:$AH$38,Output!A178,10),"")&amp;","&amp;IF(A178&gt;0,INDEX(Converter!$U$9:$AH$38,Output!A178,11),"")</f>
        <v>-7348.899902,-282.269012,-2647.629883</v>
      </c>
      <c r="F178" t="s">
        <v>30</v>
      </c>
      <c r="G178" t="str">
        <f t="shared" si="34"/>
        <v>"position":[-7348.899902,-282.269012,-2647.629883],</v>
      </c>
    </row>
    <row r="179" spans="1:7" x14ac:dyDescent="0.25">
      <c r="A179" s="2">
        <f t="shared" si="35"/>
        <v>26</v>
      </c>
      <c r="B179" t="str">
        <f t="shared" si="36"/>
        <v>"yaw"</v>
      </c>
      <c r="C179" t="str">
        <f t="shared" si="36"/>
        <v>:</v>
      </c>
      <c r="E179">
        <f>IF(A179&gt;0,INDEX(Converter!$U$9:$AH$38,Output!A179,12),"")</f>
        <v>0</v>
      </c>
      <c r="F179" t="s">
        <v>29</v>
      </c>
      <c r="G179" t="str">
        <f t="shared" si="34"/>
        <v>"yaw":0,</v>
      </c>
    </row>
    <row r="180" spans="1:7" x14ac:dyDescent="0.25">
      <c r="A180" s="2">
        <f t="shared" si="35"/>
        <v>26</v>
      </c>
      <c r="B180" t="str">
        <f t="shared" si="36"/>
        <v>"pitch"</v>
      </c>
      <c r="C180" t="str">
        <f t="shared" si="36"/>
        <v>:</v>
      </c>
      <c r="E180">
        <f>IF(A180&gt;0,INDEX(Converter!$U$9:$AH$38,Output!A180,13),"")</f>
        <v>0</v>
      </c>
      <c r="F180" t="s">
        <v>29</v>
      </c>
      <c r="G180" t="str">
        <f t="shared" si="34"/>
        <v>"pitch":0,</v>
      </c>
    </row>
    <row r="181" spans="1:7" x14ac:dyDescent="0.25">
      <c r="A181" s="2">
        <f t="shared" si="35"/>
        <v>26</v>
      </c>
      <c r="B181" t="str">
        <f t="shared" si="36"/>
        <v>"roll"</v>
      </c>
      <c r="C181" t="str">
        <f t="shared" si="36"/>
        <v>:</v>
      </c>
      <c r="E181">
        <f>IF(A181&gt;0,INDEX(Converter!$U$9:$AH$38,Output!A181,14),"")</f>
        <v>0</v>
      </c>
      <c r="G181" t="str">
        <f t="shared" si="34"/>
        <v>"roll":0</v>
      </c>
    </row>
    <row r="182" spans="1:7" x14ac:dyDescent="0.25">
      <c r="B182" t="str">
        <f t="shared" si="36"/>
        <v>},</v>
      </c>
      <c r="E182" t="str">
        <f>IF(A182&gt;0,INDEX(Converter!$U$9:$AH$38,Output!A182,2),"")</f>
        <v/>
      </c>
      <c r="G182" t="str">
        <f t="shared" si="34"/>
        <v>},</v>
      </c>
    </row>
    <row r="183" spans="1:7" x14ac:dyDescent="0.25">
      <c r="B183" t="str">
        <f t="shared" si="36"/>
        <v>{</v>
      </c>
      <c r="E183" t="str">
        <f>IF(A183&gt;0,INDEX(Converter!$U$9:$AH$38,Output!A183,2),"")</f>
        <v/>
      </c>
      <c r="G183" t="str">
        <f t="shared" si="34"/>
        <v>{</v>
      </c>
    </row>
    <row r="184" spans="1:7" x14ac:dyDescent="0.25">
      <c r="A184" s="2">
        <f t="shared" si="35"/>
        <v>27</v>
      </c>
      <c r="B184" t="str">
        <f t="shared" si="36"/>
        <v>"className"</v>
      </c>
      <c r="C184" t="str">
        <f t="shared" si="36"/>
        <v>:</v>
      </c>
      <c r="D184" t="s">
        <v>26</v>
      </c>
      <c r="E184" t="str">
        <f>IF(A184&gt;0,INDEX(Converter!$U$9:$AH$38,Output!A184,2),"")</f>
        <v/>
      </c>
      <c r="F184" t="s">
        <v>27</v>
      </c>
      <c r="G184" t="str">
        <f t="shared" si="34"/>
        <v>"className":"",</v>
      </c>
    </row>
    <row r="185" spans="1:7" x14ac:dyDescent="0.25">
      <c r="A185" s="2">
        <f t="shared" si="35"/>
        <v>27</v>
      </c>
      <c r="B185" t="str">
        <f t="shared" si="36"/>
        <v>"position"</v>
      </c>
      <c r="C185" t="str">
        <f t="shared" si="36"/>
        <v>:</v>
      </c>
      <c r="D185" t="s">
        <v>28</v>
      </c>
      <c r="E185" t="str">
        <f>IF(A185&gt;0,INDEX(Converter!$U$9:$AH$38,Output!A185,9),"") &amp; "," &amp; IF(A185&gt;0,INDEX(Converter!$U$9:$AH$38,Output!A185,10),"")&amp;","&amp;IF(A185&gt;0,INDEX(Converter!$U$9:$AH$38,Output!A185,11),"")</f>
        <v>-7348.899902,-282.269012,-2647.629883</v>
      </c>
      <c r="F185" t="s">
        <v>30</v>
      </c>
      <c r="G185" t="str">
        <f t="shared" si="34"/>
        <v>"position":[-7348.899902,-282.269012,-2647.629883],</v>
      </c>
    </row>
    <row r="186" spans="1:7" x14ac:dyDescent="0.25">
      <c r="A186" s="2">
        <f t="shared" si="35"/>
        <v>27</v>
      </c>
      <c r="B186" t="str">
        <f t="shared" si="36"/>
        <v>"yaw"</v>
      </c>
      <c r="C186" t="str">
        <f t="shared" si="36"/>
        <v>:</v>
      </c>
      <c r="E186">
        <f>IF(A186&gt;0,INDEX(Converter!$U$9:$AH$38,Output!A186,12),"")</f>
        <v>0</v>
      </c>
      <c r="F186" t="s">
        <v>29</v>
      </c>
      <c r="G186" t="str">
        <f t="shared" si="34"/>
        <v>"yaw":0,</v>
      </c>
    </row>
    <row r="187" spans="1:7" x14ac:dyDescent="0.25">
      <c r="A187" s="2">
        <f t="shared" si="35"/>
        <v>27</v>
      </c>
      <c r="B187" t="str">
        <f t="shared" si="36"/>
        <v>"pitch"</v>
      </c>
      <c r="C187" t="str">
        <f t="shared" si="36"/>
        <v>:</v>
      </c>
      <c r="E187">
        <f>IF(A187&gt;0,INDEX(Converter!$U$9:$AH$38,Output!A187,13),"")</f>
        <v>0</v>
      </c>
      <c r="F187" t="s">
        <v>29</v>
      </c>
      <c r="G187" t="str">
        <f t="shared" si="34"/>
        <v>"pitch":0,</v>
      </c>
    </row>
    <row r="188" spans="1:7" x14ac:dyDescent="0.25">
      <c r="A188" s="2">
        <f t="shared" si="35"/>
        <v>27</v>
      </c>
      <c r="B188" t="str">
        <f t="shared" si="36"/>
        <v>"roll"</v>
      </c>
      <c r="C188" t="str">
        <f t="shared" si="36"/>
        <v>:</v>
      </c>
      <c r="E188">
        <f>IF(A188&gt;0,INDEX(Converter!$U$9:$AH$38,Output!A188,14),"")</f>
        <v>0</v>
      </c>
      <c r="G188" t="str">
        <f t="shared" si="34"/>
        <v>"roll":0</v>
      </c>
    </row>
    <row r="189" spans="1:7" x14ac:dyDescent="0.25">
      <c r="B189" t="str">
        <f t="shared" si="36"/>
        <v>},</v>
      </c>
      <c r="E189" t="str">
        <f>IF(A189&gt;0,INDEX(Converter!$U$9:$AH$38,Output!A189,2),"")</f>
        <v/>
      </c>
      <c r="G189" t="str">
        <f t="shared" si="34"/>
        <v>},</v>
      </c>
    </row>
    <row r="190" spans="1:7" x14ac:dyDescent="0.25">
      <c r="B190" t="str">
        <f t="shared" si="36"/>
        <v>{</v>
      </c>
      <c r="E190" t="str">
        <f>IF(A190&gt;0,INDEX(Converter!$U$9:$AH$38,Output!A190,2),"")</f>
        <v/>
      </c>
      <c r="G190" t="str">
        <f t="shared" si="34"/>
        <v>{</v>
      </c>
    </row>
    <row r="191" spans="1:7" x14ac:dyDescent="0.25">
      <c r="A191" s="2">
        <f t="shared" si="35"/>
        <v>28</v>
      </c>
      <c r="B191" t="str">
        <f t="shared" si="36"/>
        <v>"className"</v>
      </c>
      <c r="C191" t="str">
        <f t="shared" si="36"/>
        <v>:</v>
      </c>
      <c r="D191" t="s">
        <v>26</v>
      </c>
      <c r="E191" t="str">
        <f>IF(A191&gt;0,INDEX(Converter!$U$9:$AH$38,Output!A191,2),"")</f>
        <v/>
      </c>
      <c r="F191" t="s">
        <v>27</v>
      </c>
      <c r="G191" t="str">
        <f t="shared" si="34"/>
        <v>"className":"",</v>
      </c>
    </row>
    <row r="192" spans="1:7" x14ac:dyDescent="0.25">
      <c r="A192" s="2">
        <f t="shared" si="35"/>
        <v>28</v>
      </c>
      <c r="B192" t="str">
        <f t="shared" si="36"/>
        <v>"position"</v>
      </c>
      <c r="C192" t="str">
        <f t="shared" si="36"/>
        <v>:</v>
      </c>
      <c r="D192" t="s">
        <v>28</v>
      </c>
      <c r="E192" t="str">
        <f>IF(A192&gt;0,INDEX(Converter!$U$9:$AH$38,Output!A192,9),"") &amp; "," &amp; IF(A192&gt;0,INDEX(Converter!$U$9:$AH$38,Output!A192,10),"")&amp;","&amp;IF(A192&gt;0,INDEX(Converter!$U$9:$AH$38,Output!A192,11),"")</f>
        <v>-7348.899902,-282.269012,-2647.629883</v>
      </c>
      <c r="F192" t="s">
        <v>30</v>
      </c>
      <c r="G192" t="str">
        <f t="shared" si="34"/>
        <v>"position":[-7348.899902,-282.269012,-2647.629883],</v>
      </c>
    </row>
    <row r="193" spans="1:7" x14ac:dyDescent="0.25">
      <c r="A193" s="2">
        <f t="shared" si="35"/>
        <v>28</v>
      </c>
      <c r="B193" t="str">
        <f t="shared" si="36"/>
        <v>"yaw"</v>
      </c>
      <c r="C193" t="str">
        <f t="shared" si="36"/>
        <v>:</v>
      </c>
      <c r="E193">
        <f>IF(A193&gt;0,INDEX(Converter!$U$9:$AH$38,Output!A193,12),"")</f>
        <v>0</v>
      </c>
      <c r="F193" t="s">
        <v>29</v>
      </c>
      <c r="G193" t="str">
        <f t="shared" si="34"/>
        <v>"yaw":0,</v>
      </c>
    </row>
    <row r="194" spans="1:7" x14ac:dyDescent="0.25">
      <c r="A194" s="2">
        <f t="shared" si="35"/>
        <v>28</v>
      </c>
      <c r="B194" t="str">
        <f t="shared" si="36"/>
        <v>"pitch"</v>
      </c>
      <c r="C194" t="str">
        <f t="shared" si="36"/>
        <v>:</v>
      </c>
      <c r="E194">
        <f>IF(A194&gt;0,INDEX(Converter!$U$9:$AH$38,Output!A194,13),"")</f>
        <v>0</v>
      </c>
      <c r="F194" t="s">
        <v>29</v>
      </c>
      <c r="G194" t="str">
        <f t="shared" ref="G194:G210" si="37">CONCATENATE(TRIM(B194),TRIM(C194),TRIM(D194),TRIM(E194),TRIM(F194))</f>
        <v>"pitch":0,</v>
      </c>
    </row>
    <row r="195" spans="1:7" x14ac:dyDescent="0.25">
      <c r="A195" s="2">
        <f t="shared" si="35"/>
        <v>28</v>
      </c>
      <c r="B195" t="str">
        <f t="shared" si="36"/>
        <v>"roll"</v>
      </c>
      <c r="C195" t="str">
        <f t="shared" si="36"/>
        <v>:</v>
      </c>
      <c r="E195">
        <f>IF(A195&gt;0,INDEX(Converter!$U$9:$AH$38,Output!A195,14),"")</f>
        <v>0</v>
      </c>
      <c r="G195" t="str">
        <f t="shared" si="37"/>
        <v>"roll":0</v>
      </c>
    </row>
    <row r="196" spans="1:7" x14ac:dyDescent="0.25">
      <c r="B196" t="str">
        <f t="shared" si="36"/>
        <v>},</v>
      </c>
      <c r="E196" t="str">
        <f>IF(A196&gt;0,INDEX(Converter!$U$9:$AH$38,Output!A196,2),"")</f>
        <v/>
      </c>
      <c r="G196" t="str">
        <f t="shared" si="37"/>
        <v>},</v>
      </c>
    </row>
    <row r="197" spans="1:7" x14ac:dyDescent="0.25">
      <c r="B197" t="str">
        <f t="shared" si="36"/>
        <v>{</v>
      </c>
      <c r="E197" t="str">
        <f>IF(A197&gt;0,INDEX(Converter!$U$9:$AH$38,Output!A197,2),"")</f>
        <v/>
      </c>
      <c r="G197" t="str">
        <f t="shared" si="37"/>
        <v>{</v>
      </c>
    </row>
    <row r="198" spans="1:7" x14ac:dyDescent="0.25">
      <c r="A198" s="2">
        <f t="shared" si="35"/>
        <v>29</v>
      </c>
      <c r="B198" t="str">
        <f t="shared" si="36"/>
        <v>"className"</v>
      </c>
      <c r="C198" t="str">
        <f t="shared" si="36"/>
        <v>:</v>
      </c>
      <c r="D198" t="s">
        <v>26</v>
      </c>
      <c r="E198" t="str">
        <f>IF(A198&gt;0,INDEX(Converter!$U$9:$AH$38,Output!A198,2),"")</f>
        <v/>
      </c>
      <c r="F198" t="s">
        <v>27</v>
      </c>
      <c r="G198" t="str">
        <f t="shared" si="37"/>
        <v>"className":"",</v>
      </c>
    </row>
    <row r="199" spans="1:7" x14ac:dyDescent="0.25">
      <c r="A199" s="2">
        <f t="shared" si="35"/>
        <v>29</v>
      </c>
      <c r="B199" t="str">
        <f t="shared" si="36"/>
        <v>"position"</v>
      </c>
      <c r="C199" t="str">
        <f t="shared" si="36"/>
        <v>:</v>
      </c>
      <c r="D199" t="s">
        <v>28</v>
      </c>
      <c r="E199" t="str">
        <f>IF(A199&gt;0,INDEX(Converter!$U$9:$AH$38,Output!A199,9),"") &amp; "," &amp; IF(A199&gt;0,INDEX(Converter!$U$9:$AH$38,Output!A199,10),"")&amp;","&amp;IF(A199&gt;0,INDEX(Converter!$U$9:$AH$38,Output!A199,11),"")</f>
        <v>-7348.899902,-282.269012,-2647.629883</v>
      </c>
      <c r="F199" t="s">
        <v>30</v>
      </c>
      <c r="G199" t="str">
        <f t="shared" si="37"/>
        <v>"position":[-7348.899902,-282.269012,-2647.629883],</v>
      </c>
    </row>
    <row r="200" spans="1:7" x14ac:dyDescent="0.25">
      <c r="A200" s="2">
        <f t="shared" si="35"/>
        <v>29</v>
      </c>
      <c r="B200" t="str">
        <f t="shared" si="36"/>
        <v>"yaw"</v>
      </c>
      <c r="C200" t="str">
        <f t="shared" si="36"/>
        <v>:</v>
      </c>
      <c r="E200">
        <f>IF(A200&gt;0,INDEX(Converter!$U$9:$AH$38,Output!A200,12),"")</f>
        <v>0</v>
      </c>
      <c r="F200" t="s">
        <v>29</v>
      </c>
      <c r="G200" t="str">
        <f t="shared" si="37"/>
        <v>"yaw":0,</v>
      </c>
    </row>
    <row r="201" spans="1:7" x14ac:dyDescent="0.25">
      <c r="A201" s="2">
        <f t="shared" si="35"/>
        <v>29</v>
      </c>
      <c r="B201" t="str">
        <f t="shared" si="36"/>
        <v>"pitch"</v>
      </c>
      <c r="C201" t="str">
        <f t="shared" si="36"/>
        <v>:</v>
      </c>
      <c r="E201">
        <f>IF(A201&gt;0,INDEX(Converter!$U$9:$AH$38,Output!A201,13),"")</f>
        <v>0</v>
      </c>
      <c r="F201" t="s">
        <v>29</v>
      </c>
      <c r="G201" t="str">
        <f t="shared" si="37"/>
        <v>"pitch":0,</v>
      </c>
    </row>
    <row r="202" spans="1:7" x14ac:dyDescent="0.25">
      <c r="A202" s="2">
        <f t="shared" ref="A202:A209" si="38">IF(A195&gt;0,A195+1,"")</f>
        <v>29</v>
      </c>
      <c r="B202" t="str">
        <f t="shared" ref="B202:C210" si="39">B195</f>
        <v>"roll"</v>
      </c>
      <c r="C202" t="str">
        <f t="shared" si="39"/>
        <v>:</v>
      </c>
      <c r="E202">
        <f>IF(A202&gt;0,INDEX(Converter!$U$9:$AH$38,Output!A202,14),"")</f>
        <v>0</v>
      </c>
      <c r="G202" t="str">
        <f t="shared" si="37"/>
        <v>"roll":0</v>
      </c>
    </row>
    <row r="203" spans="1:7" x14ac:dyDescent="0.25">
      <c r="B203" t="str">
        <f t="shared" si="39"/>
        <v>},</v>
      </c>
      <c r="E203" t="str">
        <f>IF(A203&gt;0,INDEX(Converter!$U$9:$AH$38,Output!A203,2),"")</f>
        <v/>
      </c>
      <c r="G203" t="str">
        <f t="shared" si="37"/>
        <v>},</v>
      </c>
    </row>
    <row r="204" spans="1:7" x14ac:dyDescent="0.25">
      <c r="B204" t="str">
        <f t="shared" si="39"/>
        <v>{</v>
      </c>
      <c r="E204" t="str">
        <f>IF(A204&gt;0,INDEX(Converter!$U$9:$AH$38,Output!A204,2),"")</f>
        <v/>
      </c>
      <c r="G204" t="str">
        <f t="shared" si="37"/>
        <v>{</v>
      </c>
    </row>
    <row r="205" spans="1:7" x14ac:dyDescent="0.25">
      <c r="A205" s="2">
        <f t="shared" si="38"/>
        <v>30</v>
      </c>
      <c r="B205" t="str">
        <f t="shared" si="39"/>
        <v>"className"</v>
      </c>
      <c r="C205" t="str">
        <f t="shared" si="39"/>
        <v>:</v>
      </c>
      <c r="D205" t="s">
        <v>26</v>
      </c>
      <c r="E205" t="str">
        <f>IF(A205&gt;0,INDEX(Converter!$U$9:$AH$38,Output!A205,2),"")</f>
        <v/>
      </c>
      <c r="F205" t="s">
        <v>27</v>
      </c>
      <c r="G205" t="str">
        <f t="shared" si="37"/>
        <v>"className":"",</v>
      </c>
    </row>
    <row r="206" spans="1:7" x14ac:dyDescent="0.25">
      <c r="A206" s="2">
        <f t="shared" si="38"/>
        <v>30</v>
      </c>
      <c r="B206" t="str">
        <f t="shared" si="39"/>
        <v>"position"</v>
      </c>
      <c r="C206" t="str">
        <f t="shared" si="39"/>
        <v>:</v>
      </c>
      <c r="D206" t="s">
        <v>28</v>
      </c>
      <c r="E206" t="str">
        <f>IF(A206&gt;0,INDEX(Converter!$U$9:$AH$38,Output!A206,9),"") &amp; "," &amp; IF(A206&gt;0,INDEX(Converter!$U$9:$AH$38,Output!A206,10),"")&amp;","&amp;IF(A206&gt;0,INDEX(Converter!$U$9:$AH$38,Output!A206,11),"")</f>
        <v>-7348.899902,-282.269012,-2647.629883</v>
      </c>
      <c r="F206" t="s">
        <v>30</v>
      </c>
      <c r="G206" t="str">
        <f t="shared" si="37"/>
        <v>"position":[-7348.899902,-282.269012,-2647.629883],</v>
      </c>
    </row>
    <row r="207" spans="1:7" x14ac:dyDescent="0.25">
      <c r="A207" s="2">
        <f t="shared" si="38"/>
        <v>30</v>
      </c>
      <c r="B207" t="str">
        <f t="shared" si="39"/>
        <v>"yaw"</v>
      </c>
      <c r="C207" t="str">
        <f t="shared" si="39"/>
        <v>:</v>
      </c>
      <c r="E207">
        <f>IF(A207&gt;0,INDEX(Converter!$U$9:$AH$38,Output!A207,12),"")</f>
        <v>0</v>
      </c>
      <c r="F207" t="s">
        <v>29</v>
      </c>
      <c r="G207" t="str">
        <f t="shared" si="37"/>
        <v>"yaw":0,</v>
      </c>
    </row>
    <row r="208" spans="1:7" x14ac:dyDescent="0.25">
      <c r="A208" s="2">
        <f t="shared" si="38"/>
        <v>30</v>
      </c>
      <c r="B208" t="str">
        <f t="shared" si="39"/>
        <v>"pitch"</v>
      </c>
      <c r="C208" t="str">
        <f t="shared" si="39"/>
        <v>:</v>
      </c>
      <c r="E208">
        <f>IF(A208&gt;0,INDEX(Converter!$U$9:$AH$38,Output!A208,13),"")</f>
        <v>0</v>
      </c>
      <c r="F208" t="s">
        <v>29</v>
      </c>
      <c r="G208" t="str">
        <f t="shared" si="37"/>
        <v>"pitch":0,</v>
      </c>
    </row>
    <row r="209" spans="1:7" x14ac:dyDescent="0.25">
      <c r="A209" s="2">
        <f t="shared" si="38"/>
        <v>30</v>
      </c>
      <c r="B209" t="str">
        <f t="shared" si="39"/>
        <v>"roll"</v>
      </c>
      <c r="C209" t="str">
        <f t="shared" si="39"/>
        <v>:</v>
      </c>
      <c r="E209">
        <f>IF(A209&gt;0,INDEX(Converter!$U$9:$AH$38,Output!A209,14),"")</f>
        <v>0</v>
      </c>
      <c r="G209" t="str">
        <f t="shared" si="37"/>
        <v>"roll":0</v>
      </c>
    </row>
    <row r="210" spans="1:7" x14ac:dyDescent="0.25">
      <c r="B210" t="str">
        <f t="shared" si="39"/>
        <v>},</v>
      </c>
      <c r="G210" t="str">
        <f t="shared" si="37"/>
        <v>},</v>
      </c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6</vt:i4>
      </vt:variant>
    </vt:vector>
  </HeadingPairs>
  <TitlesOfParts>
    <vt:vector size="9" baseType="lpstr">
      <vt:lpstr>Input</vt:lpstr>
      <vt:lpstr>Converter</vt:lpstr>
      <vt:lpstr>Output</vt:lpstr>
      <vt:lpstr>hh</vt:lpstr>
      <vt:lpstr>pitch</vt:lpstr>
      <vt:lpstr>roll</vt:lpstr>
      <vt:lpstr>xx</vt:lpstr>
      <vt:lpstr>yaw</vt:lpstr>
      <vt:lpstr>yy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2019-11-16T14:49:48Z</dcterms:created>
  <dcterms:modified xsi:type="dcterms:W3CDTF">2020-02-11T22:32:49Z</dcterms:modified>
</cp:coreProperties>
</file>