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yrat\Desktop\SistemasDeEcuacionesLineales\documentacion\"/>
    </mc:Choice>
  </mc:AlternateContent>
  <bookViews>
    <workbookView xWindow="0" yWindow="0" windowWidth="16050" windowHeight="12360" activeTab="2"/>
  </bookViews>
  <sheets>
    <sheet name="Gráfico2" sheetId="4" r:id="rId1"/>
    <sheet name="Gráfico1" sheetId="3" r:id="rId2"/>
    <sheet name="Métricas" sheetId="2" r:id="rId3"/>
  </sheets>
  <calcPr calcId="152511"/>
</workbook>
</file>

<file path=xl/calcChain.xml><?xml version="1.0" encoding="utf-8"?>
<calcChain xmlns="http://schemas.openxmlformats.org/spreadsheetml/2006/main">
  <c r="M28" i="2" l="1"/>
  <c r="F28" i="2"/>
  <c r="L28" i="2"/>
  <c r="N27" i="2"/>
  <c r="K28" i="2"/>
  <c r="J27" i="2"/>
  <c r="J25" i="2"/>
  <c r="N25" i="2" s="1"/>
  <c r="J24" i="2"/>
  <c r="N24" i="2" s="1"/>
  <c r="J21" i="2"/>
  <c r="N21" i="2" s="1"/>
  <c r="B24" i="2"/>
  <c r="E43" i="2"/>
  <c r="G28" i="2"/>
  <c r="E5" i="2"/>
  <c r="E39" i="2" s="1"/>
  <c r="E9" i="2"/>
  <c r="E40" i="2" s="1"/>
  <c r="E13" i="2"/>
  <c r="E41" i="2" s="1"/>
  <c r="E32" i="2"/>
  <c r="E42" i="2" s="1"/>
  <c r="J22" i="2"/>
  <c r="N22" i="2" s="1"/>
  <c r="J26" i="2"/>
  <c r="N26" i="2" s="1"/>
  <c r="J19" i="2"/>
  <c r="N19" i="2" s="1"/>
  <c r="J20" i="2"/>
  <c r="N20" i="2" s="1"/>
  <c r="J23" i="2"/>
  <c r="N23" i="2" s="1"/>
  <c r="J18" i="2"/>
  <c r="N18" i="2" s="1"/>
  <c r="B19" i="2"/>
  <c r="B20" i="2"/>
  <c r="B21" i="2"/>
  <c r="B22" i="2"/>
  <c r="B23" i="2"/>
  <c r="B26" i="2"/>
  <c r="B18" i="2"/>
  <c r="N28" i="2" l="1"/>
  <c r="E36" i="2" s="1"/>
  <c r="J28" i="2"/>
  <c r="E44" i="2" s="1"/>
  <c r="E35" i="2"/>
  <c r="E37" i="2"/>
  <c r="E38" i="2"/>
  <c r="E45" i="2" l="1"/>
  <c r="F43" i="2" s="1"/>
  <c r="F44" i="2" l="1"/>
  <c r="F41" i="2"/>
  <c r="F39" i="2"/>
  <c r="F40" i="2"/>
  <c r="F42" i="2"/>
</calcChain>
</file>

<file path=xl/sharedStrings.xml><?xml version="1.0" encoding="utf-8"?>
<sst xmlns="http://schemas.openxmlformats.org/spreadsheetml/2006/main" count="61" uniqueCount="44">
  <si>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</si>
  <si>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</si>
  <si>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</si>
  <si>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</si>
  <si>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</si>
  <si>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</si>
  <si>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</si>
  <si>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</si>
  <si>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</si>
  <si>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</si>
  <si>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</si>
  <si>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</si>
  <si>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</si>
  <si>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</si>
  <si>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</si>
  <si>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</si>
  <si>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</si>
  <si>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</si>
  <si>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</si>
  <si>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</si>
  <si>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</si>
  <si>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</si>
  <si>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</si>
  <si>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</si>
  <si>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</si>
  <si>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</si>
  <si>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</si>
  <si>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</si>
  <si>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</si>
  <si>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</si>
  <si>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</si>
  <si>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</si>
  <si>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</si>
  <si>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</si>
  <si>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VectorMath: atrib. + constructores</t>
  </si>
  <si>
    <t>VectorMath: suma, resta, multip.</t>
  </si>
  <si>
    <t>VectorMath: normas 1, 2 e infinita.</t>
  </si>
  <si>
    <t>MatrizMath: atrib. + constructores</t>
  </si>
  <si>
    <t>MatrizMath: suma, resta, multip.</t>
  </si>
  <si>
    <t>MatrizMath: determinante e inversa</t>
  </si>
  <si>
    <t>Clase SEL</t>
  </si>
  <si>
    <t>Test VectorMath</t>
  </si>
  <si>
    <t>Test MatrizMath</t>
  </si>
  <si>
    <t>Test 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</si>
</sst>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7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49" fontId="0" fillId="5" borderId="3" xfId="0" applyNumberFormat="1" applyFill="1" applyBorder="1" applyAlignment="1" applyProtection="1">
      <alignment horizontal="left" vertical="center" wrapText="1"/>
      <protection locked="0"/>
    </xf>
    <xf numFmtId="49" fontId="0" fillId="5" borderId="31" xfId="0" applyNumberFormat="1" applyFill="1" applyBorder="1" applyAlignment="1" applyProtection="1">
      <alignment horizontal="left" vertical="center" wrapText="1"/>
      <protection locked="0"/>
    </xf>
    <xf numFmtId="1" fontId="2" fillId="7" borderId="32" xfId="0" applyNumberFormat="1" applyFont="1" applyFill="1" applyBorder="1" applyAlignment="1" applyProtection="1">
      <alignment horizontal="center" vertical="center" wrapText="1"/>
    </xf>
    <xf numFmtId="1" fontId="0" fillId="5" borderId="34" xfId="0" applyNumberFormat="1" applyFill="1" applyBorder="1" applyAlignment="1" applyProtection="1">
      <alignment horizontal="center" vertical="center" wrapText="1"/>
      <protection locked="0"/>
    </xf>
    <xf numFmtId="165" fontId="0" fillId="5" borderId="35" xfId="0" applyNumberFormat="1" applyFill="1" applyBorder="1" applyAlignment="1" applyProtection="1">
      <alignment horizontal="center" vertical="center" wrapText="1"/>
      <protection locked="0"/>
    </xf>
    <xf numFmtId="164" fontId="0" fillId="5" borderId="36" xfId="0" applyNumberFormat="1" applyFill="1" applyBorder="1" applyAlignment="1" applyProtection="1">
      <alignment horizontal="center" vertical="center" wrapText="1"/>
      <protection locked="0"/>
    </xf>
    <xf numFmtId="164" fontId="0" fillId="5" borderId="33" xfId="0" applyNumberFormat="1" applyFill="1" applyBorder="1" applyAlignment="1" applyProtection="1">
      <alignment horizontal="center" vertical="center" wrapText="1"/>
      <protection locked="0"/>
    </xf>
    <xf numFmtId="165" fontId="2" fillId="7" borderId="20" xfId="0" applyNumberFormat="1" applyFont="1" applyFill="1" applyBorder="1" applyAlignment="1" applyProtection="1">
      <alignment horizontal="center" vertical="center" wrapText="1"/>
    </xf>
    <xf numFmtId="0" fontId="0" fillId="5" borderId="34" xfId="0" applyFill="1" applyBorder="1" applyAlignment="1" applyProtection="1">
      <alignment horizontal="center" vertical="center" wrapText="1"/>
      <protection locked="0"/>
    </xf>
    <xf numFmtId="164" fontId="0" fillId="5" borderId="35" xfId="0" applyNumberFormat="1" applyFill="1" applyBorder="1" applyAlignment="1" applyProtection="1">
      <alignment horizontal="center" vertical="center" wrapText="1"/>
      <protection locked="0"/>
    </xf>
    <xf numFmtId="1" fontId="0" fillId="5" borderId="36" xfId="0" applyNumberFormat="1" applyFill="1" applyBorder="1" applyAlignment="1" applyProtection="1">
      <alignment horizontal="center" vertical="center" wrapText="1"/>
      <protection locked="0"/>
    </xf>
    <xf numFmtId="165" fontId="2" fillId="7" borderId="37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Métricas!$B$13:$D$13</c:f>
              <c:strCache>
                <c:ptCount val="3"/>
                <c:pt idx="0">
                  <c:v>0:05</c:v>
                </c:pt>
                <c:pt idx="1">
                  <c:v>19:29</c:v>
                </c:pt>
                <c:pt idx="2">
                  <c:v>19:32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Métricas!$E$11:$E$12</c:f>
              <c:strCache>
                <c:ptCount val="2"/>
                <c:pt idx="1">
                  <c:v>Tiempo Real</c:v>
                </c:pt>
              </c:strCache>
            </c:strRef>
          </c:cat>
          <c:val>
            <c:numRef>
              <c:f>Métricas!$E$13</c:f>
              <c:numCache>
                <c:formatCode>[h]:mm</c:formatCode>
                <c:ptCount val="1"/>
                <c:pt idx="0">
                  <c:v>2.083333333333437E-3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81824"/>
        <c:axId val="102578296"/>
      </c:barChart>
      <c:catAx>
        <c:axId val="10258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578296"/>
        <c:crosses val="autoZero"/>
        <c:auto val="1"/>
        <c:lblAlgn val="ctr"/>
        <c:lblOffset val="100"/>
        <c:noMultiLvlLbl val="0"/>
      </c:catAx>
      <c:valAx>
        <c:axId val="10257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58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Métricas!$B$13:$D$13</c:f>
              <c:strCache>
                <c:ptCount val="3"/>
                <c:pt idx="0">
                  <c:v>0:05</c:v>
                </c:pt>
                <c:pt idx="1">
                  <c:v>19:29</c:v>
                </c:pt>
                <c:pt idx="2">
                  <c:v>19:32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Métricas!$E$11:$E$12</c:f>
              <c:strCache>
                <c:ptCount val="2"/>
                <c:pt idx="1">
                  <c:v>Tiempo Real</c:v>
                </c:pt>
              </c:strCache>
            </c:strRef>
          </c:cat>
          <c:val>
            <c:numRef>
              <c:f>Métricas!$E$13</c:f>
              <c:numCache>
                <c:formatCode>[h]:mm</c:formatCode>
                <c:ptCount val="1"/>
                <c:pt idx="0">
                  <c:v>2.083333333333437E-3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7990112"/>
        <c:axId val="387991288"/>
      </c:barChart>
      <c:catAx>
        <c:axId val="38799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7991288"/>
        <c:crosses val="autoZero"/>
        <c:auto val="1"/>
        <c:lblAlgn val="ctr"/>
        <c:lblOffset val="100"/>
        <c:noMultiLvlLbl val="0"/>
      </c:catAx>
      <c:valAx>
        <c:axId val="387991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799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009900"/>
              </a:solidFill>
            </c:spPr>
          </c:dPt>
          <c:dPt>
            <c:idx val="4"/>
            <c:bubble3D val="0"/>
            <c:spPr>
              <a:solidFill>
                <a:srgbClr val="FF0000"/>
              </a:solidFill>
            </c:spPr>
          </c:dPt>
          <c:dPt>
            <c:idx val="5"/>
            <c:bubble3D val="0"/>
            <c:spPr>
              <a:solidFill>
                <a:srgbClr val="002060"/>
              </a:solidFill>
            </c:spPr>
          </c:dPt>
          <c:cat>
            <c:strRef>
              <c:f>Métricas!$B$39:$D$44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Métricas!$E$39:$E$44</c:f>
              <c:numCache>
                <c:formatCode>[h]:mm</c:formatCode>
                <c:ptCount val="6"/>
                <c:pt idx="0">
                  <c:v>1.388888888888884E-3</c:v>
                </c:pt>
                <c:pt idx="1">
                  <c:v>6.9444444444443088E-3</c:v>
                </c:pt>
                <c:pt idx="2">
                  <c:v>2.083333333333437E-3</c:v>
                </c:pt>
                <c:pt idx="3">
                  <c:v>3.4722222222222099E-3</c:v>
                </c:pt>
                <c:pt idx="4">
                  <c:v>8.3333333333333332E-3</c:v>
                </c:pt>
                <c:pt idx="5">
                  <c:v>9.3749999999999778E-2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E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34</xdr:row>
      <xdr:rowOff>9527</xdr:rowOff>
    </xdr:from>
    <xdr:to>
      <xdr:col>11</xdr:col>
      <xdr:colOff>419100</xdr:colOff>
      <xdr:row>44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1" workbookViewId="0">
      <selection activeCell="I7" sqref="I7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9" customWidth="1"/>
    <col min="3" max="11" width="11.42578125" style="29" customWidth="1"/>
    <col min="12" max="12" width="13" style="29" customWidth="1"/>
    <col min="13" max="14" width="11.42578125" style="29" customWidth="1"/>
    <col min="15" max="15" width="1.140625" style="21" customWidth="1"/>
    <col min="16" max="16384" width="11.42578125" style="29" hidden="1"/>
  </cols>
  <sheetData>
    <row r="1" spans="1:16" s="10" customFormat="1" ht="23.25" customHeight="1" x14ac:dyDescent="0.25">
      <c r="B1" s="62" t="s">
        <v>19</v>
      </c>
      <c r="C1" s="62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6" s="10" customFormat="1" ht="5.25" customHeight="1" thickBot="1" x14ac:dyDescent="0.3">
      <c r="B2" s="61"/>
      <c r="C2" s="61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6" s="13" customFormat="1" ht="15" customHeight="1" x14ac:dyDescent="0.25">
      <c r="A3" s="11"/>
      <c r="B3" s="64" t="s">
        <v>3</v>
      </c>
      <c r="C3" s="65"/>
      <c r="D3" s="65"/>
      <c r="E3" s="66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6" t="s">
        <v>1</v>
      </c>
      <c r="C4" s="43" t="s">
        <v>4</v>
      </c>
      <c r="D4" s="43" t="s">
        <v>5</v>
      </c>
      <c r="E4" s="57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3.472222222222222E-3</v>
      </c>
      <c r="C5" s="2">
        <v>0.80208333333333337</v>
      </c>
      <c r="D5" s="2">
        <v>0.80347222222222225</v>
      </c>
      <c r="E5" s="53">
        <f>IFERROR(IF(OR(ISBLANK(C5),ISBLANK(D5)),"Completar",IF(D5&gt;=C5,D5-C5,"Error")),"Error")</f>
        <v>1.388888888888884E-3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4" t="s">
        <v>0</v>
      </c>
      <c r="C7" s="65"/>
      <c r="D7" s="65"/>
      <c r="E7" s="66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6" t="s">
        <v>1</v>
      </c>
      <c r="C8" s="43" t="s">
        <v>4</v>
      </c>
      <c r="D8" s="43" t="s">
        <v>5</v>
      </c>
      <c r="E8" s="57" t="s">
        <v>2</v>
      </c>
      <c r="F8" s="67"/>
      <c r="G8" s="67"/>
      <c r="H8" s="67"/>
      <c r="I8" s="67"/>
      <c r="J8" s="67"/>
      <c r="K8" s="67"/>
      <c r="L8" s="67"/>
      <c r="M8" s="67"/>
      <c r="N8" s="67"/>
      <c r="O8" s="14"/>
      <c r="P8" s="18"/>
    </row>
    <row r="9" spans="1:16" s="23" customFormat="1" ht="15.75" thickBot="1" x14ac:dyDescent="0.3">
      <c r="A9" s="19"/>
      <c r="B9" s="1">
        <v>1.0416666666666666E-2</v>
      </c>
      <c r="C9" s="2">
        <v>0.8041666666666667</v>
      </c>
      <c r="D9" s="2">
        <v>0.81111111111111101</v>
      </c>
      <c r="E9" s="53">
        <f>IFERROR(IF(OR(ISBLANK(C9),ISBLANK(D9)),"Completar",IF(D9&gt;=C9,D9-C9,"Error")),"Error")</f>
        <v>6.9444444444443088E-3</v>
      </c>
      <c r="F9" s="68"/>
      <c r="G9" s="68"/>
      <c r="H9" s="68"/>
      <c r="I9" s="68"/>
      <c r="J9" s="68"/>
      <c r="K9" s="68"/>
      <c r="L9" s="68"/>
      <c r="M9" s="68"/>
      <c r="N9" s="68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4" t="s">
        <v>30</v>
      </c>
      <c r="C11" s="65"/>
      <c r="D11" s="65"/>
      <c r="E11" s="66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6" t="s">
        <v>1</v>
      </c>
      <c r="C12" s="43" t="s">
        <v>4</v>
      </c>
      <c r="D12" s="43" t="s">
        <v>5</v>
      </c>
      <c r="E12" s="57" t="s">
        <v>2</v>
      </c>
      <c r="F12" s="67"/>
      <c r="G12" s="67"/>
      <c r="H12" s="67"/>
      <c r="I12" s="67"/>
      <c r="J12" s="67"/>
      <c r="K12" s="67"/>
      <c r="L12" s="67"/>
      <c r="M12" s="67"/>
      <c r="N12" s="67"/>
      <c r="O12" s="14"/>
      <c r="P12" s="18"/>
    </row>
    <row r="13" spans="1:16" s="23" customFormat="1" ht="15.75" thickBot="1" x14ac:dyDescent="0.3">
      <c r="A13" s="19"/>
      <c r="B13" s="1">
        <v>3.472222222222222E-3</v>
      </c>
      <c r="C13" s="2">
        <v>0.81180555555555556</v>
      </c>
      <c r="D13" s="2">
        <v>0.81388888888888899</v>
      </c>
      <c r="E13" s="53">
        <f>IFERROR(IF(OR(ISBLANK(C13),ISBLANK(D13)),"Completar",IF(D13&gt;=C13,D13-C13,"Error")),"Error")</f>
        <v>2.083333333333437E-3</v>
      </c>
      <c r="F13" s="68"/>
      <c r="G13" s="68"/>
      <c r="H13" s="68"/>
      <c r="I13" s="68"/>
      <c r="J13" s="68"/>
      <c r="K13" s="68"/>
      <c r="L13" s="68"/>
      <c r="M13" s="68"/>
      <c r="N13" s="68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4" t="s">
        <v>7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6"/>
      <c r="O15" s="11"/>
    </row>
    <row r="16" spans="1:16" s="15" customFormat="1" ht="16.5" customHeight="1" x14ac:dyDescent="0.25">
      <c r="A16" s="14"/>
      <c r="B16" s="76" t="s">
        <v>8</v>
      </c>
      <c r="C16" s="87" t="s">
        <v>9</v>
      </c>
      <c r="D16" s="87"/>
      <c r="E16" s="88"/>
      <c r="F16" s="89" t="s">
        <v>11</v>
      </c>
      <c r="G16" s="90"/>
      <c r="H16" s="86" t="s">
        <v>13</v>
      </c>
      <c r="I16" s="87"/>
      <c r="J16" s="88"/>
      <c r="K16" s="89" t="s">
        <v>15</v>
      </c>
      <c r="L16" s="90"/>
      <c r="M16" s="86" t="s">
        <v>17</v>
      </c>
      <c r="N16" s="91" t="s">
        <v>2</v>
      </c>
      <c r="O16" s="14"/>
      <c r="P16" s="18"/>
    </row>
    <row r="17" spans="1:16" s="15" customFormat="1" ht="30" x14ac:dyDescent="0.25">
      <c r="A17" s="14"/>
      <c r="B17" s="76"/>
      <c r="C17" s="87"/>
      <c r="D17" s="87"/>
      <c r="E17" s="88"/>
      <c r="F17" s="40" t="s">
        <v>12</v>
      </c>
      <c r="G17" s="41" t="s">
        <v>10</v>
      </c>
      <c r="H17" s="42" t="s">
        <v>4</v>
      </c>
      <c r="I17" s="43" t="s">
        <v>5</v>
      </c>
      <c r="J17" s="44" t="s">
        <v>10</v>
      </c>
      <c r="K17" s="40" t="s">
        <v>14</v>
      </c>
      <c r="L17" s="41" t="s">
        <v>16</v>
      </c>
      <c r="M17" s="86"/>
      <c r="N17" s="91"/>
      <c r="O17" s="14"/>
      <c r="P17" s="18"/>
    </row>
    <row r="18" spans="1:16" s="23" customFormat="1" x14ac:dyDescent="0.25">
      <c r="A18" s="19"/>
      <c r="B18" s="45">
        <f>ROW($B18)-16</f>
        <v>2</v>
      </c>
      <c r="C18" s="80" t="s">
        <v>34</v>
      </c>
      <c r="D18" s="80"/>
      <c r="E18" s="81"/>
      <c r="F18" s="3">
        <v>55</v>
      </c>
      <c r="G18" s="4">
        <v>6.9444444444444441E-3</v>
      </c>
      <c r="H18" s="5">
        <v>0.81458333333333333</v>
      </c>
      <c r="I18" s="6">
        <v>0.82152777777777775</v>
      </c>
      <c r="J18" s="54">
        <f>IFERROR(IF(OR(ISBLANK(H18),ISBLANK(I18)),"",IF(I18&gt;=H18,I18-H18,"Error")),"Error")</f>
        <v>6.9444444444444198E-3</v>
      </c>
      <c r="K18" s="7">
        <v>0</v>
      </c>
      <c r="L18" s="8">
        <v>0</v>
      </c>
      <c r="M18" s="9">
        <v>40</v>
      </c>
      <c r="N18" s="55">
        <f>IFERROR(IF(OR(J18="",ISBLANK(L18)),"",J18+L18),"Error")</f>
        <v>6.9444444444444198E-3</v>
      </c>
      <c r="O18" s="19"/>
      <c r="P18" s="22"/>
    </row>
    <row r="19" spans="1:16" s="23" customFormat="1" x14ac:dyDescent="0.25">
      <c r="A19" s="19"/>
      <c r="B19" s="45">
        <f t="shared" ref="B19:B26" si="0">ROW($B19)-16</f>
        <v>3</v>
      </c>
      <c r="C19" s="80" t="s">
        <v>35</v>
      </c>
      <c r="D19" s="80"/>
      <c r="E19" s="81"/>
      <c r="F19" s="3">
        <v>60</v>
      </c>
      <c r="G19" s="4">
        <v>1.0416666666666666E-2</v>
      </c>
      <c r="H19" s="5">
        <v>0.8222222222222223</v>
      </c>
      <c r="I19" s="6">
        <v>0.83333333333333337</v>
      </c>
      <c r="J19" s="54">
        <f t="shared" ref="J19:J25" si="1">IFERROR(IF(OR(ISBLANK(H19),ISBLANK(I19)),"",IF(I19&gt;=H19,I19-H19,"Error")),"Error")</f>
        <v>1.1111111111111072E-2</v>
      </c>
      <c r="K19" s="7">
        <v>1</v>
      </c>
      <c r="L19" s="8">
        <v>1.3888888888888889E-3</v>
      </c>
      <c r="M19" s="9">
        <v>54</v>
      </c>
      <c r="N19" s="55">
        <f t="shared" ref="N19:N27" si="2">IFERROR(IF(OR(J19="",ISBLANK(L19)),"",J19+L19),"Error")</f>
        <v>1.2499999999999961E-2</v>
      </c>
      <c r="O19" s="19"/>
      <c r="P19" s="22"/>
    </row>
    <row r="20" spans="1:16" s="23" customFormat="1" x14ac:dyDescent="0.25">
      <c r="A20" s="19"/>
      <c r="B20" s="45">
        <f t="shared" si="0"/>
        <v>4</v>
      </c>
      <c r="C20" s="80" t="s">
        <v>36</v>
      </c>
      <c r="D20" s="80"/>
      <c r="E20" s="81"/>
      <c r="F20" s="3">
        <v>35</v>
      </c>
      <c r="G20" s="4">
        <v>6.9444444444444441E-3</v>
      </c>
      <c r="H20" s="5">
        <v>0.8354166666666667</v>
      </c>
      <c r="I20" s="6">
        <v>0.84236111111111101</v>
      </c>
      <c r="J20" s="54">
        <f t="shared" si="1"/>
        <v>6.9444444444443088E-3</v>
      </c>
      <c r="K20" s="7">
        <v>0</v>
      </c>
      <c r="L20" s="8">
        <v>0</v>
      </c>
      <c r="M20" s="9">
        <v>25</v>
      </c>
      <c r="N20" s="55">
        <f t="shared" si="2"/>
        <v>6.9444444444443088E-3</v>
      </c>
      <c r="O20" s="19"/>
      <c r="P20" s="22"/>
    </row>
    <row r="21" spans="1:16" s="23" customFormat="1" x14ac:dyDescent="0.25">
      <c r="A21" s="19"/>
      <c r="B21" s="45">
        <f t="shared" si="0"/>
        <v>5</v>
      </c>
      <c r="C21" s="80" t="s">
        <v>37</v>
      </c>
      <c r="D21" s="80"/>
      <c r="E21" s="81"/>
      <c r="F21" s="3">
        <v>50</v>
      </c>
      <c r="G21" s="4">
        <v>3.472222222222222E-3</v>
      </c>
      <c r="H21" s="5">
        <v>0.84305555555555556</v>
      </c>
      <c r="I21" s="6">
        <v>0.84722222222222221</v>
      </c>
      <c r="J21" s="54">
        <f>IFERROR(IF(OR(ISBLANK(H21),ISBLANK(I21)),"",IF(I21&gt;=H21,I21-H21,"Error")),"Error")</f>
        <v>4.1666666666666519E-3</v>
      </c>
      <c r="K21" s="7">
        <v>0</v>
      </c>
      <c r="L21" s="8">
        <v>0</v>
      </c>
      <c r="M21" s="9">
        <v>48</v>
      </c>
      <c r="N21" s="55">
        <f t="shared" si="2"/>
        <v>4.1666666666666519E-3</v>
      </c>
      <c r="O21" s="19"/>
      <c r="P21" s="22"/>
    </row>
    <row r="22" spans="1:16" s="23" customFormat="1" x14ac:dyDescent="0.25">
      <c r="A22" s="19"/>
      <c r="B22" s="45">
        <f t="shared" si="0"/>
        <v>6</v>
      </c>
      <c r="C22" s="80" t="s">
        <v>38</v>
      </c>
      <c r="D22" s="80"/>
      <c r="E22" s="81"/>
      <c r="F22" s="3">
        <v>70</v>
      </c>
      <c r="G22" s="4">
        <v>1.0416666666666666E-2</v>
      </c>
      <c r="H22" s="5">
        <v>0.84791666666666676</v>
      </c>
      <c r="I22" s="6">
        <v>0.85763888888888884</v>
      </c>
      <c r="J22" s="54">
        <f t="shared" si="1"/>
        <v>9.7222222222220767E-3</v>
      </c>
      <c r="K22" s="7">
        <v>2</v>
      </c>
      <c r="L22" s="8">
        <v>3.472222222222222E-3</v>
      </c>
      <c r="M22" s="9">
        <v>64</v>
      </c>
      <c r="N22" s="55">
        <f t="shared" si="2"/>
        <v>1.3194444444444299E-2</v>
      </c>
      <c r="O22" s="19"/>
      <c r="P22" s="22"/>
    </row>
    <row r="23" spans="1:16" s="23" customFormat="1" x14ac:dyDescent="0.25">
      <c r="A23" s="19"/>
      <c r="B23" s="45">
        <f t="shared" si="0"/>
        <v>7</v>
      </c>
      <c r="C23" s="80" t="s">
        <v>39</v>
      </c>
      <c r="D23" s="80"/>
      <c r="E23" s="81"/>
      <c r="F23" s="3">
        <v>100</v>
      </c>
      <c r="G23" s="4">
        <v>2.0833333333333332E-2</v>
      </c>
      <c r="H23" s="5">
        <v>0.89583333333333337</v>
      </c>
      <c r="I23" s="6">
        <v>0.91666666666666663</v>
      </c>
      <c r="J23" s="54">
        <f t="shared" si="1"/>
        <v>2.0833333333333259E-2</v>
      </c>
      <c r="K23" s="7">
        <v>0</v>
      </c>
      <c r="L23" s="8">
        <v>0</v>
      </c>
      <c r="M23" s="9">
        <v>89</v>
      </c>
      <c r="N23" s="55">
        <f t="shared" si="2"/>
        <v>2.0833333333333259E-2</v>
      </c>
      <c r="O23" s="19"/>
      <c r="P23" s="22"/>
    </row>
    <row r="24" spans="1:16" s="23" customFormat="1" x14ac:dyDescent="0.25">
      <c r="A24" s="19"/>
      <c r="B24" s="45">
        <f t="shared" si="0"/>
        <v>8</v>
      </c>
      <c r="C24" s="80" t="s">
        <v>40</v>
      </c>
      <c r="D24" s="80"/>
      <c r="E24" s="81"/>
      <c r="F24" s="3">
        <v>110</v>
      </c>
      <c r="G24" s="4">
        <v>1.3888888888888888E-2</v>
      </c>
      <c r="H24" s="5">
        <v>0.92013888888888884</v>
      </c>
      <c r="I24" s="6">
        <v>0.9375</v>
      </c>
      <c r="J24" s="54">
        <f t="shared" si="1"/>
        <v>1.736111111111116E-2</v>
      </c>
      <c r="K24" s="7">
        <v>1</v>
      </c>
      <c r="L24" s="8">
        <v>3.472222222222222E-3</v>
      </c>
      <c r="M24" s="9">
        <v>109</v>
      </c>
      <c r="N24" s="55">
        <f t="shared" si="2"/>
        <v>2.0833333333333384E-2</v>
      </c>
      <c r="O24" s="19"/>
      <c r="P24" s="22"/>
    </row>
    <row r="25" spans="1:16" s="23" customFormat="1" x14ac:dyDescent="0.25">
      <c r="A25" s="26"/>
      <c r="B25" s="45">
        <v>9</v>
      </c>
      <c r="C25" s="81" t="s">
        <v>41</v>
      </c>
      <c r="D25" s="95"/>
      <c r="E25" s="96"/>
      <c r="F25" s="3">
        <v>125</v>
      </c>
      <c r="G25" s="4">
        <v>6.9444444444444441E-3</v>
      </c>
      <c r="H25" s="5">
        <v>0.94097222222222221</v>
      </c>
      <c r="I25" s="6">
        <v>0.95000000000000007</v>
      </c>
      <c r="J25" s="54">
        <f t="shared" si="1"/>
        <v>9.0277777777778567E-3</v>
      </c>
      <c r="K25" s="7">
        <v>0</v>
      </c>
      <c r="L25" s="8">
        <v>0</v>
      </c>
      <c r="M25" s="9">
        <v>105</v>
      </c>
      <c r="N25" s="55">
        <f t="shared" si="2"/>
        <v>9.0277777777778567E-3</v>
      </c>
      <c r="O25" s="26"/>
      <c r="P25" s="22"/>
    </row>
    <row r="26" spans="1:16" s="23" customFormat="1" x14ac:dyDescent="0.25">
      <c r="A26" s="19"/>
      <c r="B26" s="45">
        <f t="shared" si="0"/>
        <v>10</v>
      </c>
      <c r="C26" s="80" t="s">
        <v>42</v>
      </c>
      <c r="D26" s="80"/>
      <c r="E26" s="81"/>
      <c r="F26" s="3">
        <v>150</v>
      </c>
      <c r="G26" s="4">
        <v>4.8611111111111112E-3</v>
      </c>
      <c r="H26" s="5">
        <v>0.9506944444444444</v>
      </c>
      <c r="I26" s="6">
        <v>0.95833333333333337</v>
      </c>
      <c r="J26" s="54">
        <f>IFERROR(IF(OR(ISBLANK(H26),ISBLANK(I26)),"",IF(I26&gt;=H26,I26-H26,"Error")),"Error")</f>
        <v>7.6388888888889728E-3</v>
      </c>
      <c r="K26" s="7">
        <v>0</v>
      </c>
      <c r="L26" s="8">
        <v>0</v>
      </c>
      <c r="M26" s="9">
        <v>138</v>
      </c>
      <c r="N26" s="55">
        <f t="shared" si="2"/>
        <v>7.6388888888889728E-3</v>
      </c>
      <c r="O26" s="19"/>
      <c r="P26" s="22"/>
    </row>
    <row r="27" spans="1:16" s="28" customFormat="1" x14ac:dyDescent="0.25">
      <c r="A27" s="14"/>
      <c r="B27" s="97">
        <v>11</v>
      </c>
      <c r="C27" s="81" t="s">
        <v>43</v>
      </c>
      <c r="D27" s="95"/>
      <c r="E27" s="96"/>
      <c r="F27" s="98">
        <v>70</v>
      </c>
      <c r="G27" s="99">
        <v>3.472222222222222E-3</v>
      </c>
      <c r="H27" s="100">
        <v>0.95972222222222225</v>
      </c>
      <c r="I27" s="101">
        <v>0.96319444444444446</v>
      </c>
      <c r="J27" s="102">
        <f>IFERROR(IF(OR(ISBLANK(H27),ISBLANK(I27)),"",IF(I27&gt;=H27,I27-H27,"Error")),"Error")</f>
        <v>3.4722222222222099E-3</v>
      </c>
      <c r="K27" s="103">
        <v>0</v>
      </c>
      <c r="L27" s="104">
        <v>0</v>
      </c>
      <c r="M27" s="105">
        <v>57</v>
      </c>
      <c r="N27" s="106">
        <f t="shared" si="2"/>
        <v>3.4722222222222099E-3</v>
      </c>
      <c r="O27" s="14"/>
      <c r="P27" s="27"/>
    </row>
    <row r="28" spans="1:16" s="24" customFormat="1" ht="13.5" customHeight="1" thickBot="1" x14ac:dyDescent="0.3">
      <c r="A28" s="21"/>
      <c r="B28" s="92" t="s">
        <v>33</v>
      </c>
      <c r="C28" s="93"/>
      <c r="D28" s="93"/>
      <c r="E28" s="94"/>
      <c r="F28" s="46">
        <f>IF(SUM(F18:F26)=0,"Completar",SUM(F18:F27))</f>
        <v>825</v>
      </c>
      <c r="G28" s="47">
        <f>IF(SUM(G18:G26)=0,"Completar",SUM(G18:G26))</f>
        <v>8.4722222222222213E-2</v>
      </c>
      <c r="H28" s="48" t="s">
        <v>32</v>
      </c>
      <c r="I28" s="49" t="s">
        <v>32</v>
      </c>
      <c r="J28" s="50">
        <f>IF(OR(COUNTIF(J18:J26,"Error")&gt;0,COUNTIF(J18:J26,"Completar")&gt;0),"Error",IF(SUM(J18:J26)=0,"Completar",SUM(J18:J26)))</f>
        <v>9.3749999999999778E-2</v>
      </c>
      <c r="K28" s="51">
        <f>SUM(K18:K27)</f>
        <v>4</v>
      </c>
      <c r="L28" s="47">
        <f>SUM(L18:L27)</f>
        <v>8.3333333333333332E-3</v>
      </c>
      <c r="M28" s="52">
        <f>IF(SUM(M18:M26)=0,"Completar",SUM(M18:M27))</f>
        <v>729</v>
      </c>
      <c r="N28" s="53">
        <f>IF(OR(COUNTIF(N18:N26,"Error")&gt;0,COUNTIF(N18:N26,"Completar")&gt;0),"Error",IF(SUM(N18:N26)=0,"Completar",SUM(N18:N26)))</f>
        <v>0.10208333333333312</v>
      </c>
      <c r="O28" s="21"/>
    </row>
    <row r="29" spans="1:16" s="13" customFormat="1" ht="15" customHeight="1" thickBot="1" x14ac:dyDescent="0.3">
      <c r="A29" s="11"/>
      <c r="B29" s="1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11"/>
    </row>
    <row r="30" spans="1:16" s="15" customFormat="1" x14ac:dyDescent="0.25">
      <c r="A30" s="14"/>
      <c r="B30" s="64" t="s">
        <v>18</v>
      </c>
      <c r="C30" s="65"/>
      <c r="D30" s="65"/>
      <c r="E30" s="66"/>
      <c r="F30" s="12"/>
      <c r="G30" s="12"/>
      <c r="H30" s="12"/>
      <c r="I30" s="12"/>
      <c r="J30" s="12"/>
      <c r="K30" s="12"/>
      <c r="L30" s="12"/>
      <c r="M30" s="12"/>
      <c r="N30" s="12"/>
      <c r="O30" s="14"/>
      <c r="P30" s="18"/>
    </row>
    <row r="31" spans="1:16" s="23" customFormat="1" ht="30" x14ac:dyDescent="0.25">
      <c r="A31" s="19"/>
      <c r="B31" s="56" t="s">
        <v>1</v>
      </c>
      <c r="C31" s="43" t="s">
        <v>4</v>
      </c>
      <c r="D31" s="43" t="s">
        <v>5</v>
      </c>
      <c r="E31" s="57" t="s">
        <v>2</v>
      </c>
      <c r="F31" s="14"/>
      <c r="G31" s="14"/>
      <c r="H31" s="14"/>
      <c r="I31" s="14"/>
      <c r="J31" s="14"/>
      <c r="K31" s="14"/>
      <c r="L31" s="14"/>
      <c r="M31" s="14"/>
      <c r="N31" s="14"/>
      <c r="O31" s="19"/>
      <c r="P31" s="22"/>
    </row>
    <row r="32" spans="1:16" s="24" customFormat="1" ht="15" customHeight="1" thickBot="1" x14ac:dyDescent="0.3">
      <c r="A32" s="21"/>
      <c r="B32" s="1">
        <v>3.472222222222222E-3</v>
      </c>
      <c r="C32" s="2">
        <v>0.96527777777777779</v>
      </c>
      <c r="D32" s="2">
        <v>0.96875</v>
      </c>
      <c r="E32" s="53">
        <f>IFERROR(IF(OR(ISBLANK(C32),ISBLANK(D32)),"Completar",IF(D32&gt;=C32,D32-C32,"Error")),"Error")</f>
        <v>3.4722222222222099E-3</v>
      </c>
      <c r="F32" s="19"/>
      <c r="G32" s="19"/>
      <c r="H32" s="19"/>
      <c r="I32" s="19"/>
      <c r="J32" s="19"/>
      <c r="K32" s="19"/>
      <c r="L32" s="19"/>
      <c r="M32" s="19"/>
      <c r="N32" s="19"/>
      <c r="O32" s="21"/>
    </row>
    <row r="33" spans="1:15" ht="15.75" thickBot="1" x14ac:dyDescent="0.3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5" ht="15" customHeight="1" x14ac:dyDescent="0.25">
      <c r="B34" s="64" t="s">
        <v>20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6"/>
    </row>
    <row r="35" spans="1:15" x14ac:dyDescent="0.25">
      <c r="B35" s="71" t="s">
        <v>22</v>
      </c>
      <c r="C35" s="72"/>
      <c r="D35" s="73"/>
      <c r="E35" s="82">
        <f>M28</f>
        <v>729</v>
      </c>
      <c r="F35" s="83"/>
      <c r="G35" s="30"/>
      <c r="H35" s="31"/>
      <c r="I35" s="31"/>
      <c r="J35" s="31"/>
      <c r="K35" s="31"/>
      <c r="L35" s="31"/>
      <c r="M35" s="31"/>
      <c r="N35" s="32"/>
    </row>
    <row r="36" spans="1:15" ht="15" customHeight="1" x14ac:dyDescent="0.25">
      <c r="B36" s="71" t="s">
        <v>23</v>
      </c>
      <c r="C36" s="72"/>
      <c r="D36" s="73"/>
      <c r="E36" s="84">
        <f>IF(M28="Completar","Completar",IFERROR(M28/(N28*24),"Error"))</f>
        <v>297.55102040816388</v>
      </c>
      <c r="F36" s="85"/>
      <c r="G36" s="33"/>
      <c r="H36" s="34"/>
      <c r="I36" s="34"/>
      <c r="J36" s="34"/>
      <c r="K36" s="34"/>
      <c r="L36" s="34"/>
      <c r="M36" s="34"/>
      <c r="N36" s="35"/>
    </row>
    <row r="37" spans="1:15" ht="15" customHeight="1" x14ac:dyDescent="0.25">
      <c r="B37" s="71" t="s">
        <v>21</v>
      </c>
      <c r="C37" s="72"/>
      <c r="D37" s="73"/>
      <c r="E37" s="82">
        <f>IF(K28=0,0,IFERROR(ROUNDUP(K28/(M28/100),0),"Error"))</f>
        <v>1</v>
      </c>
      <c r="F37" s="83"/>
      <c r="G37" s="33"/>
      <c r="H37" s="34"/>
      <c r="I37" s="34"/>
      <c r="J37" s="34"/>
      <c r="K37" s="34"/>
      <c r="L37" s="34"/>
      <c r="M37" s="34"/>
      <c r="N37" s="35"/>
    </row>
    <row r="38" spans="1:15" ht="15" customHeight="1" x14ac:dyDescent="0.25">
      <c r="B38" s="71" t="s">
        <v>24</v>
      </c>
      <c r="C38" s="72"/>
      <c r="D38" s="73"/>
      <c r="E38" s="69">
        <f>IF(K28=0,0,IFERROR(K28/M28,"Error"))</f>
        <v>5.4869684499314125E-3</v>
      </c>
      <c r="F38" s="70"/>
      <c r="G38" s="33"/>
      <c r="H38" s="34"/>
      <c r="I38" s="34"/>
      <c r="J38" s="34"/>
      <c r="K38" s="34"/>
      <c r="L38" s="34"/>
      <c r="M38" s="34"/>
      <c r="N38" s="35"/>
    </row>
    <row r="39" spans="1:15" ht="15" customHeight="1" x14ac:dyDescent="0.25">
      <c r="B39" s="71" t="s">
        <v>27</v>
      </c>
      <c r="C39" s="72"/>
      <c r="D39" s="73"/>
      <c r="E39" s="58">
        <f>E5</f>
        <v>1.388888888888884E-3</v>
      </c>
      <c r="F39" s="59">
        <f>IF(E39="Completar",E39,IFERROR(E39/$E$45,"Error"))</f>
        <v>1.1976047904191602E-2</v>
      </c>
      <c r="G39" s="33"/>
      <c r="H39" s="34"/>
      <c r="I39" s="34"/>
      <c r="J39" s="34"/>
      <c r="K39" s="34"/>
      <c r="L39" s="34"/>
      <c r="M39" s="34"/>
      <c r="N39" s="35"/>
    </row>
    <row r="40" spans="1:15" ht="15" customHeight="1" x14ac:dyDescent="0.25">
      <c r="B40" s="71" t="s">
        <v>28</v>
      </c>
      <c r="C40" s="72"/>
      <c r="D40" s="73"/>
      <c r="E40" s="58">
        <f>E9</f>
        <v>6.9444444444443088E-3</v>
      </c>
      <c r="F40" s="59">
        <f>IF(E40="Completar",E40,IFERROR(E40/$E$45,"Error"))</f>
        <v>5.9880239520957057E-2</v>
      </c>
      <c r="G40" s="33"/>
      <c r="H40" s="34"/>
      <c r="I40" s="34"/>
      <c r="J40" s="34"/>
      <c r="K40" s="34"/>
      <c r="L40" s="34"/>
      <c r="M40" s="34"/>
      <c r="N40" s="35"/>
    </row>
    <row r="41" spans="1:15" ht="15" customHeight="1" x14ac:dyDescent="0.25">
      <c r="B41" s="71" t="s">
        <v>31</v>
      </c>
      <c r="C41" s="72"/>
      <c r="D41" s="73"/>
      <c r="E41" s="58">
        <f>E13</f>
        <v>2.083333333333437E-3</v>
      </c>
      <c r="F41" s="59">
        <f t="shared" ref="F41" si="3">IF(E41="Completar",E41,IFERROR(E41/$E$45,"Error"))</f>
        <v>1.7964071856288361E-2</v>
      </c>
      <c r="G41" s="33"/>
      <c r="H41" s="34"/>
      <c r="I41" s="34"/>
      <c r="J41" s="34"/>
      <c r="K41" s="34"/>
      <c r="L41" s="34"/>
      <c r="M41" s="34"/>
      <c r="N41" s="35"/>
    </row>
    <row r="42" spans="1:15" ht="15" customHeight="1" x14ac:dyDescent="0.25">
      <c r="B42" s="71" t="s">
        <v>29</v>
      </c>
      <c r="C42" s="72"/>
      <c r="D42" s="73"/>
      <c r="E42" s="58">
        <f>E32</f>
        <v>3.4722222222222099E-3</v>
      </c>
      <c r="F42" s="59">
        <f>IF(E42="Completar",E42,IFERROR(E42/$E$45,"Error"))</f>
        <v>2.9940119760479007E-2</v>
      </c>
      <c r="G42" s="33"/>
      <c r="H42" s="34"/>
      <c r="I42" s="34"/>
      <c r="J42" s="34"/>
      <c r="K42" s="34"/>
      <c r="L42" s="34"/>
      <c r="M42" s="34"/>
      <c r="N42" s="35"/>
    </row>
    <row r="43" spans="1:15" ht="15" customHeight="1" x14ac:dyDescent="0.25">
      <c r="B43" s="71" t="s">
        <v>25</v>
      </c>
      <c r="C43" s="72"/>
      <c r="D43" s="73"/>
      <c r="E43" s="58">
        <f>L28</f>
        <v>8.3333333333333332E-3</v>
      </c>
      <c r="F43" s="59">
        <f>IF(E43="Completar",E43,IFERROR(E43/$E$45,"Completar"))</f>
        <v>7.1856287425149865E-2</v>
      </c>
      <c r="G43" s="33"/>
      <c r="H43" s="34"/>
      <c r="I43" s="34"/>
      <c r="J43" s="34"/>
      <c r="K43" s="34"/>
      <c r="L43" s="34"/>
      <c r="M43" s="34"/>
      <c r="N43" s="35"/>
    </row>
    <row r="44" spans="1:15" ht="15" customHeight="1" x14ac:dyDescent="0.25">
      <c r="B44" s="71" t="s">
        <v>26</v>
      </c>
      <c r="C44" s="72"/>
      <c r="D44" s="73"/>
      <c r="E44" s="58">
        <f>J28</f>
        <v>9.3749999999999778E-2</v>
      </c>
      <c r="F44" s="59">
        <f>IF(E44="Completar",E44,IFERROR(E44/$E$45,"Completar"))</f>
        <v>0.80838323353293418</v>
      </c>
      <c r="G44" s="33"/>
      <c r="H44" s="34"/>
      <c r="I44" s="34"/>
      <c r="J44" s="34"/>
      <c r="K44" s="34"/>
      <c r="L44" s="34"/>
      <c r="M44" s="34"/>
      <c r="N44" s="35"/>
    </row>
    <row r="45" spans="1:15" s="39" customFormat="1" ht="15" customHeight="1" thickBot="1" x14ac:dyDescent="0.3">
      <c r="A45" s="21"/>
      <c r="B45" s="77" t="s">
        <v>6</v>
      </c>
      <c r="C45" s="78"/>
      <c r="D45" s="79"/>
      <c r="E45" s="74">
        <f>IF(COUNTIF(E39:E44,"Error")&gt;0,"Error",IF(SUM(E39:E44)=0,"Completar",SUM(E39:E44)))</f>
        <v>0.11597222222222195</v>
      </c>
      <c r="F45" s="75"/>
      <c r="G45" s="36"/>
      <c r="H45" s="37"/>
      <c r="I45" s="37"/>
      <c r="J45" s="37"/>
      <c r="K45" s="37"/>
      <c r="L45" s="37"/>
      <c r="M45" s="37"/>
      <c r="N45" s="38"/>
      <c r="O45" s="21"/>
    </row>
    <row r="46" spans="1:15" hidden="1" x14ac:dyDescent="0.25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</row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1048576" ht="4.5" customHeight="1" x14ac:dyDescent="0.25"/>
  </sheetData>
  <sheetProtection formatCells="0" formatColumns="0" formatRows="0" insertColumns="0" insertRows="0" deleteColumns="0" deleteRows="0"/>
  <mergeCells count="46">
    <mergeCell ref="C27:E27"/>
    <mergeCell ref="K16:L16"/>
    <mergeCell ref="M16:M17"/>
    <mergeCell ref="N16:N17"/>
    <mergeCell ref="F8:N8"/>
    <mergeCell ref="F9:N9"/>
    <mergeCell ref="B15:N15"/>
    <mergeCell ref="E36:F36"/>
    <mergeCell ref="E37:F37"/>
    <mergeCell ref="H16:J16"/>
    <mergeCell ref="F16:G16"/>
    <mergeCell ref="C16:E17"/>
    <mergeCell ref="C21:E21"/>
    <mergeCell ref="B36:D36"/>
    <mergeCell ref="B37:D37"/>
    <mergeCell ref="C24:E24"/>
    <mergeCell ref="B30:E30"/>
    <mergeCell ref="B35:D35"/>
    <mergeCell ref="C22:E22"/>
    <mergeCell ref="C23:E23"/>
    <mergeCell ref="C26:E26"/>
    <mergeCell ref="B28:E28"/>
    <mergeCell ref="C25:E25"/>
    <mergeCell ref="E38:F38"/>
    <mergeCell ref="B44:D44"/>
    <mergeCell ref="E45:F45"/>
    <mergeCell ref="B34:N34"/>
    <mergeCell ref="B16:B17"/>
    <mergeCell ref="B45:D45"/>
    <mergeCell ref="B43:D43"/>
    <mergeCell ref="B38:D38"/>
    <mergeCell ref="B42:D42"/>
    <mergeCell ref="B39:D39"/>
    <mergeCell ref="B40:D40"/>
    <mergeCell ref="C19:E19"/>
    <mergeCell ref="C20:E20"/>
    <mergeCell ref="C18:E18"/>
    <mergeCell ref="B41:D41"/>
    <mergeCell ref="E35:F35"/>
    <mergeCell ref="B1:C1"/>
    <mergeCell ref="D1:N1"/>
    <mergeCell ref="B11:E11"/>
    <mergeCell ref="F12:N12"/>
    <mergeCell ref="F13:N13"/>
    <mergeCell ref="B7:E7"/>
    <mergeCell ref="B3:E3"/>
  </mergeCells>
  <conditionalFormatting sqref="D1:XFD24 F25:XFD25 A1:B1048576 C3:C1048576 D26:XFD26 D28:XFD1048576 F27:XFD27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Métricas</vt:lpstr>
      <vt:lpstr>Gráfico2</vt:lpstr>
      <vt:lpstr>Gráfico1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Thyrat</cp:lastModifiedBy>
  <dcterms:created xsi:type="dcterms:W3CDTF">2014-04-14T14:00:11Z</dcterms:created>
  <dcterms:modified xsi:type="dcterms:W3CDTF">2017-04-30T23:19:39Z</dcterms:modified>
</cp:coreProperties>
</file>