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0230709" sheetId="1" r:id="rId1"/>
    <sheet name="20230709_PIVOT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<sst xmlns="http://schemas.openxmlformats.org/spreadsheetml/2006/main" count="31" uniqueCount="31">
  <si>
    <t>#</t>
  </si>
  <si>
    <t>Index</t>
  </si>
  <si>
    <t>Latitude</t>
  </si>
  <si>
    <t>Longitude</t>
  </si>
  <si>
    <t>Artist</t>
  </si>
  <si>
    <t>Title</t>
  </si>
  <si>
    <t>Album</t>
  </si>
  <si>
    <t>Song Time</t>
  </si>
  <si>
    <t>Point Time</t>
  </si>
  <si>
    <t>Accuracy</t>
  </si>
  <si>
    <t>AbsAccuracy</t>
  </si>
  <si>
    <t>Duration</t>
  </si>
  <si>
    <t>Country</t>
  </si>
  <si>
    <t>IP Address</t>
  </si>
  <si>
    <t>Matthew And The Atlas</t>
  </si>
  <si>
    <t>On A Midnight Street</t>
  </si>
  <si>
    <t>Temple</t>
  </si>
  <si>
    <t>FR</t>
  </si>
  <si>
    <t>Hiss Golden Messenger</t>
  </si>
  <si>
    <t>Watching the Wires</t>
  </si>
  <si>
    <t>Folk Road Show</t>
  </si>
  <si>
    <t>Thought You'd Never Ask</t>
  </si>
  <si>
    <t>Bear's Den</t>
  </si>
  <si>
    <t>Not Every River</t>
  </si>
  <si>
    <t>So that you might hear me</t>
  </si>
  <si>
    <t>Ten Fé</t>
  </si>
  <si>
    <t>Won't Happen - Stripped-Back</t>
  </si>
  <si>
    <t>Won't Happen</t>
  </si>
  <si>
    <t>Austin Basham</t>
  </si>
  <si>
    <t>Sea so Blue</t>
  </si>
  <si>
    <t>You and Me for Now</t>
  </si>
</sst>
</file>

<file path=xl/styles.xml><?xml version="1.0" encoding="utf-8"?>
<styleSheet xmlns="http://schemas.openxmlformats.org/spreadsheetml/2006/main">
  <numFmts count="2">
    <numFmt numFmtId="164" formatCode="yyyy-MM-ddTHH\:mm\:ssZ"/>
    <numFmt numFmtId="165" formatCode="[HH]:MM:SS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164" applyNumberFormat="1" fontId="0"/>
    <xf numFmtId="165" applyNumberFormat="1" fontId="0"/>
    <xf numFmtId="0" applyNumberFormat="0" fontId="0"/>
    <xf numFmtId="46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N7" sheet="20230709"/>
  </cacheSource>
  <cacheFields count="14">
    <cacheField name="#" numFmtId="0">
      <sharedItems containsSemiMixedTypes="0" containsString="0" containsNumber="1" containsInteger="1"/>
    </cacheField>
    <cacheField name="Index" numFmtId="0">
      <sharedItems containsSemiMixedTypes="0" containsString="0" containsNumber="1" containsInteger="1"/>
    </cacheField>
    <cacheField name="Latitude" numFmtId="0">
      <sharedItems containsSemiMixedTypes="0" containsString="0" containsNumber="1"/>
    </cacheField>
    <cacheField name="Longitude" numFmtId="0">
      <sharedItems containsSemiMixedTypes="0" containsString="0" containsNumber="1"/>
    </cacheField>
    <cacheField name="Artist" numFmtId="0">
      <sharedItems>
        <s v="Matthew And The Atlas"/>
        <s v="Hiss Golden Messenger"/>
        <s v="Folk Road Show"/>
        <s v="Bear's Den"/>
        <s v="Ten Fé"/>
        <s v="Austin Basham"/>
      </sharedItems>
    </cacheField>
    <cacheField name="Title" numFmtId="0">
      <sharedItems>
        <s v="On A Midnight Street"/>
        <s v="Watching the Wires"/>
        <s v="Thought You'd Never Ask"/>
        <s v="Not Every River"/>
        <s v="Won't Happen - Stripped-Back"/>
        <s v="Sea so Blue"/>
      </sharedItems>
    </cacheField>
    <cacheField name="Album" numFmtId="0">
      <sharedItems>
        <s v="Temple"/>
        <s v="Watching the Wires"/>
        <s v="Thought You'd Never Ask"/>
        <s v="So that you might hear me"/>
        <s v="Won't Happen"/>
        <s v="You and Me for Now"/>
      </sharedItems>
    </cacheField>
    <cacheField name="Song Time" numFmtId="0">
      <sharedItems containsSemiMixedTypes="0" containsString="0" containsDate="1"/>
    </cacheField>
    <cacheField name="Point Time" numFmtId="0">
      <sharedItems containsSemiMixedTypes="0" containsString="0" containsDate="1"/>
    </cacheField>
    <cacheField name="Accuracy" numFmtId="0">
      <sharedItems containsSemiMixedTypes="0" containsString="0" containsNumber="1"/>
    </cacheField>
    <cacheField name="AbsAccuracy" numFmtId="0">
      <sharedItems containsBlank="1" containsString="0"/>
    </cacheField>
    <cacheField name="Duration" numFmtId="0">
      <sharedItems containsSemiMixedTypes="0" containsString="0" containsDate="1"/>
    </cacheField>
    <cacheField name="Country" numFmtId="0">
      <sharedItems/>
    </cacheField>
    <cacheField name="IP Address" numFmtId="0">
      <sharedItems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20230709" dataOnRows="0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1" firstHeaderRow="1" firstDataRow="1" firstDataCol="1"/>
  <pivotFields count="14">
    <pivotField showAll="0"/>
    <pivotField showAll="0"/>
    <pivotField showAll="0"/>
    <pivotField showAll="0"/>
    <pivotField showAll="0" axis="axisRow" dataField="1">
      <items count="7">
        <item x="0"/>
        <item x="1"/>
        <item x="2"/>
        <item x="3"/>
        <item x="4"/>
        <item x="5"/>
        <item t="default"/>
      </items>
    </pivotField>
    <pivotField showAll="0" axis="axisRow">
      <items count="7">
        <item x="0"/>
        <item x="1"/>
        <item x="2"/>
        <item x="3"/>
        <item x="4"/>
        <item x="5"/>
        <item t="default"/>
      </items>
    </pivotField>
    <pivotField showAll="0" axis="axisRow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 dataField="1"/>
    <pivotField showAll="0"/>
    <pivotField showAll="0"/>
  </pivotFields>
  <rowFields>
    <field x="4"/>
    <field x="6"/>
    <field x="5"/>
  </rowFields>
  <colFields>
    <field x="-2"/>
  </colFields>
  <dataFields>
    <dataField fld="4" subtotal="count" name="Count"/>
    <dataField fld="11" subtotal="sum" name="Duration" numFmtId="165"/>
  </dataFields>
  <pivotTableStyleInfo name="PivotStyleLight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9a27890e" displayName="Table_9a27890e" ref="A1:N8" headerRowCount="1" totalsRowCount="1">
  <autoFilter ref="A1:N7"/>
  <tableColumns count="14">
    <tableColumn id="1" name="#"/>
    <tableColumn id="2" name="Index"/>
    <tableColumn id="3" name="Latitude"/>
    <tableColumn id="4" name="Longitude"/>
    <tableColumn id="5" name="Artist" totalsRowFunction="custom">
      <totalsRowFormula>INDEX(E2:E7, MODE.SNGL(MATCH(E2:E7, E2:E7, 0)))</totalsRowFormula>
    </tableColumn>
    <tableColumn id="6" name="Title" totalsRowFunction="custom">
      <totalsRowFormula>INDEX(F2:F7, MODE.SNGL(MATCH(F2:F7, F2:F7, 0)))</totalsRowFormula>
    </tableColumn>
    <tableColumn id="7" name="Album" totalsRowFunction="custom">
      <totalsRowFormula>INDEX(G2:G7, MODE.SNGL(MATCH(G2:G7, G2:G7, 0)))</totalsRowFormula>
    </tableColumn>
    <tableColumn id="8" name="Song Time" totalsRowFunction="custom">
      <totalsRowFormula>H7 - H2</totalsRowFormula>
    </tableColumn>
    <tableColumn id="9" name="Point Time" totalsRowFunction="custom">
      <totalsRowFormula>I7 - I2</totalsRowFormula>
    </tableColumn>
    <tableColumn id="10" name="Accuracy"/>
    <tableColumn id="11" name="AbsAccuracy" totalsRowFunction="average"/>
    <tableColumn id="12" name="Duration" totalsRowFunction="sum"/>
    <tableColumn id="13" name="Country"/>
    <tableColumn id="14" name="IP Address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>
    <tabColor rgb="FF18F273"/>
  </sheetPr>
  <dimension ref="A1:N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>
      <c r="A2" s="0">
        <v>1</v>
      </c>
      <c r="B2" s="0">
        <v>0</v>
      </c>
      <c r="C2" s="0">
        <v>44.96196068713781</v>
      </c>
      <c r="D2" s="0">
        <v>-0.3619575231220995</v>
      </c>
      <c r="E2" s="0" t="s">
        <v>14</v>
      </c>
      <c r="F2" s="0" t="s">
        <v>15</v>
      </c>
      <c r="G2" s="0" t="s">
        <v>16</v>
      </c>
      <c r="H2" s="1">
        <v>45116.65552082176</v>
      </c>
      <c r="I2" s="1">
        <v>45116.655577627316</v>
      </c>
      <c r="J2" s="0">
        <v>4.908</v>
      </c>
      <c r="K2" s="0">
        <f>ABS(J2)</f>
      </c>
      <c r="L2" s="2">
        <v>0.002501076388888889</v>
      </c>
      <c r="M2" s="0" t="s">
        <v>17</v>
      </c>
    </row>
    <row r="3">
      <c r="A3" s="0">
        <v>2</v>
      </c>
      <c r="B3" s="0">
        <v>1</v>
      </c>
      <c r="C3" s="0">
        <v>44.94663761172837</v>
      </c>
      <c r="D3" s="0">
        <v>-0.32882642308137994</v>
      </c>
      <c r="E3" s="0" t="s">
        <v>18</v>
      </c>
      <c r="F3" s="0" t="s">
        <v>19</v>
      </c>
      <c r="G3" s="0" t="s">
        <v>19</v>
      </c>
      <c r="H3" s="1">
        <v>45116.65802082176</v>
      </c>
      <c r="I3" s="1">
        <v>45116.65808837963</v>
      </c>
      <c r="J3" s="0">
        <v>5.837</v>
      </c>
      <c r="K3" s="0">
        <f>ABS(J3)</f>
      </c>
      <c r="L3" s="2">
        <v>0.002339861111111111</v>
      </c>
      <c r="M3" s="0" t="s">
        <v>17</v>
      </c>
    </row>
    <row r="4">
      <c r="A4" s="0">
        <v>3</v>
      </c>
      <c r="B4" s="0">
        <v>2</v>
      </c>
      <c r="C4" s="0">
        <v>44.92381299086086</v>
      </c>
      <c r="D4" s="0">
        <v>-0.30094199633638036</v>
      </c>
      <c r="E4" s="0" t="s">
        <v>20</v>
      </c>
      <c r="F4" s="0" t="s">
        <v>21</v>
      </c>
      <c r="G4" s="0" t="s">
        <v>21</v>
      </c>
      <c r="H4" s="1">
        <v>45116.660532395836</v>
      </c>
      <c r="I4" s="1">
        <v>45116.6604297338</v>
      </c>
      <c r="J4" s="0">
        <v>-8.87</v>
      </c>
      <c r="K4" s="0">
        <f>ABS(J4)</f>
      </c>
      <c r="L4" s="2">
        <v>0.002729988425925926</v>
      </c>
      <c r="M4" s="0" t="s">
        <v>17</v>
      </c>
    </row>
    <row r="5">
      <c r="A5" s="0">
        <v>4</v>
      </c>
      <c r="B5" s="0">
        <v>3</v>
      </c>
      <c r="C5" s="0">
        <v>44.9207163</v>
      </c>
      <c r="D5" s="0">
        <v>-0.2637063</v>
      </c>
      <c r="E5" s="0" t="s">
        <v>22</v>
      </c>
      <c r="F5" s="0" t="s">
        <v>23</v>
      </c>
      <c r="G5" s="0" t="s">
        <v>24</v>
      </c>
      <c r="H5" s="1">
        <v>45116.66302273148</v>
      </c>
      <c r="I5" s="1">
        <v>45116.663160185184</v>
      </c>
      <c r="J5" s="0">
        <v>11.876</v>
      </c>
      <c r="K5" s="0">
        <f>ABS(J5)</f>
      </c>
      <c r="L5" s="2">
        <v>0.0013421296296296295</v>
      </c>
      <c r="M5" s="0" t="s">
        <v>17</v>
      </c>
    </row>
    <row r="6">
      <c r="A6" s="0">
        <v>5</v>
      </c>
      <c r="B6" s="0">
        <v>4</v>
      </c>
      <c r="C6" s="0">
        <v>44.9190012</v>
      </c>
      <c r="D6" s="0">
        <v>-0.2437124</v>
      </c>
      <c r="E6" s="0" t="s">
        <v>25</v>
      </c>
      <c r="F6" s="0" t="s">
        <v>26</v>
      </c>
      <c r="G6" s="0" t="s">
        <v>27</v>
      </c>
      <c r="H6" s="1">
        <v>45116.6644462037</v>
      </c>
      <c r="I6" s="1">
        <v>45116.664516875</v>
      </c>
      <c r="J6" s="0">
        <v>6.106</v>
      </c>
      <c r="K6" s="0">
        <f>ABS(J6)</f>
      </c>
      <c r="L6" s="2">
        <v>0.002381273148148148</v>
      </c>
      <c r="M6" s="0" t="s">
        <v>17</v>
      </c>
    </row>
    <row r="7">
      <c r="A7" s="0">
        <v>6</v>
      </c>
      <c r="B7" s="0">
        <v>5</v>
      </c>
      <c r="C7" s="0">
        <v>44.90750014910081</v>
      </c>
      <c r="D7" s="0">
        <v>-0.23220191613252472</v>
      </c>
      <c r="E7" s="0" t="s">
        <v>28</v>
      </c>
      <c r="F7" s="0" t="s">
        <v>29</v>
      </c>
      <c r="G7" s="0" t="s">
        <v>30</v>
      </c>
      <c r="H7" s="1">
        <v>45116.66693287037</v>
      </c>
      <c r="I7" s="1">
        <v>45116.666902164354</v>
      </c>
      <c r="J7" s="0">
        <v>-2.653</v>
      </c>
      <c r="K7" s="0">
        <f>ABS(J7)</f>
      </c>
      <c r="L7" s="2">
        <v>0.0016395023148148148</v>
      </c>
      <c r="M7" s="0" t="s">
        <v>17</v>
      </c>
    </row>
    <row r="8">
      <c r="A8" s="3"/>
      <c r="B8" s="3"/>
      <c r="C8" s="3"/>
      <c r="D8" s="3"/>
      <c r="E8" s="3">
        <f>INDEX(E2:E7, _xlfn.MODE.SNGL(MATCH(E2:E7, E2:E7, 0)))</f>
      </c>
      <c r="F8" s="3">
        <f>INDEX(F2:F7, _xlfn.MODE.SNGL(MATCH(F2:F7, F2:F7, 0)))</f>
      </c>
      <c r="G8" s="3">
        <f>INDEX(G2:G7, _xlfn.MODE.SNGL(MATCH(G2:G7, G2:G7, 0)))</f>
      </c>
      <c r="H8" s="4">
        <f>H7 - H2</f>
      </c>
      <c r="I8" s="4">
        <f>I7 - I2</f>
      </c>
      <c r="J8" s="3"/>
      <c r="K8" s="3">
        <f>SUBTOTAL(101,Table_9a27890e[AbsAccuracy])</f>
      </c>
      <c r="L8" s="4">
        <f>SUBTOTAL(109,Table_9a27890e[Duration])</f>
      </c>
      <c r="M8" s="3"/>
      <c r="N8" s="3"/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">
    <tabColor rgb="FF18F273"/>
  </sheetPr>
  <sheetViews>
    <sheetView workbookViewId="0"/>
  </sheetViews>
  <sheetFormatPr defaultRowHeight="15"/>
  <sheetData/>
  <headerFooter/>
</worksheet>
</file>