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lagrotta/Dropbox/Columbia/MSI/data/hydrogen_model/"/>
    </mc:Choice>
  </mc:AlternateContent>
  <xr:revisionPtr revIDLastSave="0" documentId="13_ncr:1_{D0A999B1-3CED-554F-8167-4E085B144CE2}" xr6:coauthVersionLast="45" xr6:coauthVersionMax="45" xr10:uidLastSave="{00000000-0000-0000-0000-000000000000}"/>
  <bookViews>
    <workbookView xWindow="1740" yWindow="720" windowWidth="28040" windowHeight="17440" xr2:uid="{CDBD7007-2931-F343-98BC-072DD0B626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5" i="2"/>
  <c r="G4" i="2"/>
  <c r="G3" i="2"/>
  <c r="G2" i="2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87" i="1"/>
  <c r="I83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87" i="1"/>
  <c r="H83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87" i="1"/>
  <c r="L68" i="1" l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67" i="1"/>
  <c r="L63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67" i="1"/>
  <c r="D63" i="1"/>
  <c r="H63" i="1"/>
  <c r="M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7" i="1"/>
  <c r="H50" i="1" l="1"/>
  <c r="I50" i="1" s="1"/>
  <c r="L50" i="1" s="1"/>
  <c r="M50" i="1" s="1"/>
  <c r="D57" i="1"/>
  <c r="H57" i="1" s="1"/>
  <c r="I57" i="1" s="1"/>
  <c r="L57" i="1" s="1"/>
  <c r="M57" i="1" s="1"/>
  <c r="D58" i="1"/>
  <c r="H58" i="1" s="1"/>
  <c r="I58" i="1" s="1"/>
  <c r="L58" i="1" s="1"/>
  <c r="M58" i="1" s="1"/>
  <c r="D59" i="1"/>
  <c r="H59" i="1" s="1"/>
  <c r="I59" i="1" s="1"/>
  <c r="L59" i="1" s="1"/>
  <c r="M59" i="1" s="1"/>
  <c r="D60" i="1"/>
  <c r="H60" i="1" s="1"/>
  <c r="I60" i="1" s="1"/>
  <c r="L60" i="1" s="1"/>
  <c r="M60" i="1" s="1"/>
  <c r="D61" i="1"/>
  <c r="H61" i="1" s="1"/>
  <c r="I61" i="1" s="1"/>
  <c r="L61" i="1" s="1"/>
  <c r="M61" i="1" s="1"/>
  <c r="D62" i="1"/>
  <c r="H62" i="1" s="1"/>
  <c r="I62" i="1" s="1"/>
  <c r="L62" i="1" s="1"/>
  <c r="M62" i="1" s="1"/>
  <c r="I63" i="1"/>
  <c r="M63" i="1" s="1"/>
  <c r="D56" i="1"/>
  <c r="H56" i="1" s="1"/>
  <c r="I56" i="1" s="1"/>
  <c r="L56" i="1" s="1"/>
  <c r="M56" i="1" s="1"/>
  <c r="E47" i="1"/>
  <c r="H47" i="1" s="1"/>
  <c r="I47" i="1" s="1"/>
  <c r="L47" i="1" s="1"/>
  <c r="M47" i="1" s="1"/>
  <c r="E48" i="1"/>
  <c r="H48" i="1" s="1"/>
  <c r="I48" i="1" s="1"/>
  <c r="L48" i="1" s="1"/>
  <c r="M48" i="1" s="1"/>
  <c r="E49" i="1"/>
  <c r="H49" i="1" s="1"/>
  <c r="I49" i="1" s="1"/>
  <c r="L49" i="1" s="1"/>
  <c r="M49" i="1" s="1"/>
  <c r="E50" i="1"/>
  <c r="D47" i="1"/>
  <c r="D48" i="1"/>
  <c r="D49" i="1"/>
  <c r="D50" i="1"/>
  <c r="E46" i="1"/>
  <c r="H46" i="1" s="1"/>
  <c r="I46" i="1" s="1"/>
  <c r="L46" i="1" s="1"/>
  <c r="M46" i="1" s="1"/>
  <c r="D46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7" i="1"/>
  <c r="G22" i="1"/>
  <c r="I22" i="1" s="1"/>
  <c r="L22" i="1" s="1"/>
  <c r="M22" i="1" s="1"/>
  <c r="G21" i="1"/>
  <c r="G20" i="1"/>
  <c r="G19" i="1"/>
  <c r="G18" i="1"/>
  <c r="I18" i="1" s="1"/>
  <c r="L18" i="1" s="1"/>
  <c r="M18" i="1" s="1"/>
  <c r="G17" i="1"/>
  <c r="G16" i="1"/>
  <c r="G15" i="1"/>
  <c r="E16" i="1"/>
  <c r="H16" i="1" s="1"/>
  <c r="I16" i="1" s="1"/>
  <c r="L16" i="1" s="1"/>
  <c r="M16" i="1" s="1"/>
  <c r="E17" i="1"/>
  <c r="H17" i="1" s="1"/>
  <c r="E18" i="1"/>
  <c r="H18" i="1" s="1"/>
  <c r="E19" i="1"/>
  <c r="H19" i="1" s="1"/>
  <c r="E20" i="1"/>
  <c r="H20" i="1" s="1"/>
  <c r="I20" i="1" s="1"/>
  <c r="L20" i="1" s="1"/>
  <c r="M20" i="1" s="1"/>
  <c r="E21" i="1"/>
  <c r="H21" i="1" s="1"/>
  <c r="I21" i="1" s="1"/>
  <c r="L21" i="1" s="1"/>
  <c r="M21" i="1" s="1"/>
  <c r="E22" i="1"/>
  <c r="H22" i="1" s="1"/>
  <c r="E15" i="1"/>
  <c r="H15" i="1" s="1"/>
  <c r="D16" i="1"/>
  <c r="D17" i="1"/>
  <c r="D18" i="1"/>
  <c r="D19" i="1"/>
  <c r="D20" i="1"/>
  <c r="D21" i="1"/>
  <c r="D22" i="1"/>
  <c r="D15" i="1"/>
  <c r="G4" i="1"/>
  <c r="G5" i="1"/>
  <c r="G6" i="1"/>
  <c r="G7" i="1"/>
  <c r="G8" i="1"/>
  <c r="G9" i="1"/>
  <c r="G10" i="1"/>
  <c r="G3" i="1"/>
  <c r="E4" i="1"/>
  <c r="H4" i="1" s="1"/>
  <c r="I4" i="1" s="1"/>
  <c r="L4" i="1" s="1"/>
  <c r="M4" i="1" s="1"/>
  <c r="E5" i="1"/>
  <c r="H5" i="1" s="1"/>
  <c r="I5" i="1" s="1"/>
  <c r="L5" i="1" s="1"/>
  <c r="M5" i="1" s="1"/>
  <c r="E6" i="1"/>
  <c r="H6" i="1" s="1"/>
  <c r="I6" i="1" s="1"/>
  <c r="L6" i="1" s="1"/>
  <c r="M6" i="1" s="1"/>
  <c r="E7" i="1"/>
  <c r="H7" i="1" s="1"/>
  <c r="I7" i="1" s="1"/>
  <c r="L7" i="1" s="1"/>
  <c r="M7" i="1" s="1"/>
  <c r="E8" i="1"/>
  <c r="H8" i="1" s="1"/>
  <c r="I8" i="1" s="1"/>
  <c r="L8" i="1" s="1"/>
  <c r="M8" i="1" s="1"/>
  <c r="E9" i="1"/>
  <c r="H9" i="1" s="1"/>
  <c r="I9" i="1" s="1"/>
  <c r="L9" i="1" s="1"/>
  <c r="M9" i="1" s="1"/>
  <c r="E10" i="1"/>
  <c r="H10" i="1" s="1"/>
  <c r="I10" i="1" s="1"/>
  <c r="L10" i="1" s="1"/>
  <c r="M10" i="1" s="1"/>
  <c r="E3" i="1"/>
  <c r="H3" i="1" s="1"/>
  <c r="I3" i="1" s="1"/>
  <c r="L3" i="1" s="1"/>
  <c r="M3" i="1" s="1"/>
  <c r="D4" i="1"/>
  <c r="D5" i="1"/>
  <c r="D6" i="1"/>
  <c r="D7" i="1"/>
  <c r="D8" i="1"/>
  <c r="D9" i="1"/>
  <c r="D10" i="1"/>
  <c r="D3" i="1"/>
  <c r="K32" i="1" l="1"/>
  <c r="I32" i="1"/>
  <c r="L32" i="1" s="1"/>
  <c r="M32" i="1" s="1"/>
  <c r="I19" i="1"/>
  <c r="L19" i="1" s="1"/>
  <c r="M19" i="1" s="1"/>
  <c r="K31" i="1"/>
  <c r="I31" i="1"/>
  <c r="L31" i="1" s="1"/>
  <c r="M31" i="1" s="1"/>
  <c r="I38" i="1"/>
  <c r="L38" i="1" s="1"/>
  <c r="M38" i="1" s="1"/>
  <c r="K38" i="1"/>
  <c r="K27" i="1"/>
  <c r="I27" i="1"/>
  <c r="L27" i="1" s="1"/>
  <c r="K42" i="1"/>
  <c r="I42" i="1"/>
  <c r="L42" i="1" s="1"/>
  <c r="M42" i="1" s="1"/>
  <c r="I34" i="1"/>
  <c r="L34" i="1" s="1"/>
  <c r="M34" i="1" s="1"/>
  <c r="K34" i="1"/>
  <c r="K40" i="1"/>
  <c r="I40" i="1"/>
  <c r="L40" i="1" s="1"/>
  <c r="M40" i="1" s="1"/>
  <c r="K39" i="1"/>
  <c r="I39" i="1"/>
  <c r="L39" i="1" s="1"/>
  <c r="M39" i="1" s="1"/>
  <c r="I30" i="1"/>
  <c r="L30" i="1" s="1"/>
  <c r="M30" i="1" s="1"/>
  <c r="K30" i="1"/>
  <c r="K37" i="1"/>
  <c r="I37" i="1"/>
  <c r="L37" i="1" s="1"/>
  <c r="M37" i="1" s="1"/>
  <c r="K29" i="1"/>
  <c r="I29" i="1"/>
  <c r="L29" i="1" s="1"/>
  <c r="M29" i="1" s="1"/>
  <c r="I36" i="1"/>
  <c r="L36" i="1" s="1"/>
  <c r="M36" i="1" s="1"/>
  <c r="K36" i="1"/>
  <c r="K28" i="1"/>
  <c r="I28" i="1"/>
  <c r="L28" i="1" s="1"/>
  <c r="M28" i="1" s="1"/>
  <c r="I15" i="1"/>
  <c r="L15" i="1" s="1"/>
  <c r="M15" i="1" s="1"/>
  <c r="I35" i="1"/>
  <c r="L35" i="1" s="1"/>
  <c r="M35" i="1" s="1"/>
  <c r="K35" i="1"/>
  <c r="I17" i="1"/>
  <c r="L17" i="1" s="1"/>
  <c r="M17" i="1" s="1"/>
  <c r="I41" i="1"/>
  <c r="L41" i="1" s="1"/>
  <c r="M41" i="1" s="1"/>
  <c r="K41" i="1"/>
  <c r="K33" i="1"/>
  <c r="I33" i="1"/>
  <c r="L33" i="1" s="1"/>
  <c r="M33" i="1" s="1"/>
</calcChain>
</file>

<file path=xl/sharedStrings.xml><?xml version="1.0" encoding="utf-8"?>
<sst xmlns="http://schemas.openxmlformats.org/spreadsheetml/2006/main" count="21" uniqueCount="21">
  <si>
    <t>1000/T</t>
  </si>
  <si>
    <t>[O2]*Tau mol/L * us</t>
  </si>
  <si>
    <t>Temp</t>
  </si>
  <si>
    <t>Pressure</t>
  </si>
  <si>
    <t>R (L⋅Pa⋅K−1⋅mol−1)</t>
  </si>
  <si>
    <t>initial_O2_ mole_Fraction</t>
  </si>
  <si>
    <t>tottal concentration (mol/L)</t>
  </si>
  <si>
    <t>O2_concentration</t>
  </si>
  <si>
    <t>Temperature</t>
  </si>
  <si>
    <t>tau_s</t>
  </si>
  <si>
    <t>tau_us</t>
  </si>
  <si>
    <t>Upright Triangle Petersen</t>
  </si>
  <si>
    <t>Cicrcles Petersen</t>
  </si>
  <si>
    <t>Square Petersen</t>
  </si>
  <si>
    <t>Open Circle Skinner and Ringrose</t>
  </si>
  <si>
    <t>closed dimonds Schott and Kinsey</t>
  </si>
  <si>
    <t xml:space="preserve">Closed Dimons Schott and Kinsey from their paper </t>
  </si>
  <si>
    <t>Burke Skinner</t>
  </si>
  <si>
    <t xml:space="preserve">Burke Petterson Data </t>
  </si>
  <si>
    <t>Burke Skinner Data</t>
  </si>
  <si>
    <t>Graph Read Skinner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</si>
</sst>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0.54459000000000002</c:v>
                </c:pt>
                <c:pt idx="1">
                  <c:v>0.54747999999999997</c:v>
                </c:pt>
                <c:pt idx="2">
                  <c:v>0.59919</c:v>
                </c:pt>
                <c:pt idx="3">
                  <c:v>0.60795999999999994</c:v>
                </c:pt>
                <c:pt idx="4">
                  <c:v>0.61890000000000001</c:v>
                </c:pt>
                <c:pt idx="5">
                  <c:v>0.61528000000000005</c:v>
                </c:pt>
                <c:pt idx="6">
                  <c:v>0.76719999999999999</c:v>
                </c:pt>
                <c:pt idx="7">
                  <c:v>0.76654</c:v>
                </c:pt>
                <c:pt idx="8">
                  <c:v>0.76185000000000003</c:v>
                </c:pt>
                <c:pt idx="9">
                  <c:v>0.76407999999999998</c:v>
                </c:pt>
                <c:pt idx="10">
                  <c:v>0.77420999999999995</c:v>
                </c:pt>
                <c:pt idx="11">
                  <c:v>0.78378999999999999</c:v>
                </c:pt>
                <c:pt idx="12">
                  <c:v>0.83306999999999998</c:v>
                </c:pt>
                <c:pt idx="13">
                  <c:v>0.84697</c:v>
                </c:pt>
                <c:pt idx="14">
                  <c:v>0.86609999999999998</c:v>
                </c:pt>
                <c:pt idx="15">
                  <c:v>0.92005000000000003</c:v>
                </c:pt>
                <c:pt idx="16">
                  <c:v>0.92256000000000005</c:v>
                </c:pt>
              </c:numCache>
            </c:numRef>
          </c:xVal>
          <c:yVal>
            <c:numRef>
              <c:f>Sheet2!$C$2:$C$18</c:f>
              <c:numCache>
                <c:formatCode>0.00E+00</c:formatCode>
                <c:ptCount val="17"/>
                <c:pt idx="0">
                  <c:v>6.6366985197001687E-4</c:v>
                </c:pt>
                <c:pt idx="1">
                  <c:v>6.6719177832230637E-4</c:v>
                </c:pt>
                <c:pt idx="2">
                  <c:v>7.3020866817590196E-4</c:v>
                </c:pt>
                <c:pt idx="3">
                  <c:v>7.4089631319651755E-4</c:v>
                </c:pt>
                <c:pt idx="4">
                  <c:v>7.542284496304439E-4</c:v>
                </c:pt>
                <c:pt idx="5">
                  <c:v>7.4981690174280092E-4</c:v>
                </c:pt>
                <c:pt idx="6">
                  <c:v>9.3495567386730745E-4</c:v>
                </c:pt>
                <c:pt idx="7">
                  <c:v>9.34151358506577E-4</c:v>
                </c:pt>
                <c:pt idx="8">
                  <c:v>9.2843584480684072E-4</c:v>
                </c:pt>
                <c:pt idx="9">
                  <c:v>9.3115345579839967E-4</c:v>
                </c:pt>
                <c:pt idx="10">
                  <c:v>9.4349847792597503E-4</c:v>
                </c:pt>
                <c:pt idx="11">
                  <c:v>9.5517323725294171E-4</c:v>
                </c:pt>
                <c:pt idx="12">
                  <c:v>1.015228784187484E-3</c:v>
                </c:pt>
                <c:pt idx="13">
                  <c:v>1.032168153148323E-3</c:v>
                </c:pt>
                <c:pt idx="14">
                  <c:v>1.0554811120131321E-3</c:v>
                </c:pt>
                <c:pt idx="15">
                  <c:v>1.1212277994546614E-3</c:v>
                </c:pt>
                <c:pt idx="16">
                  <c:v>1.1242866351447119E-3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C-8544-9DA4-A87986CA9FF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Sheet2!$E$2:$E$6</c:f>
              <c:numCache>
                <c:formatCode>General</c:formatCode>
                <c:ptCount val="5"/>
                <c:pt idx="0">
                  <c:v>0.93</c:v>
                </c:pt>
                <c:pt idx="1">
                  <c:v>0.97571428571428498</c:v>
                </c:pt>
                <c:pt idx="2">
                  <c:v>0.995</c:v>
                </c:pt>
                <c:pt idx="3">
                  <c:v>0.99357142857142799</c:v>
                </c:pt>
                <c:pt idx="4">
                  <c:v>1.0178571428571399</c:v>
                </c:pt>
              </c:numCache>
            </c:numRef>
          </c:xVal>
          <c:yVal>
            <c:numRef>
              <c:f>Sheet2!$G$2:$G$6</c:f>
              <c:numCache>
                <c:formatCode>0.00E+00</c:formatCode>
                <c:ptCount val="5"/>
                <c:pt idx="0">
                  <c:v>2.50803975129613E-7</c:v>
                </c:pt>
                <c:pt idx="1">
                  <c:v>1.0830763953972399E-6</c:v>
                </c:pt>
                <c:pt idx="2">
                  <c:v>2.0274401931431497E-6</c:v>
                </c:pt>
                <c:pt idx="3">
                  <c:v>2.6617198148380798E-6</c:v>
                </c:pt>
                <c:pt idx="4">
                  <c:v>5.08661153079652E-6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C-8544-9DA4-A87986CA9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263423"/>
        <c:axId val="111317343"/>
      </c:scatterChart>
      <c:valAx>
        <c:axId val="25326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7343"/>
        <c:crosses val="autoZero"/>
        <c:crossBetween val="midCat"/>
      </c:valAx>
      <c:valAx>
        <c:axId val="111317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6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463550</xdr:colOff>
      <xdr:row>15</xdr:row>
      <xdr:rowOff>127000</xdr:rowOff>
    </xdr:from>
    <xdr:to>
      <xdr:col>14</xdr:col>
      <xdr:colOff>82550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FA01A2-FD64-3F46-ACA4-BC027CB66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2708-0D2A-D046-815D-00FB3C2B5829}">
  <dimension ref="A1:M107"/>
  <sheetViews>
    <sheetView tabSelected="1" topLeftCell="F30" workbookViewId="0">
      <selection activeCell="M46" sqref="M46:M50"/>
    </sheetView>
  </sheetViews>
  <sheetFormatPr baseColWidth="10" defaultRowHeight="16" x14ac:dyDescent="0.2"/>
  <cols>
    <col min="2" max="2" width="18.1640625" bestFit="1" customWidth="1"/>
    <col min="6" max="6" width="18" bestFit="1" customWidth="1"/>
    <col min="7" max="7" width="22.83203125" bestFit="1" customWidth="1"/>
    <col min="8" max="8" width="24.33203125" bestFit="1" customWidth="1"/>
    <col min="9" max="9" width="15.6640625" bestFit="1" customWidth="1"/>
    <col min="11" max="11" width="12.1640625" bestFit="1" customWidth="1"/>
  </cols>
  <sheetData>
    <row r="1" spans="1:13" x14ac:dyDescent="0.2">
      <c r="A1" t="s">
        <v>12</v>
      </c>
    </row>
    <row r="2" spans="1:13" x14ac:dyDescent="0.2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8</v>
      </c>
      <c r="L2" t="s">
        <v>10</v>
      </c>
      <c r="M2" t="s">
        <v>9</v>
      </c>
    </row>
    <row r="3" spans="1:13" ht="18" x14ac:dyDescent="0.2">
      <c r="A3">
        <v>0.79064558332581403</v>
      </c>
      <c r="B3">
        <v>9.3005863902690694E-2</v>
      </c>
      <c r="D3">
        <f>1000/A3</f>
        <v>1264.7892065538979</v>
      </c>
      <c r="E3">
        <f>101325*33</f>
        <v>3343725</v>
      </c>
      <c r="F3" s="1">
        <v>8314.4626181532403</v>
      </c>
      <c r="G3">
        <f>1/100</f>
        <v>0.01</v>
      </c>
      <c r="H3" s="2">
        <f>E3/(F3*D3)</f>
        <v>0.31796419378133073</v>
      </c>
      <c r="I3" s="2">
        <f>H3*G3</f>
        <v>3.1796419378133075E-3</v>
      </c>
      <c r="K3">
        <v>1264.7892065538979</v>
      </c>
      <c r="L3" s="2">
        <f>B3/I3</f>
        <v>29.250420557307269</v>
      </c>
      <c r="M3" s="2">
        <f>L3/1000000</f>
        <v>2.9250420557307267E-5</v>
      </c>
    </row>
    <row r="4" spans="1:13" ht="18" x14ac:dyDescent="0.2">
      <c r="A4">
        <v>0.79872552557971599</v>
      </c>
      <c r="B4">
        <v>0.17285126473599699</v>
      </c>
      <c r="D4">
        <f t="shared" ref="D4:D10" si="0">1000/A4</f>
        <v>1251.9945437754711</v>
      </c>
      <c r="E4">
        <f t="shared" ref="E4:E10" si="1">101325*33</f>
        <v>3343725</v>
      </c>
      <c r="F4" s="1">
        <v>8314.4626181532403</v>
      </c>
      <c r="G4">
        <f t="shared" ref="G4:G10" si="2">1/100</f>
        <v>0.01</v>
      </c>
      <c r="H4" s="2">
        <f t="shared" ref="H4:H10" si="3">E4/(F4*D4)</f>
        <v>0.32121360461564508</v>
      </c>
      <c r="I4" s="2">
        <f t="shared" ref="I4:I10" si="4">H4*G4</f>
        <v>3.212136046156451E-3</v>
      </c>
      <c r="K4">
        <v>1251.9945437754711</v>
      </c>
      <c r="L4" s="2">
        <f t="shared" ref="L4:L9" si="5">B4/I4</f>
        <v>53.811937680169493</v>
      </c>
      <c r="M4" s="2">
        <f t="shared" ref="M4:M10" si="6">L4/1000000</f>
        <v>5.381193768016949E-5</v>
      </c>
    </row>
    <row r="5" spans="1:13" ht="18" x14ac:dyDescent="0.2">
      <c r="A5">
        <v>0.82938283858161099</v>
      </c>
      <c r="B5">
        <v>0.29454987779080999</v>
      </c>
      <c r="D5">
        <f t="shared" si="0"/>
        <v>1205.7158087695352</v>
      </c>
      <c r="E5">
        <f t="shared" si="1"/>
        <v>3343725</v>
      </c>
      <c r="F5" s="1">
        <v>8314.4626181532403</v>
      </c>
      <c r="G5">
        <f t="shared" si="2"/>
        <v>0.01</v>
      </c>
      <c r="H5" s="2">
        <f t="shared" si="3"/>
        <v>0.33354267849871821</v>
      </c>
      <c r="I5" s="2">
        <f t="shared" si="4"/>
        <v>3.3354267849871823E-3</v>
      </c>
      <c r="K5">
        <v>1205.7158087695352</v>
      </c>
      <c r="L5" s="2">
        <f t="shared" si="5"/>
        <v>88.309501835442603</v>
      </c>
      <c r="M5" s="2">
        <f t="shared" si="6"/>
        <v>8.8309501835442597E-5</v>
      </c>
    </row>
    <row r="6" spans="1:13" ht="18" x14ac:dyDescent="0.2">
      <c r="A6">
        <v>0.81776594784805501</v>
      </c>
      <c r="B6">
        <v>0.43312300490190397</v>
      </c>
      <c r="D6">
        <f t="shared" si="0"/>
        <v>1222.8437765493813</v>
      </c>
      <c r="E6">
        <f t="shared" si="1"/>
        <v>3343725</v>
      </c>
      <c r="F6" s="1">
        <v>8314.4626181532403</v>
      </c>
      <c r="G6">
        <f t="shared" si="2"/>
        <v>0.01</v>
      </c>
      <c r="H6" s="2">
        <f t="shared" si="3"/>
        <v>0.32887085666825494</v>
      </c>
      <c r="I6" s="2">
        <f t="shared" si="4"/>
        <v>3.2887085666825494E-3</v>
      </c>
      <c r="K6">
        <v>1222.8437765493813</v>
      </c>
      <c r="L6" s="2">
        <f t="shared" si="5"/>
        <v>131.70002635375269</v>
      </c>
      <c r="M6" s="2">
        <f t="shared" si="6"/>
        <v>1.3170002635375268E-4</v>
      </c>
    </row>
    <row r="7" spans="1:13" ht="18" x14ac:dyDescent="0.2">
      <c r="A7">
        <v>0.82947081115221499</v>
      </c>
      <c r="B7">
        <v>0.67824391539221196</v>
      </c>
      <c r="D7">
        <f t="shared" si="0"/>
        <v>1205.5879321550851</v>
      </c>
      <c r="E7">
        <f t="shared" si="1"/>
        <v>3343725</v>
      </c>
      <c r="F7" s="1">
        <v>8314.4626181532403</v>
      </c>
      <c r="G7">
        <f t="shared" si="2"/>
        <v>0.01</v>
      </c>
      <c r="H7" s="2">
        <f t="shared" si="3"/>
        <v>0.33357805734364809</v>
      </c>
      <c r="I7" s="2">
        <f t="shared" si="4"/>
        <v>3.335780573436481E-3</v>
      </c>
      <c r="K7">
        <v>1205.5879321550851</v>
      </c>
      <c r="L7" s="2">
        <f t="shared" si="5"/>
        <v>203.32389989713658</v>
      </c>
      <c r="M7" s="2">
        <f t="shared" si="6"/>
        <v>2.0332389989713659E-4</v>
      </c>
    </row>
    <row r="8" spans="1:13" ht="18" x14ac:dyDescent="0.2">
      <c r="A8">
        <v>0.839016962916177</v>
      </c>
      <c r="B8">
        <v>1.3729850060334099</v>
      </c>
      <c r="D8">
        <f t="shared" si="0"/>
        <v>1191.8710159616953</v>
      </c>
      <c r="E8">
        <f t="shared" si="1"/>
        <v>3343725</v>
      </c>
      <c r="F8" s="1">
        <v>8314.4626181532403</v>
      </c>
      <c r="G8">
        <f t="shared" si="2"/>
        <v>0.01</v>
      </c>
      <c r="H8" s="2">
        <f t="shared" si="3"/>
        <v>0.33741711559345761</v>
      </c>
      <c r="I8" s="2">
        <f t="shared" si="4"/>
        <v>3.374171155934576E-3</v>
      </c>
      <c r="K8">
        <v>1191.8710159616953</v>
      </c>
      <c r="L8" s="2">
        <f t="shared" si="5"/>
        <v>406.91030258455316</v>
      </c>
      <c r="M8" s="2">
        <f t="shared" si="6"/>
        <v>4.0691030258455319E-4</v>
      </c>
    </row>
    <row r="9" spans="1:13" ht="18" x14ac:dyDescent="0.2">
      <c r="A9">
        <v>0.76505458810791205</v>
      </c>
      <c r="B9">
        <v>3.9590184112859202E-2</v>
      </c>
      <c r="D9">
        <f t="shared" si="0"/>
        <v>1307.0962720100026</v>
      </c>
      <c r="E9">
        <f t="shared" si="1"/>
        <v>3343725</v>
      </c>
      <c r="F9" s="1">
        <v>8314.4626181532403</v>
      </c>
      <c r="G9">
        <f t="shared" si="2"/>
        <v>0.01</v>
      </c>
      <c r="H9" s="2">
        <f t="shared" si="3"/>
        <v>0.3076725785062614</v>
      </c>
      <c r="I9" s="2">
        <f t="shared" si="4"/>
        <v>3.0767257850626141E-3</v>
      </c>
      <c r="K9">
        <v>1307.0962720100026</v>
      </c>
      <c r="L9" s="2">
        <f t="shared" si="5"/>
        <v>12.867634907559207</v>
      </c>
      <c r="M9" s="2">
        <f t="shared" si="6"/>
        <v>1.2867634907559208E-5</v>
      </c>
    </row>
    <row r="10" spans="1:13" ht="18" x14ac:dyDescent="0.2">
      <c r="A10">
        <v>0.77744293061445402</v>
      </c>
      <c r="B10">
        <v>4.0419207320342397E-2</v>
      </c>
      <c r="D10">
        <f t="shared" si="0"/>
        <v>1286.2680469801783</v>
      </c>
      <c r="E10">
        <f t="shared" si="1"/>
        <v>3343725</v>
      </c>
      <c r="F10" s="1">
        <v>8314.4626181532403</v>
      </c>
      <c r="G10">
        <f t="shared" si="2"/>
        <v>0.01</v>
      </c>
      <c r="H10" s="2">
        <f t="shared" si="3"/>
        <v>0.31265464559226236</v>
      </c>
      <c r="I10" s="2">
        <f t="shared" si="4"/>
        <v>3.1265464559226235E-3</v>
      </c>
      <c r="K10">
        <v>1286.2680469801783</v>
      </c>
      <c r="L10" s="2">
        <f>B10/I10</f>
        <v>12.927748840506178</v>
      </c>
      <c r="M10" s="2">
        <f t="shared" si="6"/>
        <v>1.2927748840506178E-5</v>
      </c>
    </row>
    <row r="14" spans="1:13" x14ac:dyDescent="0.2">
      <c r="A14" t="s">
        <v>11</v>
      </c>
    </row>
    <row r="15" spans="1:13" ht="18" x14ac:dyDescent="0.2">
      <c r="A15">
        <v>0.54700667689253801</v>
      </c>
      <c r="B15">
        <v>6.0997648377989098E-3</v>
      </c>
      <c r="D15">
        <f>1000/A15</f>
        <v>1828.1312500257736</v>
      </c>
      <c r="E15">
        <f>101325*64</f>
        <v>6484800</v>
      </c>
      <c r="F15" s="1">
        <v>8314.4626181532403</v>
      </c>
      <c r="G15">
        <f>1/100</f>
        <v>0.01</v>
      </c>
      <c r="H15" s="2">
        <f>E15/(F15*D15)</f>
        <v>0.4266335734756867</v>
      </c>
      <c r="I15" s="2">
        <f>G15*H15</f>
        <v>4.2663357347568669E-3</v>
      </c>
      <c r="K15">
        <v>1828.1312500257736</v>
      </c>
      <c r="L15" s="2">
        <f>B15/I15</f>
        <v>1.4297432778450869</v>
      </c>
      <c r="M15" s="2">
        <f>L15/1000000</f>
        <v>1.4297432778450869E-6</v>
      </c>
    </row>
    <row r="16" spans="1:13" ht="18" x14ac:dyDescent="0.2">
      <c r="A16">
        <v>0.67387440223766104</v>
      </c>
      <c r="B16">
        <v>1.45603629427203E-2</v>
      </c>
      <c r="D16">
        <f t="shared" ref="D16:D22" si="7">1000/A16</f>
        <v>1483.9560557270158</v>
      </c>
      <c r="E16">
        <f t="shared" ref="E16:E22" si="8">101325*64</f>
        <v>6484800</v>
      </c>
      <c r="F16" s="1">
        <v>8314.4626181532403</v>
      </c>
      <c r="G16">
        <f t="shared" ref="G16:G22" si="9">1/100</f>
        <v>0.01</v>
      </c>
      <c r="H16" s="2">
        <f t="shared" ref="H16:H22" si="10">E16/(F16*D16)</f>
        <v>0.52558306222818885</v>
      </c>
      <c r="I16" s="2">
        <f t="shared" ref="I16:I22" si="11">G16*H16</f>
        <v>5.2558306222818887E-3</v>
      </c>
      <c r="K16">
        <v>1483.9560557270158</v>
      </c>
      <c r="L16" s="2">
        <f t="shared" ref="L16:L22" si="12">B16/I16</f>
        <v>2.7703257561216317</v>
      </c>
      <c r="M16" s="2">
        <f t="shared" ref="M16:M22" si="13">L16/1000000</f>
        <v>2.7703257561216316E-6</v>
      </c>
    </row>
    <row r="17" spans="1:13" ht="18" x14ac:dyDescent="0.2">
      <c r="A17">
        <v>0.68267842641883902</v>
      </c>
      <c r="B17">
        <v>2.5926373106312399E-2</v>
      </c>
      <c r="D17">
        <f t="shared" si="7"/>
        <v>1464.8185167440415</v>
      </c>
      <c r="E17">
        <f t="shared" si="8"/>
        <v>6484800</v>
      </c>
      <c r="F17" s="1">
        <v>8314.4626181532403</v>
      </c>
      <c r="G17">
        <f t="shared" si="9"/>
        <v>0.01</v>
      </c>
      <c r="H17" s="2">
        <f t="shared" si="10"/>
        <v>0.53244969193501457</v>
      </c>
      <c r="I17" s="2">
        <f t="shared" si="11"/>
        <v>5.3244969193501461E-3</v>
      </c>
      <c r="K17">
        <v>1464.8185167440415</v>
      </c>
      <c r="L17" s="2">
        <f t="shared" si="12"/>
        <v>4.8692624860184361</v>
      </c>
      <c r="M17" s="2">
        <f t="shared" si="13"/>
        <v>4.8692624860184363E-6</v>
      </c>
    </row>
    <row r="18" spans="1:13" ht="18" x14ac:dyDescent="0.2">
      <c r="A18">
        <v>0.73227239916989895</v>
      </c>
      <c r="B18">
        <v>4.1392777514626403E-2</v>
      </c>
      <c r="D18">
        <f t="shared" si="7"/>
        <v>1365.6120333547954</v>
      </c>
      <c r="E18">
        <f t="shared" si="8"/>
        <v>6484800</v>
      </c>
      <c r="F18" s="1">
        <v>8314.4626181532403</v>
      </c>
      <c r="G18">
        <f t="shared" si="9"/>
        <v>0.01</v>
      </c>
      <c r="H18" s="2">
        <f t="shared" si="10"/>
        <v>0.57113012256127027</v>
      </c>
      <c r="I18" s="2">
        <f t="shared" si="11"/>
        <v>5.7113012256127032E-3</v>
      </c>
      <c r="K18">
        <v>1365.6120333547954</v>
      </c>
      <c r="L18" s="2">
        <f t="shared" si="12"/>
        <v>7.247521340495541</v>
      </c>
      <c r="M18" s="2">
        <f t="shared" si="13"/>
        <v>7.2475213404955409E-6</v>
      </c>
    </row>
    <row r="19" spans="1:13" ht="18" x14ac:dyDescent="0.2">
      <c r="A19">
        <v>0.729398628530181</v>
      </c>
      <c r="B19">
        <v>6.0837864339772299E-2</v>
      </c>
      <c r="D19">
        <f t="shared" si="7"/>
        <v>1370.9924325126724</v>
      </c>
      <c r="E19">
        <f t="shared" si="8"/>
        <v>6484800</v>
      </c>
      <c r="F19" s="1">
        <v>8314.4626181532403</v>
      </c>
      <c r="G19">
        <f t="shared" si="9"/>
        <v>0.01</v>
      </c>
      <c r="H19" s="2">
        <f t="shared" si="10"/>
        <v>0.56888874765824837</v>
      </c>
      <c r="I19" s="2">
        <f t="shared" si="11"/>
        <v>5.6888874765824837E-3</v>
      </c>
      <c r="K19">
        <v>1370.9924325126724</v>
      </c>
      <c r="L19" s="2">
        <f t="shared" si="12"/>
        <v>10.694158495875147</v>
      </c>
      <c r="M19" s="2">
        <f t="shared" si="13"/>
        <v>1.0694158495875148E-5</v>
      </c>
    </row>
    <row r="20" spans="1:13" ht="18" x14ac:dyDescent="0.2">
      <c r="A20">
        <v>0.74256518993052401</v>
      </c>
      <c r="B20">
        <v>9.9423838478371607E-2</v>
      </c>
      <c r="D20">
        <f t="shared" si="7"/>
        <v>1346.6831108707938</v>
      </c>
      <c r="E20">
        <f t="shared" si="8"/>
        <v>6484800</v>
      </c>
      <c r="F20" s="1">
        <v>8314.4626181532403</v>
      </c>
      <c r="G20">
        <f t="shared" si="9"/>
        <v>0.01</v>
      </c>
      <c r="H20" s="2">
        <f t="shared" si="10"/>
        <v>0.57915790410168777</v>
      </c>
      <c r="I20" s="2">
        <f t="shared" si="11"/>
        <v>5.7915790410168781E-3</v>
      </c>
      <c r="K20">
        <v>1346.6831108707938</v>
      </c>
      <c r="L20" s="2">
        <f t="shared" si="12"/>
        <v>17.166965653794289</v>
      </c>
      <c r="M20" s="2">
        <f t="shared" si="13"/>
        <v>1.7166965653794291E-5</v>
      </c>
    </row>
    <row r="21" spans="1:13" ht="18" x14ac:dyDescent="0.2">
      <c r="A21">
        <v>0.75722728503112802</v>
      </c>
      <c r="B21">
        <v>0.23370451502450601</v>
      </c>
      <c r="D21">
        <f t="shared" si="7"/>
        <v>1320.6074579825688</v>
      </c>
      <c r="E21">
        <f t="shared" si="8"/>
        <v>6484800</v>
      </c>
      <c r="F21" s="1">
        <v>8314.4626181532403</v>
      </c>
      <c r="G21">
        <f t="shared" si="9"/>
        <v>0.01</v>
      </c>
      <c r="H21" s="2">
        <f t="shared" si="10"/>
        <v>0.59059349034159736</v>
      </c>
      <c r="I21" s="2">
        <f t="shared" si="11"/>
        <v>5.9059349034159738E-3</v>
      </c>
      <c r="K21">
        <v>1320.6074579825688</v>
      </c>
      <c r="L21" s="2">
        <f t="shared" si="12"/>
        <v>39.571129524189651</v>
      </c>
      <c r="M21" s="2">
        <f t="shared" si="13"/>
        <v>3.957112952418965E-5</v>
      </c>
    </row>
    <row r="22" spans="1:13" ht="18" x14ac:dyDescent="0.2">
      <c r="A22">
        <v>0.78205359559686005</v>
      </c>
      <c r="B22">
        <v>0.389942756307254</v>
      </c>
      <c r="D22">
        <f t="shared" si="7"/>
        <v>1278.684741851745</v>
      </c>
      <c r="E22">
        <f t="shared" si="8"/>
        <v>6484800</v>
      </c>
      <c r="F22" s="1">
        <v>8314.4626181532403</v>
      </c>
      <c r="G22">
        <f t="shared" si="9"/>
        <v>0.01</v>
      </c>
      <c r="H22" s="2">
        <f t="shared" si="10"/>
        <v>0.60995657682720583</v>
      </c>
      <c r="I22" s="2">
        <f t="shared" si="11"/>
        <v>6.0995657682720583E-3</v>
      </c>
      <c r="K22">
        <v>1278.684741851745</v>
      </c>
      <c r="L22" s="2">
        <f t="shared" si="12"/>
        <v>63.929592879481419</v>
      </c>
      <c r="M22" s="2">
        <f t="shared" si="13"/>
        <v>6.3929592879481421E-5</v>
      </c>
    </row>
    <row r="26" spans="1:13" x14ac:dyDescent="0.2">
      <c r="A26" t="s">
        <v>13</v>
      </c>
    </row>
    <row r="27" spans="1:13" ht="18" x14ac:dyDescent="0.2">
      <c r="A27">
        <v>0.51563881620499796</v>
      </c>
      <c r="B27">
        <v>4.2476303102473301E-3</v>
      </c>
      <c r="D27">
        <f>1000/A27</f>
        <v>1939.3419746011496</v>
      </c>
      <c r="E27">
        <f>87*101325</f>
        <v>8815275</v>
      </c>
      <c r="F27" s="1">
        <v>8314.4626181532403</v>
      </c>
      <c r="G27">
        <v>0.01</v>
      </c>
      <c r="H27" s="2">
        <f>E27/(F27*D27)</f>
        <v>0.54669774515519232</v>
      </c>
      <c r="I27" s="2">
        <f>H27*G27</f>
        <v>5.4669774515519231E-3</v>
      </c>
      <c r="K27">
        <f>1000/H27</f>
        <v>1829.1643030576754</v>
      </c>
      <c r="L27" s="2">
        <f>B27/I27</f>
        <v>0.77696137360902151</v>
      </c>
      <c r="M27" s="2">
        <f>L27/1000000</f>
        <v>7.7696137360902155E-7</v>
      </c>
    </row>
    <row r="28" spans="1:13" ht="18" x14ac:dyDescent="0.2">
      <c r="A28">
        <v>0.53678155734007005</v>
      </c>
      <c r="B28">
        <v>4.8237338198520701E-3</v>
      </c>
      <c r="D28">
        <f t="shared" ref="D28:D42" si="14">1000/A28</f>
        <v>1862.9552120891231</v>
      </c>
      <c r="E28">
        <f t="shared" ref="E28:E42" si="15">87*101325</f>
        <v>8815275</v>
      </c>
      <c r="F28" s="1">
        <v>8314.4626181532403</v>
      </c>
      <c r="G28">
        <v>0.01</v>
      </c>
      <c r="H28" s="2">
        <f t="shared" ref="H28:H42" si="16">E28/(F28*D28)</f>
        <v>0.56911399571990651</v>
      </c>
      <c r="I28" s="2">
        <f t="shared" ref="I28:I42" si="17">H28*G28</f>
        <v>5.6911399571990652E-3</v>
      </c>
      <c r="K28">
        <f t="shared" ref="K28:K42" si="18">1000/H28</f>
        <v>1757.1172164463112</v>
      </c>
      <c r="L28" s="2">
        <f t="shared" ref="L28:L41" si="19">B28/I28</f>
        <v>0.84758657424164008</v>
      </c>
      <c r="M28" s="2">
        <f t="shared" ref="M28:M42" si="20">L28/1000000</f>
        <v>8.4758657424164012E-7</v>
      </c>
    </row>
    <row r="29" spans="1:13" ht="18" x14ac:dyDescent="0.2">
      <c r="A29">
        <v>0.546986375530091</v>
      </c>
      <c r="B29">
        <v>5.0317868087284799E-3</v>
      </c>
      <c r="D29">
        <f t="shared" si="14"/>
        <v>1828.1991009938558</v>
      </c>
      <c r="E29">
        <f t="shared" si="15"/>
        <v>8815275</v>
      </c>
      <c r="F29" s="1">
        <v>8314.4626181532403</v>
      </c>
      <c r="G29">
        <v>0.01</v>
      </c>
      <c r="H29" s="2">
        <f t="shared" si="16"/>
        <v>0.57993348975114167</v>
      </c>
      <c r="I29" s="2">
        <f t="shared" si="17"/>
        <v>5.7993348975114165E-3</v>
      </c>
      <c r="K29">
        <f t="shared" si="18"/>
        <v>1724.3356655072901</v>
      </c>
      <c r="L29" s="2">
        <f t="shared" si="19"/>
        <v>0.8676489455519627</v>
      </c>
      <c r="M29" s="2">
        <f t="shared" si="20"/>
        <v>8.6764894555196272E-7</v>
      </c>
    </row>
    <row r="30" spans="1:13" ht="18" x14ac:dyDescent="0.2">
      <c r="A30">
        <v>0.547708201750428</v>
      </c>
      <c r="B30">
        <v>4.71891000018219E-3</v>
      </c>
      <c r="D30">
        <f t="shared" si="14"/>
        <v>1825.7897121205901</v>
      </c>
      <c r="E30">
        <f t="shared" si="15"/>
        <v>8815275</v>
      </c>
      <c r="F30" s="1">
        <v>8314.4626181532403</v>
      </c>
      <c r="G30">
        <v>0.01</v>
      </c>
      <c r="H30" s="2">
        <f t="shared" si="16"/>
        <v>0.58069879436873517</v>
      </c>
      <c r="I30" s="2">
        <f t="shared" si="17"/>
        <v>5.8069879436873518E-3</v>
      </c>
      <c r="K30">
        <f t="shared" si="18"/>
        <v>1722.0631585555088</v>
      </c>
      <c r="L30" s="2">
        <f t="shared" si="19"/>
        <v>0.81262610598529184</v>
      </c>
      <c r="M30" s="2">
        <f t="shared" si="20"/>
        <v>8.126261059852918E-7</v>
      </c>
    </row>
    <row r="31" spans="1:13" ht="18" x14ac:dyDescent="0.2">
      <c r="A31">
        <v>0.55571144996842003</v>
      </c>
      <c r="B31">
        <v>4.2385394732298003E-3</v>
      </c>
      <c r="D31">
        <f t="shared" si="14"/>
        <v>1799.4950437980501</v>
      </c>
      <c r="E31">
        <f t="shared" si="15"/>
        <v>8815275</v>
      </c>
      <c r="F31" s="1">
        <v>8314.4626181532403</v>
      </c>
      <c r="G31">
        <v>0.01</v>
      </c>
      <c r="H31" s="2">
        <f t="shared" si="16"/>
        <v>0.58918410931630916</v>
      </c>
      <c r="I31" s="2">
        <f t="shared" si="17"/>
        <v>5.8918410931630919E-3</v>
      </c>
      <c r="K31">
        <f t="shared" si="18"/>
        <v>1697.2623398828639</v>
      </c>
      <c r="L31" s="2">
        <f t="shared" si="19"/>
        <v>0.71939134240198921</v>
      </c>
      <c r="M31" s="2">
        <f t="shared" si="20"/>
        <v>7.1939134240198922E-7</v>
      </c>
    </row>
    <row r="32" spans="1:13" ht="18" x14ac:dyDescent="0.2">
      <c r="A32">
        <v>0.56594784805557996</v>
      </c>
      <c r="B32">
        <v>5.9646553725746596E-3</v>
      </c>
      <c r="D32">
        <f t="shared" si="14"/>
        <v>1766.947261016519</v>
      </c>
      <c r="E32">
        <f t="shared" si="15"/>
        <v>8815275</v>
      </c>
      <c r="F32" s="1">
        <v>8314.4626181532403</v>
      </c>
      <c r="G32">
        <v>0.01</v>
      </c>
      <c r="H32" s="2">
        <f t="shared" si="16"/>
        <v>0.60003708542456302</v>
      </c>
      <c r="I32" s="2">
        <f t="shared" si="17"/>
        <v>6.0003708542456305E-3</v>
      </c>
      <c r="K32">
        <f t="shared" si="18"/>
        <v>1666.5636579653051</v>
      </c>
      <c r="L32" s="2">
        <f t="shared" si="19"/>
        <v>0.99404778762204338</v>
      </c>
      <c r="M32" s="2">
        <f t="shared" si="20"/>
        <v>9.9404778762204337E-7</v>
      </c>
    </row>
    <row r="33" spans="1:13" ht="18" x14ac:dyDescent="0.2">
      <c r="A33">
        <v>0.57319317874221698</v>
      </c>
      <c r="B33">
        <v>4.0572751235226903E-3</v>
      </c>
      <c r="D33">
        <f t="shared" si="14"/>
        <v>1744.6125269570443</v>
      </c>
      <c r="E33">
        <f t="shared" si="15"/>
        <v>8815275</v>
      </c>
      <c r="F33" s="1">
        <v>8314.4626181532403</v>
      </c>
      <c r="G33">
        <v>0.01</v>
      </c>
      <c r="H33" s="2">
        <f t="shared" si="16"/>
        <v>0.6077188305236626</v>
      </c>
      <c r="I33" s="2">
        <f t="shared" si="17"/>
        <v>6.0771883052366258E-3</v>
      </c>
      <c r="K33">
        <f t="shared" si="18"/>
        <v>1645.4978022292223</v>
      </c>
      <c r="L33" s="2">
        <f t="shared" si="19"/>
        <v>0.66762372987958829</v>
      </c>
      <c r="M33" s="2">
        <f t="shared" si="20"/>
        <v>6.6762372987958831E-7</v>
      </c>
    </row>
    <row r="34" spans="1:13" ht="18" x14ac:dyDescent="0.2">
      <c r="A34">
        <v>0.584201028602364</v>
      </c>
      <c r="B34">
        <v>8.5714887078266605E-3</v>
      </c>
      <c r="D34">
        <f t="shared" si="14"/>
        <v>1711.7395400559099</v>
      </c>
      <c r="E34">
        <f t="shared" si="15"/>
        <v>8815275</v>
      </c>
      <c r="F34" s="1">
        <v>8314.4626181532403</v>
      </c>
      <c r="G34">
        <v>0.01</v>
      </c>
      <c r="H34" s="2">
        <f t="shared" si="16"/>
        <v>0.61938972594197172</v>
      </c>
      <c r="I34" s="2">
        <f t="shared" si="17"/>
        <v>6.1938972594197178E-3</v>
      </c>
      <c r="K34">
        <f t="shared" si="18"/>
        <v>1614.4923916508201</v>
      </c>
      <c r="L34" s="2">
        <f t="shared" si="19"/>
        <v>1.3838603303907062</v>
      </c>
      <c r="M34" s="2">
        <f t="shared" si="20"/>
        <v>1.3838603303907063E-6</v>
      </c>
    </row>
    <row r="35" spans="1:13" ht="18" x14ac:dyDescent="0.2">
      <c r="A35">
        <v>0.58633943878011296</v>
      </c>
      <c r="B35">
        <v>5.4696579000071601E-3</v>
      </c>
      <c r="D35">
        <f t="shared" si="14"/>
        <v>1705.4967376585028</v>
      </c>
      <c r="E35">
        <f t="shared" si="15"/>
        <v>8815275</v>
      </c>
      <c r="F35" s="1">
        <v>8314.4626181532403</v>
      </c>
      <c r="G35">
        <v>0.01</v>
      </c>
      <c r="H35" s="2">
        <f t="shared" si="16"/>
        <v>0.62165694087159307</v>
      </c>
      <c r="I35" s="2">
        <f t="shared" si="17"/>
        <v>6.2165694087159308E-3</v>
      </c>
      <c r="K35">
        <f t="shared" si="18"/>
        <v>1608.6042546198416</v>
      </c>
      <c r="L35" s="2">
        <f t="shared" si="19"/>
        <v>0.87985149692665465</v>
      </c>
      <c r="M35" s="2">
        <f t="shared" si="20"/>
        <v>8.7985149692665463E-7</v>
      </c>
    </row>
    <row r="36" spans="1:13" ht="18" x14ac:dyDescent="0.2">
      <c r="A36">
        <v>0.59872552557971603</v>
      </c>
      <c r="B36">
        <v>5.46603693006495E-3</v>
      </c>
      <c r="D36">
        <f t="shared" si="14"/>
        <v>1670.2144092349326</v>
      </c>
      <c r="E36">
        <f t="shared" si="15"/>
        <v>8815275</v>
      </c>
      <c r="F36" s="1">
        <v>8314.4626181532403</v>
      </c>
      <c r="G36">
        <v>0.01</v>
      </c>
      <c r="H36" s="2">
        <f t="shared" si="16"/>
        <v>0.63478908979411997</v>
      </c>
      <c r="I36" s="2">
        <f t="shared" si="17"/>
        <v>6.3478908979411998E-3</v>
      </c>
      <c r="K36">
        <f t="shared" si="18"/>
        <v>1575.3263817503987</v>
      </c>
      <c r="L36" s="2">
        <f t="shared" si="19"/>
        <v>0.86107921795532749</v>
      </c>
      <c r="M36" s="2">
        <f t="shared" si="20"/>
        <v>8.6107921795532748E-7</v>
      </c>
    </row>
    <row r="37" spans="1:13" ht="18" x14ac:dyDescent="0.2">
      <c r="A37">
        <v>0.59660290535053595</v>
      </c>
      <c r="B37">
        <v>9.9490993558506591E-3</v>
      </c>
      <c r="D37">
        <f t="shared" si="14"/>
        <v>1676.1567720030575</v>
      </c>
      <c r="E37">
        <f t="shared" si="15"/>
        <v>8815275</v>
      </c>
      <c r="F37" s="1">
        <v>8314.4626181532403</v>
      </c>
      <c r="G37">
        <v>0.01</v>
      </c>
      <c r="H37" s="2">
        <f t="shared" si="16"/>
        <v>0.63253861590300742</v>
      </c>
      <c r="I37" s="2">
        <f t="shared" si="17"/>
        <v>6.3253861590300744E-3</v>
      </c>
      <c r="K37">
        <f t="shared" si="18"/>
        <v>1580.9311476935009</v>
      </c>
      <c r="L37" s="2">
        <f t="shared" si="19"/>
        <v>1.5728841063161652</v>
      </c>
      <c r="M37" s="2">
        <f t="shared" si="20"/>
        <v>1.5728841063161652E-6</v>
      </c>
    </row>
    <row r="38" spans="1:13" ht="18" x14ac:dyDescent="0.2">
      <c r="A38">
        <v>0.61549896237480795</v>
      </c>
      <c r="B38">
        <v>6.3430562886698698E-3</v>
      </c>
      <c r="D38">
        <f t="shared" si="14"/>
        <v>1624.6981085746336</v>
      </c>
      <c r="E38">
        <f t="shared" si="15"/>
        <v>8815275</v>
      </c>
      <c r="F38" s="1">
        <v>8314.4626181532403</v>
      </c>
      <c r="G38">
        <v>0.01</v>
      </c>
      <c r="H38" s="2">
        <f t="shared" si="16"/>
        <v>0.65257285584546054</v>
      </c>
      <c r="I38" s="2">
        <f t="shared" si="17"/>
        <v>6.5257285584546052E-3</v>
      </c>
      <c r="K38">
        <f t="shared" si="18"/>
        <v>1532.3959478890977</v>
      </c>
      <c r="L38" s="2">
        <f t="shared" si="19"/>
        <v>0.97200737539901672</v>
      </c>
      <c r="M38" s="2">
        <f t="shared" si="20"/>
        <v>9.7200737539901661E-7</v>
      </c>
    </row>
    <row r="39" spans="1:13" ht="18" x14ac:dyDescent="0.2">
      <c r="A39">
        <v>0.63373409726608299</v>
      </c>
      <c r="B39">
        <v>7.6818616309032002E-3</v>
      </c>
      <c r="D39">
        <f t="shared" si="14"/>
        <v>1577.9488658003115</v>
      </c>
      <c r="E39">
        <f t="shared" si="15"/>
        <v>8815275</v>
      </c>
      <c r="F39" s="1">
        <v>8314.4626181532403</v>
      </c>
      <c r="G39">
        <v>0.01</v>
      </c>
      <c r="H39" s="2">
        <f t="shared" si="16"/>
        <v>0.67190636374742885</v>
      </c>
      <c r="I39" s="2">
        <f t="shared" si="17"/>
        <v>6.7190636374742886E-3</v>
      </c>
      <c r="K39">
        <f t="shared" si="18"/>
        <v>1488.3026176782905</v>
      </c>
      <c r="L39" s="2">
        <f t="shared" si="19"/>
        <v>1.1432934773915655</v>
      </c>
      <c r="M39" s="2">
        <f t="shared" si="20"/>
        <v>1.1432934773915654E-6</v>
      </c>
    </row>
    <row r="40" spans="1:13" ht="18" x14ac:dyDescent="0.2">
      <c r="A40">
        <v>0.62792790760624295</v>
      </c>
      <c r="B40">
        <v>9.5165723964606101E-3</v>
      </c>
      <c r="D40">
        <f t="shared" si="14"/>
        <v>1592.5395063458043</v>
      </c>
      <c r="E40">
        <f t="shared" si="15"/>
        <v>8815275</v>
      </c>
      <c r="F40" s="1">
        <v>8314.4626181532403</v>
      </c>
      <c r="G40">
        <v>0.01</v>
      </c>
      <c r="H40" s="2">
        <f t="shared" si="16"/>
        <v>0.6657504447296565</v>
      </c>
      <c r="I40" s="2">
        <f t="shared" si="17"/>
        <v>6.6575044472965651E-3</v>
      </c>
      <c r="K40">
        <f t="shared" si="18"/>
        <v>1502.0643364437756</v>
      </c>
      <c r="L40" s="2">
        <f t="shared" si="19"/>
        <v>1.4294504001908757</v>
      </c>
      <c r="M40" s="2">
        <f t="shared" si="20"/>
        <v>1.4294504001908756E-6</v>
      </c>
    </row>
    <row r="41" spans="1:13" ht="18" x14ac:dyDescent="0.2">
      <c r="A41">
        <v>0.64104258774699896</v>
      </c>
      <c r="B41">
        <v>9.5099018649950993E-3</v>
      </c>
      <c r="D41">
        <f t="shared" si="14"/>
        <v>1559.9587595491723</v>
      </c>
      <c r="E41">
        <f t="shared" si="15"/>
        <v>8815275</v>
      </c>
      <c r="F41" s="1">
        <v>8314.4626181532403</v>
      </c>
      <c r="G41">
        <v>0.01</v>
      </c>
      <c r="H41" s="2">
        <f t="shared" si="16"/>
        <v>0.67965507300056704</v>
      </c>
      <c r="I41" s="2">
        <f t="shared" si="17"/>
        <v>6.7965507300056707E-3</v>
      </c>
      <c r="K41">
        <f t="shared" si="18"/>
        <v>1471.3345632589219</v>
      </c>
      <c r="L41" s="2">
        <f t="shared" si="19"/>
        <v>1.3992247307167771</v>
      </c>
      <c r="M41" s="2">
        <f t="shared" si="20"/>
        <v>1.3992247307167771E-6</v>
      </c>
    </row>
    <row r="42" spans="1:13" ht="18" x14ac:dyDescent="0.2">
      <c r="A42">
        <v>0.65491518541910998</v>
      </c>
      <c r="B42">
        <v>1.25486483794991E-2</v>
      </c>
      <c r="D42">
        <f t="shared" si="14"/>
        <v>1526.9152743191542</v>
      </c>
      <c r="E42">
        <f t="shared" si="15"/>
        <v>8815275</v>
      </c>
      <c r="F42" s="1">
        <v>8314.4626181532403</v>
      </c>
      <c r="G42">
        <v>0.01</v>
      </c>
      <c r="H42" s="2">
        <f t="shared" si="16"/>
        <v>0.694363271119952</v>
      </c>
      <c r="I42" s="2">
        <f t="shared" si="17"/>
        <v>6.9436327111995202E-3</v>
      </c>
      <c r="K42">
        <f t="shared" si="18"/>
        <v>1440.1683406829404</v>
      </c>
      <c r="L42" s="2">
        <f>B42/I42</f>
        <v>1.8072166114516888</v>
      </c>
      <c r="M42" s="2">
        <f t="shared" si="20"/>
        <v>1.8072166114516888E-6</v>
      </c>
    </row>
    <row r="45" spans="1:13" x14ac:dyDescent="0.2">
      <c r="A45" t="s">
        <v>14</v>
      </c>
    </row>
    <row r="46" spans="1:13" ht="18" x14ac:dyDescent="0.2">
      <c r="A46">
        <v>0.93137237210141599</v>
      </c>
      <c r="B46">
        <v>0.25766955930326402</v>
      </c>
      <c r="D46">
        <f>1000/A46</f>
        <v>1073.684414477254</v>
      </c>
      <c r="E46">
        <f>5*101325</f>
        <v>506625</v>
      </c>
      <c r="F46" s="1">
        <v>8314.4626181532403</v>
      </c>
      <c r="G46">
        <v>0.02</v>
      </c>
      <c r="H46" s="2">
        <f>E46/(F46*D46)</f>
        <v>5.6751295866753919E-2</v>
      </c>
      <c r="I46" s="2">
        <f>H46*G46</f>
        <v>1.1350259173350784E-3</v>
      </c>
      <c r="K46">
        <v>1073.684414477254</v>
      </c>
      <c r="L46" s="2">
        <f>B46/I46</f>
        <v>227.01645430991132</v>
      </c>
      <c r="M46" s="2">
        <f>L46/1000000</f>
        <v>2.2701645430991133E-4</v>
      </c>
    </row>
    <row r="47" spans="1:13" ht="18" x14ac:dyDescent="0.2">
      <c r="A47">
        <v>0.97669403591085402</v>
      </c>
      <c r="B47">
        <v>1.0544205222713701</v>
      </c>
      <c r="D47">
        <f t="shared" ref="D47:D50" si="21">1000/A47</f>
        <v>1023.8620931757929</v>
      </c>
      <c r="E47">
        <f t="shared" ref="E47:E50" si="22">5*101325</f>
        <v>506625</v>
      </c>
      <c r="F47" s="1">
        <v>8314.4626181532403</v>
      </c>
      <c r="G47">
        <v>0.02</v>
      </c>
      <c r="H47" s="2">
        <f t="shared" ref="H47:H49" si="23">E47/(F47*D47)</f>
        <v>5.9512879986132208E-2</v>
      </c>
      <c r="I47" s="2">
        <f t="shared" ref="I47:I50" si="24">H47*G47</f>
        <v>1.1902575997226443E-3</v>
      </c>
      <c r="K47">
        <v>1023.8620931757929</v>
      </c>
      <c r="L47" s="2">
        <f t="shared" ref="L47:L50" si="25">B47/I47</f>
        <v>885.87589990357787</v>
      </c>
      <c r="M47" s="2">
        <f t="shared" ref="M47:M50" si="26">L47/1000000</f>
        <v>8.8587589990357792E-4</v>
      </c>
    </row>
    <row r="48" spans="1:13" ht="18" x14ac:dyDescent="0.2">
      <c r="A48">
        <v>0.99788640259857397</v>
      </c>
      <c r="B48">
        <v>1.9168303923371799</v>
      </c>
      <c r="D48">
        <f t="shared" si="21"/>
        <v>1002.1180741574613</v>
      </c>
      <c r="E48">
        <f t="shared" si="22"/>
        <v>506625</v>
      </c>
      <c r="F48" s="1">
        <v>8314.4626181532403</v>
      </c>
      <c r="G48">
        <v>0.02</v>
      </c>
      <c r="H48" s="2">
        <f t="shared" si="23"/>
        <v>6.0804194081372068E-2</v>
      </c>
      <c r="I48" s="2">
        <f t="shared" si="24"/>
        <v>1.2160838816274414E-3</v>
      </c>
      <c r="K48">
        <v>1002.1180741574613</v>
      </c>
      <c r="L48" s="2">
        <f t="shared" si="25"/>
        <v>1576.2320521607066</v>
      </c>
      <c r="M48" s="2">
        <f t="shared" si="26"/>
        <v>1.5762320521607066E-3</v>
      </c>
    </row>
    <row r="49" spans="1:13" ht="18" x14ac:dyDescent="0.2">
      <c r="A49">
        <v>0.99573896959306996</v>
      </c>
      <c r="B49">
        <v>2.7575810538812999</v>
      </c>
      <c r="D49">
        <f t="shared" si="21"/>
        <v>1004.2792644830115</v>
      </c>
      <c r="E49">
        <f t="shared" si="22"/>
        <v>506625</v>
      </c>
      <c r="F49" s="1">
        <v>8314.4626181532403</v>
      </c>
      <c r="G49">
        <v>0.02</v>
      </c>
      <c r="H49" s="2">
        <f t="shared" si="23"/>
        <v>6.0673344584973081E-2</v>
      </c>
      <c r="I49" s="2">
        <f t="shared" si="24"/>
        <v>1.2134668916994617E-3</v>
      </c>
      <c r="K49">
        <v>1004.2792644830115</v>
      </c>
      <c r="L49" s="2">
        <f t="shared" si="25"/>
        <v>2272.4814931038659</v>
      </c>
      <c r="M49" s="2">
        <f t="shared" si="26"/>
        <v>2.2724814931038657E-3</v>
      </c>
    </row>
    <row r="50" spans="1:13" ht="18" x14ac:dyDescent="0.2">
      <c r="A50">
        <v>1.01984796535234</v>
      </c>
      <c r="B50">
        <v>5.1205702109103104</v>
      </c>
      <c r="D50">
        <f t="shared" si="21"/>
        <v>980.53830960433118</v>
      </c>
      <c r="E50">
        <f t="shared" si="22"/>
        <v>506625</v>
      </c>
      <c r="F50" s="1">
        <v>8314.4626181532403</v>
      </c>
      <c r="G50">
        <v>0.02</v>
      </c>
      <c r="H50" s="2">
        <f>E50/(F50*D50)</f>
        <v>6.2142377586561486E-2</v>
      </c>
      <c r="I50" s="2">
        <f t="shared" si="24"/>
        <v>1.2428475517312298E-3</v>
      </c>
      <c r="K50">
        <v>980.53830960433118</v>
      </c>
      <c r="L50" s="2">
        <f t="shared" si="25"/>
        <v>4120.0308145416475</v>
      </c>
      <c r="M50" s="2">
        <f t="shared" si="26"/>
        <v>4.1200308145416479E-3</v>
      </c>
    </row>
    <row r="55" spans="1:13" x14ac:dyDescent="0.2">
      <c r="A55" t="s">
        <v>15</v>
      </c>
    </row>
    <row r="56" spans="1:13" ht="18" x14ac:dyDescent="0.2">
      <c r="A56">
        <v>0.60022105927997804</v>
      </c>
      <c r="B56">
        <v>7.8619915445654193E-3</v>
      </c>
      <c r="D56">
        <f>1000/A56</f>
        <v>1666.0528392649112</v>
      </c>
      <c r="E56">
        <v>101325</v>
      </c>
      <c r="F56" s="1">
        <v>8314.4626181532403</v>
      </c>
      <c r="G56">
        <v>0.02</v>
      </c>
      <c r="H56" s="2">
        <f>E56/(F56*D56)</f>
        <v>7.3146517850425042E-3</v>
      </c>
      <c r="I56" s="2">
        <f>G56*H56</f>
        <v>1.4629303570085008E-4</v>
      </c>
      <c r="K56">
        <v>1666.0528392649112</v>
      </c>
      <c r="L56" s="2">
        <f>B56/I56</f>
        <v>53.741393135365328</v>
      </c>
      <c r="M56" s="2">
        <f>L56/1000000</f>
        <v>5.3741393135365326E-5</v>
      </c>
    </row>
    <row r="57" spans="1:13" ht="18" x14ac:dyDescent="0.2">
      <c r="A57">
        <v>0.76864792926102998</v>
      </c>
      <c r="B57">
        <v>2.47269026710897E-2</v>
      </c>
      <c r="D57">
        <f t="shared" ref="D57:D62" si="27">1000/A57</f>
        <v>1300.9857464410129</v>
      </c>
      <c r="E57">
        <v>101325</v>
      </c>
      <c r="F57" s="1">
        <v>8314.4626181532403</v>
      </c>
      <c r="G57">
        <v>0.02</v>
      </c>
      <c r="H57" s="2">
        <f t="shared" ref="H57:H62" si="28">E57/(F57*D57)</f>
        <v>9.367202068156371E-3</v>
      </c>
      <c r="I57" s="2">
        <f t="shared" ref="I57:I63" si="29">G57*H57</f>
        <v>1.8734404136312743E-4</v>
      </c>
      <c r="K57">
        <v>1300.9857464410129</v>
      </c>
      <c r="L57" s="2">
        <f t="shared" ref="L57:L62" si="30">B57/I57</f>
        <v>131.9865979786448</v>
      </c>
      <c r="M57" s="2">
        <f t="shared" ref="M57:M63" si="31">L57/1000000</f>
        <v>1.319865979786448E-4</v>
      </c>
    </row>
    <row r="58" spans="1:13" ht="18" x14ac:dyDescent="0.2">
      <c r="A58">
        <v>0.83504015158350597</v>
      </c>
      <c r="B58">
        <v>5.7962236180531299E-2</v>
      </c>
      <c r="D58">
        <f t="shared" si="27"/>
        <v>1197.5472054890736</v>
      </c>
      <c r="E58">
        <v>101325</v>
      </c>
      <c r="F58" s="1">
        <v>8314.4626181532403</v>
      </c>
      <c r="G58">
        <v>0.02</v>
      </c>
      <c r="H58" s="2">
        <f t="shared" si="28"/>
        <v>1.0176297284020011E-2</v>
      </c>
      <c r="I58" s="2">
        <f t="shared" si="29"/>
        <v>2.0352594568040023E-4</v>
      </c>
      <c r="K58">
        <v>1197.5472054890736</v>
      </c>
      <c r="L58" s="2">
        <f t="shared" si="30"/>
        <v>284.7904034385387</v>
      </c>
      <c r="M58" s="2">
        <f t="shared" si="31"/>
        <v>2.847904034385387E-4</v>
      </c>
    </row>
    <row r="59" spans="1:13" ht="18" x14ac:dyDescent="0.2">
      <c r="A59">
        <v>0.84817287737976998</v>
      </c>
      <c r="B59">
        <v>6.8729565491003897E-2</v>
      </c>
      <c r="D59">
        <f t="shared" si="27"/>
        <v>1179.0049253747231</v>
      </c>
      <c r="E59">
        <v>101325</v>
      </c>
      <c r="F59" s="1">
        <v>8314.4626181532403</v>
      </c>
      <c r="G59">
        <v>0.02</v>
      </c>
      <c r="H59" s="2">
        <f t="shared" si="28"/>
        <v>1.0336340512598749E-2</v>
      </c>
      <c r="I59" s="2">
        <f t="shared" si="29"/>
        <v>2.0672681025197498E-4</v>
      </c>
      <c r="K59">
        <v>1179.0049253747231</v>
      </c>
      <c r="L59" s="2">
        <f t="shared" si="30"/>
        <v>332.46566039127129</v>
      </c>
      <c r="M59" s="2">
        <f t="shared" si="31"/>
        <v>3.3246566039127129E-4</v>
      </c>
    </row>
    <row r="60" spans="1:13" ht="18" x14ac:dyDescent="0.2">
      <c r="A60">
        <v>0.86347333754398603</v>
      </c>
      <c r="B60">
        <v>6.8673364380671703E-2</v>
      </c>
      <c r="D60">
        <f t="shared" si="27"/>
        <v>1158.1133504878594</v>
      </c>
      <c r="E60">
        <v>101325</v>
      </c>
      <c r="F60" s="1">
        <v>8314.4626181532403</v>
      </c>
      <c r="G60">
        <v>0.02</v>
      </c>
      <c r="H60" s="2">
        <f t="shared" si="28"/>
        <v>1.052280104496729E-2</v>
      </c>
      <c r="I60" s="2">
        <f t="shared" si="29"/>
        <v>2.1045602089934582E-4</v>
      </c>
      <c r="K60">
        <v>1158.1133504878594</v>
      </c>
      <c r="L60" s="2">
        <f t="shared" si="30"/>
        <v>326.30743509835679</v>
      </c>
      <c r="M60" s="2">
        <f t="shared" si="31"/>
        <v>3.2630743509835678E-4</v>
      </c>
    </row>
    <row r="61" spans="1:13" ht="18" x14ac:dyDescent="0.2">
      <c r="A61">
        <v>0.92255255797166802</v>
      </c>
      <c r="B61">
        <v>0.124588637220566</v>
      </c>
      <c r="D61">
        <f t="shared" si="27"/>
        <v>1083.9490838317208</v>
      </c>
      <c r="E61">
        <v>101325</v>
      </c>
      <c r="F61" s="1">
        <v>8314.4626181532403</v>
      </c>
      <c r="G61">
        <v>0.02</v>
      </c>
      <c r="H61" s="2">
        <f t="shared" si="28"/>
        <v>1.124277565845163E-2</v>
      </c>
      <c r="I61" s="2">
        <f t="shared" si="29"/>
        <v>2.2485551316903259E-4</v>
      </c>
      <c r="K61">
        <v>1083.9490838317208</v>
      </c>
      <c r="L61" s="2">
        <f t="shared" si="30"/>
        <v>554.08308857834368</v>
      </c>
      <c r="M61" s="2">
        <f t="shared" si="31"/>
        <v>5.5408308857834369E-4</v>
      </c>
    </row>
    <row r="62" spans="1:13" ht="18" x14ac:dyDescent="0.2">
      <c r="A62">
        <v>0.91965623026256405</v>
      </c>
      <c r="B62">
        <v>0.14785945231772599</v>
      </c>
      <c r="D62">
        <f t="shared" si="27"/>
        <v>1087.3628287327513</v>
      </c>
      <c r="E62">
        <v>101325</v>
      </c>
      <c r="F62" s="1">
        <v>8314.4626181532403</v>
      </c>
      <c r="G62">
        <v>0.02</v>
      </c>
      <c r="H62" s="2">
        <f t="shared" si="28"/>
        <v>1.1207479281691907E-2</v>
      </c>
      <c r="I62" s="2">
        <f t="shared" si="29"/>
        <v>2.2414958563383815E-4</v>
      </c>
      <c r="K62">
        <v>1087.3628287327513</v>
      </c>
      <c r="L62" s="2">
        <f t="shared" si="30"/>
        <v>659.64633349473741</v>
      </c>
      <c r="M62" s="2">
        <f t="shared" si="31"/>
        <v>6.5964633349473742E-4</v>
      </c>
    </row>
    <row r="63" spans="1:13" ht="18" x14ac:dyDescent="0.2">
      <c r="A63">
        <v>0.78258594243435797</v>
      </c>
      <c r="B63">
        <v>6.0665105971140401E-2</v>
      </c>
      <c r="D63">
        <f>1000/A63</f>
        <v>1277.8149284017818</v>
      </c>
      <c r="E63">
        <v>101325</v>
      </c>
      <c r="F63" s="1">
        <v>8314.4626181532403</v>
      </c>
      <c r="G63">
        <v>0.02</v>
      </c>
      <c r="H63" s="2">
        <f>E63/(F63*D63)</f>
        <v>9.5370590089650271E-3</v>
      </c>
      <c r="I63" s="2">
        <f t="shared" si="29"/>
        <v>1.9074118017930054E-4</v>
      </c>
      <c r="K63">
        <v>1277.8149284017818</v>
      </c>
      <c r="L63" s="2">
        <f>B63/I63</f>
        <v>318.04933740115263</v>
      </c>
      <c r="M63" s="2">
        <f t="shared" si="31"/>
        <v>3.1804933740115263E-4</v>
      </c>
    </row>
    <row r="66" spans="1:12" x14ac:dyDescent="0.2">
      <c r="A66" t="s">
        <v>16</v>
      </c>
    </row>
    <row r="67" spans="1:12" ht="18" x14ac:dyDescent="0.2">
      <c r="A67">
        <v>0.54144838212634805</v>
      </c>
      <c r="B67" s="2">
        <v>4.74824117297096E-9</v>
      </c>
      <c r="D67" s="2">
        <f>1000/A67</f>
        <v>1846.8981217985208</v>
      </c>
      <c r="E67">
        <v>101325</v>
      </c>
      <c r="F67" s="1">
        <v>8314.4626181532403</v>
      </c>
      <c r="G67">
        <v>0.02</v>
      </c>
      <c r="H67" s="2">
        <f>E67/(D67*F67)</f>
        <v>6.5984128907104157E-3</v>
      </c>
      <c r="I67" s="2">
        <f>G67*H67</f>
        <v>1.3196825781420832E-4</v>
      </c>
      <c r="K67">
        <v>1846.8981217985208</v>
      </c>
      <c r="L67" s="2">
        <f>B67/I67</f>
        <v>3.5980176230376379E-5</v>
      </c>
    </row>
    <row r="68" spans="1:12" ht="18" x14ac:dyDescent="0.2">
      <c r="A68">
        <v>0.54394453004622501</v>
      </c>
      <c r="B68" s="2">
        <v>5.2337872834408499E-9</v>
      </c>
      <c r="D68" s="2">
        <f t="shared" ref="D68:D83" si="32">1000/A68</f>
        <v>1838.4227522519968</v>
      </c>
      <c r="E68">
        <v>101325</v>
      </c>
      <c r="F68" s="1">
        <v>8314.4626181532403</v>
      </c>
      <c r="G68">
        <v>0.02</v>
      </c>
      <c r="H68" s="2">
        <f t="shared" ref="H68:H83" si="33">E68/(D68*F68)</f>
        <v>6.628832437901514E-3</v>
      </c>
      <c r="I68" s="2">
        <f t="shared" ref="I68:I83" si="34">G68*H68</f>
        <v>1.3257664875803029E-4</v>
      </c>
      <c r="K68">
        <v>1838.4227522519968</v>
      </c>
      <c r="L68" s="2">
        <f t="shared" ref="L68:L83" si="35">B68/I68</f>
        <v>3.9477444425324072E-5</v>
      </c>
    </row>
    <row r="69" spans="1:12" ht="18" x14ac:dyDescent="0.2">
      <c r="A69">
        <v>0.59386748844375903</v>
      </c>
      <c r="B69" s="2">
        <v>8.4334296858666496E-9</v>
      </c>
      <c r="D69" s="2">
        <f t="shared" si="32"/>
        <v>1683.8773286285109</v>
      </c>
      <c r="E69">
        <v>101325</v>
      </c>
      <c r="F69" s="1">
        <v>8314.4626181532403</v>
      </c>
      <c r="G69">
        <v>0.02</v>
      </c>
      <c r="H69" s="2">
        <f t="shared" si="33"/>
        <v>7.2372233817234117E-3</v>
      </c>
      <c r="I69" s="2">
        <f t="shared" si="34"/>
        <v>1.4474446763446824E-4</v>
      </c>
      <c r="K69">
        <v>1683.8773286285109</v>
      </c>
      <c r="L69" s="2">
        <f t="shared" si="35"/>
        <v>5.8264262694751744E-5</v>
      </c>
    </row>
    <row r="70" spans="1:12" ht="18" x14ac:dyDescent="0.2">
      <c r="A70">
        <v>0.60135593220338901</v>
      </c>
      <c r="B70" s="2">
        <v>8.5159393182538698E-9</v>
      </c>
      <c r="D70" s="2">
        <f t="shared" si="32"/>
        <v>1662.9086809470148</v>
      </c>
      <c r="E70">
        <v>101325</v>
      </c>
      <c r="F70" s="1">
        <v>8314.4626181532403</v>
      </c>
      <c r="G70">
        <v>0.02</v>
      </c>
      <c r="H70" s="2">
        <f t="shared" si="33"/>
        <v>7.3284820232966943E-3</v>
      </c>
      <c r="I70" s="2">
        <f t="shared" si="34"/>
        <v>1.4656964046593388E-4</v>
      </c>
      <c r="K70">
        <v>1662.9086809470148</v>
      </c>
      <c r="L70" s="2">
        <f t="shared" si="35"/>
        <v>5.8101659328509905E-5</v>
      </c>
    </row>
    <row r="71" spans="1:12" ht="18" x14ac:dyDescent="0.2">
      <c r="A71">
        <v>0.61466872110939896</v>
      </c>
      <c r="B71" s="2">
        <v>8.1906664209769694E-9</v>
      </c>
      <c r="D71" s="2">
        <f t="shared" si="32"/>
        <v>1626.8926100471276</v>
      </c>
      <c r="E71">
        <v>101325</v>
      </c>
      <c r="F71" s="1">
        <v>8314.4626181532403</v>
      </c>
      <c r="G71">
        <v>0.02</v>
      </c>
      <c r="H71" s="2">
        <f t="shared" si="33"/>
        <v>7.4907196083158776E-3</v>
      </c>
      <c r="I71" s="2">
        <f t="shared" si="34"/>
        <v>1.4981439216631755E-4</v>
      </c>
      <c r="K71">
        <v>1626.8926100471276</v>
      </c>
      <c r="L71" s="2">
        <f t="shared" si="35"/>
        <v>5.4672093265138642E-5</v>
      </c>
    </row>
    <row r="72" spans="1:12" ht="18" x14ac:dyDescent="0.2">
      <c r="A72">
        <v>0.610508474576271</v>
      </c>
      <c r="B72" s="2">
        <v>9.7595361143078196E-9</v>
      </c>
      <c r="D72" s="2">
        <f t="shared" si="32"/>
        <v>1637.9789006107724</v>
      </c>
      <c r="E72">
        <v>101325</v>
      </c>
      <c r="F72" s="1">
        <v>8314.4626181532403</v>
      </c>
      <c r="G72">
        <v>0.02</v>
      </c>
      <c r="H72" s="2">
        <f t="shared" si="33"/>
        <v>7.4400203629973842E-3</v>
      </c>
      <c r="I72" s="2">
        <f t="shared" si="34"/>
        <v>1.4880040725994767E-4</v>
      </c>
      <c r="K72">
        <v>1637.9789006107724</v>
      </c>
      <c r="L72" s="2">
        <f t="shared" si="35"/>
        <v>6.5588100825949663E-5</v>
      </c>
    </row>
    <row r="73" spans="1:12" ht="18" x14ac:dyDescent="0.2">
      <c r="A73">
        <v>0.76110939907550001</v>
      </c>
      <c r="B73" s="2">
        <v>2.5587851796299902E-8</v>
      </c>
      <c r="D73" s="2">
        <f t="shared" si="32"/>
        <v>1313.871568548062</v>
      </c>
      <c r="E73">
        <v>101325</v>
      </c>
      <c r="F73" s="1">
        <v>8314.4626181532403</v>
      </c>
      <c r="G73">
        <v>0.02</v>
      </c>
      <c r="H73" s="2">
        <f t="shared" si="33"/>
        <v>9.2753330435267917E-3</v>
      </c>
      <c r="I73" s="2">
        <f t="shared" si="34"/>
        <v>1.8550666087053584E-4</v>
      </c>
      <c r="K73">
        <v>1313.871568548062</v>
      </c>
      <c r="L73" s="2">
        <f t="shared" si="35"/>
        <v>1.3793494894589006E-4</v>
      </c>
    </row>
    <row r="74" spans="1:12" ht="18" x14ac:dyDescent="0.2">
      <c r="A74">
        <v>0.75944530046224901</v>
      </c>
      <c r="B74" s="2">
        <v>2.9324488392990301E-8</v>
      </c>
      <c r="D74" s="2">
        <f t="shared" si="32"/>
        <v>1316.7505275117687</v>
      </c>
      <c r="E74">
        <v>101325</v>
      </c>
      <c r="F74" s="1">
        <v>8314.4626181532403</v>
      </c>
      <c r="G74">
        <v>0.02</v>
      </c>
      <c r="H74" s="2">
        <f t="shared" si="33"/>
        <v>9.2550533453993958E-3</v>
      </c>
      <c r="I74" s="2">
        <f t="shared" si="34"/>
        <v>1.8510106690798793E-4</v>
      </c>
      <c r="K74">
        <v>1316.7505275117687</v>
      </c>
      <c r="L74" s="2">
        <f t="shared" si="35"/>
        <v>1.5842419972418226E-4</v>
      </c>
    </row>
    <row r="75" spans="1:12" ht="18" x14ac:dyDescent="0.2">
      <c r="A75">
        <v>0.76693374422187899</v>
      </c>
      <c r="B75" s="2">
        <v>3.2639392877382003E-8</v>
      </c>
      <c r="D75" s="2">
        <f t="shared" si="32"/>
        <v>1303.8935990677878</v>
      </c>
      <c r="E75">
        <v>101325</v>
      </c>
      <c r="F75" s="1">
        <v>8314.4626181532403</v>
      </c>
      <c r="G75">
        <v>0.02</v>
      </c>
      <c r="H75" s="2">
        <f t="shared" si="33"/>
        <v>9.3463119869726819E-3</v>
      </c>
      <c r="I75" s="2">
        <f t="shared" si="34"/>
        <v>1.8692623973945365E-4</v>
      </c>
      <c r="K75">
        <v>1303.8935990677878</v>
      </c>
      <c r="L75" s="2">
        <f t="shared" si="35"/>
        <v>1.7461108147725157E-4</v>
      </c>
    </row>
    <row r="76" spans="1:12" ht="18" x14ac:dyDescent="0.2">
      <c r="A76">
        <v>0.75445300462249598</v>
      </c>
      <c r="B76" s="2">
        <v>3.2323154796412803E-8</v>
      </c>
      <c r="D76" s="2">
        <f t="shared" si="32"/>
        <v>1325.4636059145498</v>
      </c>
      <c r="E76">
        <v>101325</v>
      </c>
      <c r="F76" s="1">
        <v>8314.4626181532403</v>
      </c>
      <c r="G76">
        <v>0.02</v>
      </c>
      <c r="H76" s="2">
        <f t="shared" si="33"/>
        <v>9.1942142510172114E-3</v>
      </c>
      <c r="I76" s="2">
        <f t="shared" si="34"/>
        <v>1.8388428502034423E-4</v>
      </c>
      <c r="K76">
        <v>1325.4636059145498</v>
      </c>
      <c r="L76" s="2">
        <f t="shared" si="35"/>
        <v>1.757798649995387E-4</v>
      </c>
    </row>
    <row r="77" spans="1:12" ht="18" x14ac:dyDescent="0.2">
      <c r="A77">
        <v>0.75694915254237205</v>
      </c>
      <c r="B77" s="2">
        <v>3.3935588979251602E-8</v>
      </c>
      <c r="D77" s="2">
        <f t="shared" si="32"/>
        <v>1321.0927004030466</v>
      </c>
      <c r="E77">
        <v>101325</v>
      </c>
      <c r="F77" s="1">
        <v>8314.4626181532403</v>
      </c>
      <c r="G77">
        <v>0.02</v>
      </c>
      <c r="H77" s="2">
        <f t="shared" si="33"/>
        <v>9.224633798208301E-3</v>
      </c>
      <c r="I77" s="2">
        <f t="shared" si="34"/>
        <v>1.8449267596416601E-4</v>
      </c>
      <c r="K77">
        <v>1321.0927004030466</v>
      </c>
      <c r="L77" s="2">
        <f t="shared" si="35"/>
        <v>1.8394003340188369E-4</v>
      </c>
    </row>
    <row r="78" spans="1:12" ht="18" x14ac:dyDescent="0.2">
      <c r="A78">
        <v>0.77691833590138604</v>
      </c>
      <c r="B78" s="2">
        <v>6.1458719794095394E-8</v>
      </c>
      <c r="D78" s="2">
        <f t="shared" si="32"/>
        <v>1287.1365673713867</v>
      </c>
      <c r="E78">
        <v>101325</v>
      </c>
      <c r="F78" s="1">
        <v>8314.4626181532403</v>
      </c>
      <c r="G78">
        <v>0.02</v>
      </c>
      <c r="H78" s="2">
        <f t="shared" si="33"/>
        <v>9.4679901757370628E-3</v>
      </c>
      <c r="I78" s="2">
        <f t="shared" si="34"/>
        <v>1.8935980351474126E-4</v>
      </c>
      <c r="K78">
        <v>1287.1365673713867</v>
      </c>
      <c r="L78" s="2">
        <f t="shared" si="35"/>
        <v>3.2456053847410634E-4</v>
      </c>
    </row>
    <row r="79" spans="1:12" ht="18" x14ac:dyDescent="0.2">
      <c r="A79">
        <v>0.82517719568567005</v>
      </c>
      <c r="B79" s="2">
        <v>6.1458719794095394E-8</v>
      </c>
      <c r="D79" s="2">
        <f t="shared" si="32"/>
        <v>1211.8609254210705</v>
      </c>
      <c r="E79">
        <v>101325</v>
      </c>
      <c r="F79" s="1">
        <v>8314.4626181532403</v>
      </c>
      <c r="G79">
        <v>0.02</v>
      </c>
      <c r="H79" s="2">
        <f t="shared" si="33"/>
        <v>1.0056101421431578E-2</v>
      </c>
      <c r="I79" s="2">
        <f t="shared" si="34"/>
        <v>2.0112202842863158E-4</v>
      </c>
      <c r="K79">
        <v>1211.8609254210705</v>
      </c>
      <c r="L79" s="2">
        <f t="shared" si="35"/>
        <v>3.0557925590882803E-4</v>
      </c>
    </row>
    <row r="80" spans="1:12" ht="18" x14ac:dyDescent="0.2">
      <c r="A80">
        <v>0.84015408320493001</v>
      </c>
      <c r="B80" s="2">
        <v>7.1818575449600704E-8</v>
      </c>
      <c r="D80" s="2">
        <f t="shared" si="32"/>
        <v>1190.2578586362479</v>
      </c>
      <c r="E80">
        <v>101325</v>
      </c>
      <c r="F80" s="1">
        <v>8314.4626181532403</v>
      </c>
      <c r="G80">
        <v>0.02</v>
      </c>
      <c r="H80" s="2">
        <f t="shared" si="33"/>
        <v>1.0238618704578144E-2</v>
      </c>
      <c r="I80" s="2">
        <f t="shared" si="34"/>
        <v>2.0477237409156289E-4</v>
      </c>
      <c r="K80">
        <v>1190.2578586362479</v>
      </c>
      <c r="L80" s="2">
        <f t="shared" si="35"/>
        <v>3.5072394783823433E-4</v>
      </c>
    </row>
    <row r="81" spans="1:12" ht="18" x14ac:dyDescent="0.2">
      <c r="A81">
        <v>0.85845916795069299</v>
      </c>
      <c r="B81" s="2">
        <v>7.0433638962634804E-8</v>
      </c>
      <c r="D81" s="2">
        <f t="shared" si="32"/>
        <v>1164.8777686039421</v>
      </c>
      <c r="E81">
        <v>101325</v>
      </c>
      <c r="F81" s="1">
        <v>8314.4626181532403</v>
      </c>
      <c r="G81">
        <v>0.02</v>
      </c>
      <c r="H81" s="2">
        <f t="shared" si="33"/>
        <v>1.0461695383979513E-2</v>
      </c>
      <c r="I81" s="2">
        <f t="shared" si="34"/>
        <v>2.0923390767959026E-4</v>
      </c>
      <c r="K81">
        <v>1164.8777686039421</v>
      </c>
      <c r="L81" s="2">
        <f t="shared" si="35"/>
        <v>3.3662631331482447E-4</v>
      </c>
    </row>
    <row r="82" spans="1:12" ht="18" x14ac:dyDescent="0.2">
      <c r="A82">
        <v>0.91171032357473003</v>
      </c>
      <c r="B82" s="2">
        <v>1.43366671659772E-7</v>
      </c>
      <c r="D82" s="2">
        <f t="shared" si="32"/>
        <v>1096.8396146695964</v>
      </c>
      <c r="E82">
        <v>101325</v>
      </c>
      <c r="F82" s="1">
        <v>8314.4626181532403</v>
      </c>
      <c r="G82">
        <v>0.02</v>
      </c>
      <c r="H82" s="2">
        <f t="shared" si="33"/>
        <v>1.1110645724056215E-2</v>
      </c>
      <c r="I82" s="2">
        <f t="shared" si="34"/>
        <v>2.222129144811243E-4</v>
      </c>
      <c r="K82">
        <v>1096.8396146695964</v>
      </c>
      <c r="L82" s="2">
        <f t="shared" si="35"/>
        <v>6.4517704560303657E-4</v>
      </c>
    </row>
    <row r="83" spans="1:12" ht="18" x14ac:dyDescent="0.2">
      <c r="A83">
        <v>0.91254237288135498</v>
      </c>
      <c r="B83" s="2">
        <v>1.3262382965716E-7</v>
      </c>
      <c r="D83" s="2">
        <f t="shared" si="32"/>
        <v>1095.8395245170889</v>
      </c>
      <c r="E83">
        <v>101325</v>
      </c>
      <c r="F83" s="1">
        <v>8314.4626181532403</v>
      </c>
      <c r="G83">
        <v>0.02</v>
      </c>
      <c r="H83" s="2">
        <f>E83/(D83*F83)</f>
        <v>1.1120785573119903E-2</v>
      </c>
      <c r="I83" s="2">
        <f>G83*H83</f>
        <v>2.2241571146239806E-4</v>
      </c>
      <c r="K83">
        <v>1095.8395245170889</v>
      </c>
      <c r="L83" s="2">
        <f t="shared" si="35"/>
        <v>5.9628804451425453E-4</v>
      </c>
    </row>
    <row r="86" spans="1:12" x14ac:dyDescent="0.2">
      <c r="A86" t="s">
        <v>19</v>
      </c>
    </row>
    <row r="87" spans="1:12" ht="18" x14ac:dyDescent="0.2">
      <c r="A87">
        <v>0.54459000000000002</v>
      </c>
      <c r="B87">
        <v>4.8291000000000002E-3</v>
      </c>
      <c r="D87">
        <f>1000/A87</f>
        <v>1836.2437797241962</v>
      </c>
      <c r="E87">
        <f>101325*5</f>
        <v>506625</v>
      </c>
      <c r="F87" s="1">
        <v>8314.4626181532403</v>
      </c>
      <c r="G87">
        <v>0.02</v>
      </c>
      <c r="H87" s="2">
        <f>E87/(D87*F87)</f>
        <v>3.3183492598500841E-2</v>
      </c>
      <c r="I87" s="2">
        <f>G87*H87</f>
        <v>6.6366985197001687E-4</v>
      </c>
      <c r="K87">
        <v>1836.2437797241962</v>
      </c>
      <c r="L87" s="2">
        <v>6.6366985197001687E-4</v>
      </c>
    </row>
    <row r="88" spans="1:12" ht="18" x14ac:dyDescent="0.2">
      <c r="A88">
        <v>0.54747999999999997</v>
      </c>
      <c r="B88">
        <v>5.3426999999999997E-3</v>
      </c>
      <c r="D88">
        <f t="shared" ref="D88:D103" si="36">1000/A88</f>
        <v>1826.5507415796012</v>
      </c>
      <c r="E88">
        <f t="shared" ref="E88:E103" si="37">101325*5</f>
        <v>506625</v>
      </c>
      <c r="F88" s="1">
        <v>8314.4626181532403</v>
      </c>
      <c r="G88">
        <v>0.02</v>
      </c>
      <c r="H88" s="2">
        <f t="shared" ref="H88:H103" si="38">E88/(D88*F88)</f>
        <v>3.3359588916115318E-2</v>
      </c>
      <c r="I88" s="2">
        <f t="shared" ref="I88:I103" si="39">G88*H88</f>
        <v>6.6719177832230637E-4</v>
      </c>
      <c r="K88">
        <v>1826.5507415796012</v>
      </c>
      <c r="L88" s="2">
        <v>6.6719177832230637E-4</v>
      </c>
    </row>
    <row r="89" spans="1:12" ht="18" x14ac:dyDescent="0.2">
      <c r="A89">
        <v>0.59919</v>
      </c>
      <c r="B89">
        <v>8.4696000000000007E-3</v>
      </c>
      <c r="D89">
        <f t="shared" si="36"/>
        <v>1668.9197082728349</v>
      </c>
      <c r="E89">
        <f t="shared" si="37"/>
        <v>506625</v>
      </c>
      <c r="F89" s="1">
        <v>8314.4626181532403</v>
      </c>
      <c r="G89">
        <v>0.02</v>
      </c>
      <c r="H89" s="2">
        <f t="shared" si="38"/>
        <v>3.6510433408795097E-2</v>
      </c>
      <c r="I89" s="2">
        <f t="shared" si="39"/>
        <v>7.3020866817590196E-4</v>
      </c>
      <c r="K89">
        <v>1668.9197082728349</v>
      </c>
      <c r="L89" s="2">
        <v>7.3020866817590196E-4</v>
      </c>
    </row>
    <row r="90" spans="1:12" ht="18" x14ac:dyDescent="0.2">
      <c r="A90">
        <v>0.60795999999999994</v>
      </c>
      <c r="B90">
        <v>8.4828000000000004E-3</v>
      </c>
      <c r="D90">
        <f t="shared" si="36"/>
        <v>1644.8450555957629</v>
      </c>
      <c r="E90">
        <f t="shared" si="37"/>
        <v>506625</v>
      </c>
      <c r="F90" s="1">
        <v>8314.4626181532403</v>
      </c>
      <c r="G90">
        <v>0.02</v>
      </c>
      <c r="H90" s="2">
        <f t="shared" si="38"/>
        <v>3.7044815659825876E-2</v>
      </c>
      <c r="I90" s="2">
        <f t="shared" si="39"/>
        <v>7.4089631319651755E-4</v>
      </c>
      <c r="K90">
        <v>1644.8450555957629</v>
      </c>
      <c r="L90" s="2">
        <v>7.4089631319651755E-4</v>
      </c>
    </row>
    <row r="91" spans="1:12" ht="18" x14ac:dyDescent="0.2">
      <c r="A91">
        <v>0.61890000000000001</v>
      </c>
      <c r="B91">
        <v>8.2251000000000008E-3</v>
      </c>
      <c r="D91">
        <f t="shared" si="36"/>
        <v>1615.7699143641946</v>
      </c>
      <c r="E91">
        <f t="shared" si="37"/>
        <v>506625</v>
      </c>
      <c r="F91" s="1">
        <v>8314.4626181532403</v>
      </c>
      <c r="G91">
        <v>0.02</v>
      </c>
      <c r="H91" s="2">
        <f t="shared" si="38"/>
        <v>3.7711422481522192E-2</v>
      </c>
      <c r="I91" s="2">
        <f t="shared" si="39"/>
        <v>7.542284496304439E-4</v>
      </c>
      <c r="K91">
        <v>1615.7699143641946</v>
      </c>
      <c r="L91" s="2">
        <v>7.542284496304439E-4</v>
      </c>
    </row>
    <row r="92" spans="1:12" ht="18" x14ac:dyDescent="0.2">
      <c r="A92">
        <v>0.61528000000000005</v>
      </c>
      <c r="B92">
        <v>9.8011000000000001E-3</v>
      </c>
      <c r="D92">
        <f t="shared" si="36"/>
        <v>1625.276296970485</v>
      </c>
      <c r="E92">
        <f t="shared" si="37"/>
        <v>506625</v>
      </c>
      <c r="F92" s="1">
        <v>8314.4626181532403</v>
      </c>
      <c r="G92">
        <v>0.02</v>
      </c>
      <c r="H92" s="2">
        <f t="shared" si="38"/>
        <v>3.7490845087140047E-2</v>
      </c>
      <c r="I92" s="2">
        <f t="shared" si="39"/>
        <v>7.4981690174280092E-4</v>
      </c>
      <c r="K92">
        <v>1625.276296970485</v>
      </c>
      <c r="L92" s="2">
        <v>7.4981690174280092E-4</v>
      </c>
    </row>
    <row r="93" spans="1:12" ht="18" x14ac:dyDescent="0.2">
      <c r="A93">
        <v>0.76719999999999999</v>
      </c>
      <c r="B93">
        <v>2.5805000000000002E-2</v>
      </c>
      <c r="D93">
        <f t="shared" si="36"/>
        <v>1303.4410844629822</v>
      </c>
      <c r="E93">
        <f t="shared" si="37"/>
        <v>506625</v>
      </c>
      <c r="F93" s="1">
        <v>8314.4626181532403</v>
      </c>
      <c r="G93">
        <v>0.02</v>
      </c>
      <c r="H93" s="2">
        <f t="shared" si="38"/>
        <v>4.6747783693365373E-2</v>
      </c>
      <c r="I93" s="2">
        <f t="shared" si="39"/>
        <v>9.3495567386730745E-4</v>
      </c>
      <c r="K93">
        <v>1303.4410844629822</v>
      </c>
      <c r="L93" s="2">
        <v>9.3495567386730745E-4</v>
      </c>
    </row>
    <row r="94" spans="1:12" ht="18" x14ac:dyDescent="0.2">
      <c r="A94">
        <v>0.76654</v>
      </c>
      <c r="B94">
        <v>2.9697999999999999E-2</v>
      </c>
      <c r="D94">
        <f t="shared" si="36"/>
        <v>1304.5633626425235</v>
      </c>
      <c r="E94">
        <f t="shared" si="37"/>
        <v>506625</v>
      </c>
      <c r="F94" s="1">
        <v>8314.4626181532403</v>
      </c>
      <c r="G94">
        <v>0.02</v>
      </c>
      <c r="H94" s="2">
        <f t="shared" si="38"/>
        <v>4.6707567925328847E-2</v>
      </c>
      <c r="I94" s="2">
        <f t="shared" si="39"/>
        <v>9.34151358506577E-4</v>
      </c>
      <c r="K94">
        <v>1304.5633626425235</v>
      </c>
      <c r="L94" s="2">
        <v>9.34151358506577E-4</v>
      </c>
    </row>
    <row r="95" spans="1:12" ht="18" x14ac:dyDescent="0.2">
      <c r="A95">
        <v>0.76185000000000003</v>
      </c>
      <c r="B95">
        <v>3.2650999999999999E-2</v>
      </c>
      <c r="D95">
        <f t="shared" si="36"/>
        <v>1312.5943427183829</v>
      </c>
      <c r="E95">
        <f t="shared" si="37"/>
        <v>506625</v>
      </c>
      <c r="F95" s="1">
        <v>8314.4626181532403</v>
      </c>
      <c r="G95">
        <v>0.02</v>
      </c>
      <c r="H95" s="2">
        <f t="shared" si="38"/>
        <v>4.6421792240342034E-2</v>
      </c>
      <c r="I95" s="2">
        <f t="shared" si="39"/>
        <v>9.2843584480684072E-4</v>
      </c>
      <c r="K95">
        <v>1312.5943427183829</v>
      </c>
      <c r="L95" s="2">
        <v>9.2843584480684072E-4</v>
      </c>
    </row>
    <row r="96" spans="1:12" ht="18" x14ac:dyDescent="0.2">
      <c r="A96">
        <v>0.76407999999999998</v>
      </c>
      <c r="B96">
        <v>3.4105000000000003E-2</v>
      </c>
      <c r="D96">
        <f t="shared" si="36"/>
        <v>1308.7634802638468</v>
      </c>
      <c r="E96">
        <f t="shared" si="37"/>
        <v>506625</v>
      </c>
      <c r="F96" s="1">
        <v>8314.4626181532403</v>
      </c>
      <c r="G96">
        <v>0.02</v>
      </c>
      <c r="H96" s="2">
        <f t="shared" si="38"/>
        <v>4.6557672789919985E-2</v>
      </c>
      <c r="I96" s="2">
        <f t="shared" si="39"/>
        <v>9.3115345579839967E-4</v>
      </c>
      <c r="K96">
        <v>1308.7634802638468</v>
      </c>
      <c r="L96" s="2">
        <v>9.3115345579839967E-4</v>
      </c>
    </row>
    <row r="97" spans="1:12" ht="18" x14ac:dyDescent="0.2">
      <c r="A97">
        <v>0.77420999999999995</v>
      </c>
      <c r="B97">
        <v>3.2617E-2</v>
      </c>
      <c r="D97">
        <f t="shared" si="36"/>
        <v>1291.6392193332558</v>
      </c>
      <c r="E97">
        <f t="shared" si="37"/>
        <v>506625</v>
      </c>
      <c r="F97" s="1">
        <v>8314.4626181532403</v>
      </c>
      <c r="G97">
        <v>0.02</v>
      </c>
      <c r="H97" s="2">
        <f t="shared" si="38"/>
        <v>4.7174923896298751E-2</v>
      </c>
      <c r="I97" s="2">
        <f t="shared" si="39"/>
        <v>9.4349847792597503E-4</v>
      </c>
      <c r="K97">
        <v>1291.6392193332558</v>
      </c>
      <c r="L97" s="2">
        <v>9.4349847792597503E-4</v>
      </c>
    </row>
    <row r="98" spans="1:12" ht="18" x14ac:dyDescent="0.2">
      <c r="A98">
        <v>0.78378999999999999</v>
      </c>
      <c r="B98">
        <v>6.0130000000000003E-2</v>
      </c>
      <c r="D98">
        <f t="shared" si="36"/>
        <v>1275.8519501397059</v>
      </c>
      <c r="E98">
        <f t="shared" si="37"/>
        <v>506625</v>
      </c>
      <c r="F98" s="1">
        <v>8314.4626181532403</v>
      </c>
      <c r="G98">
        <v>0.02</v>
      </c>
      <c r="H98" s="2">
        <f t="shared" si="38"/>
        <v>4.7758661862647087E-2</v>
      </c>
      <c r="I98" s="2">
        <f t="shared" si="39"/>
        <v>9.5517323725294171E-4</v>
      </c>
      <c r="K98">
        <v>1275.8519501397059</v>
      </c>
      <c r="L98" s="2">
        <v>9.5517323725294171E-4</v>
      </c>
    </row>
    <row r="99" spans="1:12" ht="18" x14ac:dyDescent="0.2">
      <c r="A99">
        <v>0.83306999999999998</v>
      </c>
      <c r="B99">
        <v>6.1699999999999998E-2</v>
      </c>
      <c r="D99">
        <f t="shared" si="36"/>
        <v>1200.3793198650774</v>
      </c>
      <c r="E99">
        <f t="shared" si="37"/>
        <v>506625</v>
      </c>
      <c r="F99" s="1">
        <v>8314.4626181532403</v>
      </c>
      <c r="G99">
        <v>0.02</v>
      </c>
      <c r="H99" s="2">
        <f t="shared" si="38"/>
        <v>5.0761439209374197E-2</v>
      </c>
      <c r="I99" s="2">
        <f t="shared" si="39"/>
        <v>1.015228784187484E-3</v>
      </c>
      <c r="K99">
        <v>1200.3793198650774</v>
      </c>
      <c r="L99" s="2">
        <v>1.015228784187484E-3</v>
      </c>
    </row>
    <row r="100" spans="1:12" ht="18" x14ac:dyDescent="0.2">
      <c r="A100">
        <v>0.84697</v>
      </c>
      <c r="B100">
        <v>7.1249000000000007E-2</v>
      </c>
      <c r="D100">
        <f t="shared" si="36"/>
        <v>1180.6793629054157</v>
      </c>
      <c r="E100">
        <f t="shared" si="37"/>
        <v>506625</v>
      </c>
      <c r="F100" s="1">
        <v>8314.4626181532403</v>
      </c>
      <c r="G100">
        <v>0.02</v>
      </c>
      <c r="H100" s="2">
        <f t="shared" si="38"/>
        <v>5.1608407657416144E-2</v>
      </c>
      <c r="I100" s="2">
        <f t="shared" si="39"/>
        <v>1.032168153148323E-3</v>
      </c>
      <c r="K100">
        <v>1180.6793629054157</v>
      </c>
      <c r="L100" s="2">
        <v>1.032168153148323E-3</v>
      </c>
    </row>
    <row r="101" spans="1:12" ht="18" x14ac:dyDescent="0.2">
      <c r="A101">
        <v>0.86609999999999998</v>
      </c>
      <c r="B101">
        <v>7.0643999999999998E-2</v>
      </c>
      <c r="D101">
        <f t="shared" si="36"/>
        <v>1154.6010853250202</v>
      </c>
      <c r="E101">
        <f t="shared" si="37"/>
        <v>506625</v>
      </c>
      <c r="F101" s="1">
        <v>8314.4626181532403</v>
      </c>
      <c r="G101">
        <v>0.02</v>
      </c>
      <c r="H101" s="2">
        <f t="shared" si="38"/>
        <v>5.2774055600656608E-2</v>
      </c>
      <c r="I101" s="2">
        <f t="shared" si="39"/>
        <v>1.0554811120131321E-3</v>
      </c>
      <c r="K101">
        <v>1154.6010853250202</v>
      </c>
      <c r="L101" s="2">
        <v>1.0554811120131321E-3</v>
      </c>
    </row>
    <row r="102" spans="1:12" ht="18" x14ac:dyDescent="0.2">
      <c r="A102">
        <v>0.92005000000000003</v>
      </c>
      <c r="B102">
        <v>0.14391000000000001</v>
      </c>
      <c r="D102">
        <f t="shared" si="36"/>
        <v>1086.8974512254767</v>
      </c>
      <c r="E102">
        <f t="shared" si="37"/>
        <v>506625</v>
      </c>
      <c r="F102" s="1">
        <v>8314.4626181532403</v>
      </c>
      <c r="G102">
        <v>0.02</v>
      </c>
      <c r="H102" s="2">
        <f t="shared" si="38"/>
        <v>5.6061389972733071E-2</v>
      </c>
      <c r="I102" s="2">
        <f t="shared" si="39"/>
        <v>1.1212277994546614E-3</v>
      </c>
      <c r="K102">
        <v>1086.8974512254767</v>
      </c>
      <c r="L102" s="2">
        <v>1.1212277994546614E-3</v>
      </c>
    </row>
    <row r="103" spans="1:12" ht="18" x14ac:dyDescent="0.2">
      <c r="A103">
        <v>0.92256000000000005</v>
      </c>
      <c r="B103">
        <v>0.13244</v>
      </c>
      <c r="D103">
        <f t="shared" si="36"/>
        <v>1083.9403399236905</v>
      </c>
      <c r="E103">
        <f t="shared" si="37"/>
        <v>506625</v>
      </c>
      <c r="F103" s="1">
        <v>8314.4626181532403</v>
      </c>
      <c r="G103">
        <v>0.02</v>
      </c>
      <c r="H103" s="2">
        <f t="shared" si="38"/>
        <v>5.62143317572356E-2</v>
      </c>
      <c r="I103" s="2">
        <f t="shared" si="39"/>
        <v>1.1242866351447119E-3</v>
      </c>
      <c r="K103">
        <v>1083.9403399236905</v>
      </c>
      <c r="L103" s="2">
        <v>1.1242866351447119E-3</v>
      </c>
    </row>
    <row r="107" spans="1:12" x14ac:dyDescent="0.2">
      <c r="A10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EE6F-6A2F-D54D-BC33-E39FCADA6840}">
  <dimension ref="A1:G18"/>
  <sheetViews>
    <sheetView workbookViewId="0">
      <selection activeCell="H19" sqref="H19"/>
    </sheetView>
  </sheetViews>
  <sheetFormatPr baseColWidth="10" defaultRowHeight="16" x14ac:dyDescent="0.2"/>
  <cols>
    <col min="7" max="7" width="12.1640625" bestFit="1" customWidth="1"/>
  </cols>
  <sheetData>
    <row r="1" spans="1:7" x14ac:dyDescent="0.2">
      <c r="A1" t="s">
        <v>17</v>
      </c>
      <c r="E1" t="s">
        <v>20</v>
      </c>
    </row>
    <row r="2" spans="1:7" x14ac:dyDescent="0.2">
      <c r="A2">
        <v>0.54459000000000002</v>
      </c>
      <c r="B2">
        <v>4.8291000000000002E-3</v>
      </c>
      <c r="C2" s="2">
        <v>6.6366985197001687E-4</v>
      </c>
      <c r="E2">
        <v>0.93</v>
      </c>
      <c r="F2">
        <v>0.250803975129613</v>
      </c>
      <c r="G2" s="2">
        <f>F2/1000000</f>
        <v>2.50803975129613E-7</v>
      </c>
    </row>
    <row r="3" spans="1:7" x14ac:dyDescent="0.2">
      <c r="A3">
        <v>0.54747999999999997</v>
      </c>
      <c r="B3">
        <v>5.3426999999999997E-3</v>
      </c>
      <c r="C3" s="2">
        <v>6.6719177832230637E-4</v>
      </c>
      <c r="E3">
        <v>0.97571428571428498</v>
      </c>
      <c r="F3">
        <v>1.08307639539724</v>
      </c>
      <c r="G3" s="2">
        <f t="shared" ref="G3:G6" si="0">F3/1000000</f>
        <v>1.0830763953972399E-6</v>
      </c>
    </row>
    <row r="4" spans="1:7" x14ac:dyDescent="0.2">
      <c r="A4">
        <v>0.59919</v>
      </c>
      <c r="B4">
        <v>8.4696000000000007E-3</v>
      </c>
      <c r="C4" s="2">
        <v>7.3020866817590196E-4</v>
      </c>
      <c r="E4">
        <v>0.995</v>
      </c>
      <c r="F4">
        <v>2.0274401931431498</v>
      </c>
      <c r="G4" s="2">
        <f t="shared" si="0"/>
        <v>2.0274401931431497E-6</v>
      </c>
    </row>
    <row r="5" spans="1:7" x14ac:dyDescent="0.2">
      <c r="A5">
        <v>0.60795999999999994</v>
      </c>
      <c r="B5">
        <v>8.4828000000000004E-3</v>
      </c>
      <c r="C5" s="2">
        <v>7.4089631319651755E-4</v>
      </c>
      <c r="E5">
        <v>0.99357142857142799</v>
      </c>
      <c r="F5">
        <v>2.6617198148380798</v>
      </c>
      <c r="G5" s="2">
        <f t="shared" si="0"/>
        <v>2.6617198148380798E-6</v>
      </c>
    </row>
    <row r="6" spans="1:7" x14ac:dyDescent="0.2">
      <c r="A6">
        <v>0.61890000000000001</v>
      </c>
      <c r="B6">
        <v>8.2251000000000008E-3</v>
      </c>
      <c r="C6" s="2">
        <v>7.542284496304439E-4</v>
      </c>
      <c r="E6">
        <v>1.0178571428571399</v>
      </c>
      <c r="F6">
        <v>5.0866115307965201</v>
      </c>
      <c r="G6" s="2">
        <f t="shared" si="0"/>
        <v>5.08661153079652E-6</v>
      </c>
    </row>
    <row r="7" spans="1:7" x14ac:dyDescent="0.2">
      <c r="A7">
        <v>0.61528000000000005</v>
      </c>
      <c r="B7">
        <v>9.8011000000000001E-3</v>
      </c>
      <c r="C7" s="2">
        <v>7.4981690174280092E-4</v>
      </c>
    </row>
    <row r="8" spans="1:7" x14ac:dyDescent="0.2">
      <c r="A8">
        <v>0.76719999999999999</v>
      </c>
      <c r="B8">
        <v>2.5805000000000002E-2</v>
      </c>
      <c r="C8" s="2">
        <v>9.3495567386730745E-4</v>
      </c>
    </row>
    <row r="9" spans="1:7" x14ac:dyDescent="0.2">
      <c r="A9">
        <v>0.76654</v>
      </c>
      <c r="B9">
        <v>2.9697999999999999E-2</v>
      </c>
      <c r="C9" s="2">
        <v>9.34151358506577E-4</v>
      </c>
    </row>
    <row r="10" spans="1:7" x14ac:dyDescent="0.2">
      <c r="A10">
        <v>0.76185000000000003</v>
      </c>
      <c r="B10">
        <v>3.2650999999999999E-2</v>
      </c>
      <c r="C10" s="2">
        <v>9.2843584480684072E-4</v>
      </c>
    </row>
    <row r="11" spans="1:7" x14ac:dyDescent="0.2">
      <c r="A11">
        <v>0.76407999999999998</v>
      </c>
      <c r="B11">
        <v>3.4105000000000003E-2</v>
      </c>
      <c r="C11" s="2">
        <v>9.3115345579839967E-4</v>
      </c>
    </row>
    <row r="12" spans="1:7" x14ac:dyDescent="0.2">
      <c r="A12">
        <v>0.77420999999999995</v>
      </c>
      <c r="B12">
        <v>3.2617E-2</v>
      </c>
      <c r="C12" s="2">
        <v>9.4349847792597503E-4</v>
      </c>
    </row>
    <row r="13" spans="1:7" x14ac:dyDescent="0.2">
      <c r="A13">
        <v>0.78378999999999999</v>
      </c>
      <c r="B13">
        <v>6.0130000000000003E-2</v>
      </c>
      <c r="C13" s="2">
        <v>9.5517323725294171E-4</v>
      </c>
    </row>
    <row r="14" spans="1:7" x14ac:dyDescent="0.2">
      <c r="A14">
        <v>0.83306999999999998</v>
      </c>
      <c r="B14">
        <v>6.1699999999999998E-2</v>
      </c>
      <c r="C14" s="2">
        <v>1.015228784187484E-3</v>
      </c>
    </row>
    <row r="15" spans="1:7" x14ac:dyDescent="0.2">
      <c r="A15">
        <v>0.84697</v>
      </c>
      <c r="B15">
        <v>7.1249000000000007E-2</v>
      </c>
      <c r="C15" s="2">
        <v>1.032168153148323E-3</v>
      </c>
    </row>
    <row r="16" spans="1:7" x14ac:dyDescent="0.2">
      <c r="A16">
        <v>0.86609999999999998</v>
      </c>
      <c r="B16">
        <v>7.0643999999999998E-2</v>
      </c>
      <c r="C16" s="2">
        <v>1.0554811120131321E-3</v>
      </c>
    </row>
    <row r="17" spans="1:3" x14ac:dyDescent="0.2">
      <c r="A17">
        <v>0.92005000000000003</v>
      </c>
      <c r="B17">
        <v>0.14391000000000001</v>
      </c>
      <c r="C17" s="2">
        <v>1.1212277994546614E-3</v>
      </c>
    </row>
    <row r="18" spans="1:3" x14ac:dyDescent="0.2">
      <c r="A18">
        <v>0.92256000000000005</v>
      </c>
      <c r="B18">
        <v>0.13244</v>
      </c>
      <c r="C18" s="2">
        <v>1.1242866351447119E-3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2020-10-15T15:06:20Z</dcterms:created>
  <dcterms:modified xsi:type="dcterms:W3CDTF">2020-10-26T18:16:12Z</dcterms:modified>
</cp:coreProperties>
</file>