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evans/Docs/Economics/OSE/UT-RateCut/data/"/>
    </mc:Choice>
  </mc:AlternateContent>
  <xr:revisionPtr revIDLastSave="0" documentId="8_{E6CC5DA2-352E-0D4F-A73A-827957C1BB9B}" xr6:coauthVersionLast="47" xr6:coauthVersionMax="47" xr10:uidLastSave="{00000000-0000-0000-0000-000000000000}"/>
  <bookViews>
    <workbookView xWindow="18480" yWindow="6440" windowWidth="27040" windowHeight="14840" activeTab="1" xr2:uid="{DA92A03F-6D85-3D4B-A685-AC83812FC0E5}"/>
  </bookViews>
  <sheets>
    <sheet name="Table 2" sheetId="6" r:id="rId1"/>
    <sheet name="Table 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E7" i="2"/>
  <c r="C7" i="2"/>
  <c r="C8" i="2"/>
  <c r="H8" i="6"/>
  <c r="H6" i="6"/>
  <c r="D6" i="6"/>
  <c r="E6" i="6" s="1"/>
  <c r="B6" i="6"/>
  <c r="C6" i="6" s="1"/>
  <c r="D7" i="6"/>
  <c r="E7" i="6" s="1"/>
  <c r="B7" i="6"/>
  <c r="C7" i="6" s="1"/>
  <c r="D10" i="6"/>
  <c r="B10" i="6"/>
  <c r="C10" i="6" s="1"/>
  <c r="D9" i="6"/>
  <c r="B9" i="6"/>
  <c r="D11" i="6"/>
  <c r="B11" i="6"/>
  <c r="D8" i="6"/>
  <c r="B8" i="6"/>
  <c r="C8" i="6" l="1"/>
  <c r="E8" i="6"/>
  <c r="C9" i="6"/>
  <c r="E9" i="6"/>
  <c r="E10" i="6"/>
</calcChain>
</file>

<file path=xl/sharedStrings.xml><?xml version="1.0" encoding="utf-8"?>
<sst xmlns="http://schemas.openxmlformats.org/spreadsheetml/2006/main" count="28" uniqueCount="22">
  <si>
    <t>Current law</t>
  </si>
  <si>
    <t>Reform</t>
  </si>
  <si>
    <t>revenue</t>
  </si>
  <si>
    <t>Tax</t>
  </si>
  <si>
    <t>Table 2. Missouri business taxes: dollars and percent of total tax revenue</t>
  </si>
  <si>
    <t>Category</t>
  </si>
  <si>
    <t>FY 2021</t>
  </si>
  <si>
    <t>$ millions</t>
  </si>
  <si>
    <t>% total state</t>
  </si>
  <si>
    <t>FY 2022</t>
  </si>
  <si>
    <t>Corporate Income Tax</t>
  </si>
  <si>
    <t>Financial Institutions Tax</t>
  </si>
  <si>
    <t>Local Sales and  Use Tax</t>
  </si>
  <si>
    <t>State Sales and Use Tax</t>
  </si>
  <si>
    <t>Total collections</t>
  </si>
  <si>
    <t>Individual Income Tax</t>
  </si>
  <si>
    <t>Table 3</t>
  </si>
  <si>
    <t>METR</t>
  </si>
  <si>
    <t>Change in 2023</t>
  </si>
  <si>
    <t>state tax rev</t>
  </si>
  <si>
    <t>Reduce by one half (2.0%, 2.24%)</t>
  </si>
  <si>
    <t>Repeal MO corp inc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</si>
</sst>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%"/>
    <numFmt numFmtId="166" formatCode="&quot;$&quot;#,##0.00"/>
    <numFmt numFmtId="167" formatCode="&quot;$&quot;#,##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5" fontId="0" fillId="0" borderId="0" xfId="0" applyNumberFormat="1"/>
    <xf numFmtId="166" fontId="0" fillId="0" borderId="0" xfId="0" applyNumberFormat="1"/>
    <xf numFmtId="1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B2839-8054-B24E-81EE-2CBD0599259E}">
  <dimension ref="A1:H13"/>
  <sheetViews>
    <sheetView workbookViewId="0">
      <selection activeCell="H9" sqref="H9"/>
    </sheetView>
  </sheetViews>
  <sheetFormatPr baseColWidth="10" defaultRowHeight="16" x14ac:dyDescent="0.2"/>
  <cols>
    <col min="1" max="1" width="25.6640625" customWidth="1"/>
  </cols>
  <sheetData>
    <row r="1" spans="1:8" x14ac:dyDescent="0.2">
      <c r="A1" s="4" t="s">
        <v>4</v>
      </c>
    </row>
    <row r="3" spans="1:8" x14ac:dyDescent="0.2">
      <c r="C3" t="s">
        <v>9</v>
      </c>
      <c r="E3" t="s">
        <v>6</v>
      </c>
    </row>
    <row r="4" spans="1:8" x14ac:dyDescent="0.2">
      <c r="A4" t="s">
        <v>3</v>
      </c>
      <c r="B4" t="s">
        <v>9</v>
      </c>
      <c r="C4" t="s">
        <v>8</v>
      </c>
      <c r="D4" t="s">
        <v>6</v>
      </c>
      <c r="E4" t="s">
        <v>8</v>
      </c>
    </row>
    <row r="5" spans="1:8" x14ac:dyDescent="0.2">
      <c r="A5" t="s">
        <v>5</v>
      </c>
      <c r="B5" t="s">
        <v>7</v>
      </c>
      <c r="C5" t="s">
        <v>2</v>
      </c>
      <c r="D5" t="s">
        <v>7</v>
      </c>
      <c r="E5" t="s">
        <v>2</v>
      </c>
    </row>
    <row r="6" spans="1:8" x14ac:dyDescent="0.2">
      <c r="A6" t="s">
        <v>10</v>
      </c>
      <c r="B6" s="6">
        <f>894175267/1000000</f>
        <v>894.17526699999996</v>
      </c>
      <c r="C6" s="1">
        <f>B6/$B$11</f>
        <v>4.0863213999523203E-2</v>
      </c>
      <c r="D6" s="6">
        <f>798110636/1000000</f>
        <v>798.110636</v>
      </c>
      <c r="E6" s="1">
        <f>D6/$D$11</f>
        <v>4.0675416861042486E-2</v>
      </c>
      <c r="H6" s="6">
        <f>B6+B8</f>
        <v>948.04533299999991</v>
      </c>
    </row>
    <row r="7" spans="1:8" x14ac:dyDescent="0.2">
      <c r="A7" t="s">
        <v>15</v>
      </c>
      <c r="B7" s="6">
        <f>10010305666.64/1000000</f>
        <v>10010.305666639999</v>
      </c>
      <c r="C7" s="1">
        <f>B7/$B$11</f>
        <v>0.45746430006831096</v>
      </c>
      <c r="D7" s="6">
        <f>8930181581/1000000</f>
        <v>8930.1815810000007</v>
      </c>
      <c r="E7" s="1">
        <f>D7/$D$11</f>
        <v>0.45512344036971147</v>
      </c>
    </row>
    <row r="8" spans="1:8" x14ac:dyDescent="0.2">
      <c r="A8" t="s">
        <v>11</v>
      </c>
      <c r="B8" s="6">
        <f>53870066/1000000</f>
        <v>53.870066000000001</v>
      </c>
      <c r="C8" s="1">
        <f>B8/$B$11</f>
        <v>2.4618261277925047E-3</v>
      </c>
      <c r="D8" s="6">
        <f>38617438/1000000</f>
        <v>38.617438</v>
      </c>
      <c r="E8" s="1">
        <f>D8/$D$11</f>
        <v>1.9681236133225304E-3</v>
      </c>
      <c r="H8" s="2">
        <f>H6/2</f>
        <v>474.02266649999996</v>
      </c>
    </row>
    <row r="9" spans="1:8" x14ac:dyDescent="0.2">
      <c r="A9" t="s">
        <v>12</v>
      </c>
      <c r="B9" s="6">
        <f>4629942605/1000000</f>
        <v>4629.9426050000002</v>
      </c>
      <c r="C9" s="1">
        <f>B9/$B$11</f>
        <v>0.21158529256616637</v>
      </c>
      <c r="D9" s="6">
        <f>4063242659/1000000</f>
        <v>4063.242659</v>
      </c>
      <c r="E9" s="1">
        <f t="shared" ref="E9:E10" si="0">D9/$D$11</f>
        <v>0.20708167703505673</v>
      </c>
    </row>
    <row r="10" spans="1:8" x14ac:dyDescent="0.2">
      <c r="A10" t="s">
        <v>13</v>
      </c>
      <c r="B10" s="6">
        <f>4547872464/1000000</f>
        <v>4547.872464</v>
      </c>
      <c r="C10" s="1">
        <f>B10/$B$11</f>
        <v>0.20783474179785258</v>
      </c>
      <c r="D10" s="6">
        <f>4193517510/1000000</f>
        <v>4193.5175099999997</v>
      </c>
      <c r="E10" s="1">
        <f t="shared" si="0"/>
        <v>0.21372108720191382</v>
      </c>
    </row>
    <row r="11" spans="1:8" x14ac:dyDescent="0.2">
      <c r="A11" t="s">
        <v>14</v>
      </c>
      <c r="B11" s="6">
        <f>21882157067/1000000</f>
        <v>21882.157067</v>
      </c>
      <c r="C11" s="6"/>
      <c r="D11" s="6">
        <f>19621449455/1000000</f>
        <v>19621.449455000002</v>
      </c>
      <c r="E11" s="2"/>
    </row>
    <row r="12" spans="1:8" x14ac:dyDescent="0.2">
      <c r="B12" s="3"/>
      <c r="C12" s="6"/>
    </row>
    <row r="13" spans="1:8" x14ac:dyDescent="0.2">
      <c r="B13" s="3"/>
      <c r="C1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0904A-5926-7A48-881E-230978E1CFAF}">
  <dimension ref="A1:F8"/>
  <sheetViews>
    <sheetView tabSelected="1" workbookViewId="0">
      <selection activeCell="F19" sqref="F19"/>
    </sheetView>
  </sheetViews>
  <sheetFormatPr baseColWidth="10" defaultRowHeight="16" x14ac:dyDescent="0.2"/>
  <cols>
    <col min="1" max="1" width="28.83203125" customWidth="1"/>
    <col min="2" max="2" width="11.1640625" bestFit="1" customWidth="1"/>
    <col min="4" max="4" width="12.1640625" bestFit="1" customWidth="1"/>
    <col min="5" max="5" width="12" customWidth="1"/>
    <col min="6" max="6" width="11.6640625" customWidth="1"/>
  </cols>
  <sheetData>
    <row r="1" spans="1:6" x14ac:dyDescent="0.2">
      <c r="A1" t="s">
        <v>16</v>
      </c>
    </row>
    <row r="3" spans="1:6" x14ac:dyDescent="0.2">
      <c r="A3" s="5"/>
      <c r="B3" s="5"/>
      <c r="C3" s="5" t="s">
        <v>18</v>
      </c>
    </row>
    <row r="4" spans="1:6" x14ac:dyDescent="0.2">
      <c r="A4" s="5"/>
      <c r="B4" s="5"/>
      <c r="C4" s="5" t="s">
        <v>19</v>
      </c>
    </row>
    <row r="5" spans="1:6" x14ac:dyDescent="0.2">
      <c r="A5" s="5" t="s">
        <v>1</v>
      </c>
      <c r="B5" s="5" t="s">
        <v>17</v>
      </c>
      <c r="C5" s="5" t="s">
        <v>7</v>
      </c>
    </row>
    <row r="6" spans="1:6" x14ac:dyDescent="0.2">
      <c r="A6" t="s">
        <v>0</v>
      </c>
      <c r="B6" s="3">
        <v>3.2399999999999998E-2</v>
      </c>
      <c r="C6" s="6">
        <v>0</v>
      </c>
      <c r="F6" s="3"/>
    </row>
    <row r="7" spans="1:6" x14ac:dyDescent="0.2">
      <c r="A7" t="s">
        <v>20</v>
      </c>
      <c r="B7" s="3">
        <v>2.98E-2</v>
      </c>
      <c r="C7" s="6">
        <f>C8/2</f>
        <v>474.02266649999996</v>
      </c>
      <c r="E7" s="3">
        <f>(B7-$B$6)/$B$6</f>
        <v>-8.0246913580246867E-2</v>
      </c>
      <c r="F7" s="3"/>
    </row>
    <row r="8" spans="1:6" x14ac:dyDescent="0.2">
      <c r="A8" t="s">
        <v>21</v>
      </c>
      <c r="B8" s="3">
        <v>2.7199999999999998E-2</v>
      </c>
      <c r="C8" s="6">
        <f>'Table 2'!B6+'Table 2'!B8</f>
        <v>948.04533299999991</v>
      </c>
      <c r="E8" s="3">
        <f>(B8-$B$6)/$B$6</f>
        <v>-0.16049382716049382</v>
      </c>
      <c r="F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2</vt:lpstr>
      <vt:lpstr>Table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2023-02-04T22:06:10Z</dcterms:created>
  <dcterms:modified xsi:type="dcterms:W3CDTF">2023-03-13T18:27:20Z</dcterms:modified>
</cp:coreProperties>
</file>