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rojects\Personal\C#\CS-EclipseData\Data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Sheet1 (2)" sheetId="4" r:id="rId4"/>
    <sheet name="Sheet2 (2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C4" i="5" s="1"/>
  <c r="D4" i="5" s="1"/>
  <c r="E4" i="5" s="1"/>
  <c r="F4" i="5" s="1"/>
  <c r="G4" i="5" s="1"/>
  <c r="B5" i="5"/>
  <c r="C5" i="5"/>
  <c r="D5" i="5" s="1"/>
  <c r="E5" i="5" s="1"/>
  <c r="F5" i="5" s="1"/>
  <c r="G5" i="5" s="1"/>
  <c r="B6" i="5"/>
  <c r="C6" i="5" s="1"/>
  <c r="D6" i="5" s="1"/>
  <c r="E6" i="5" s="1"/>
  <c r="F6" i="5" s="1"/>
  <c r="G6" i="5" s="1"/>
  <c r="B7" i="5"/>
  <c r="C7" i="5"/>
  <c r="D7" i="5" s="1"/>
  <c r="E7" i="5" s="1"/>
  <c r="F7" i="5" s="1"/>
  <c r="G7" i="5" s="1"/>
  <c r="B8" i="5"/>
  <c r="C8" i="5" s="1"/>
  <c r="D8" i="5" s="1"/>
  <c r="E8" i="5" s="1"/>
  <c r="F8" i="5" s="1"/>
  <c r="G8" i="5" s="1"/>
  <c r="B9" i="5"/>
  <c r="C9" i="5"/>
  <c r="D9" i="5" s="1"/>
  <c r="E9" i="5" s="1"/>
  <c r="B10" i="5"/>
  <c r="C10" i="5" s="1"/>
  <c r="D10" i="5" s="1"/>
  <c r="E10" i="5" s="1"/>
  <c r="F10" i="5" s="1"/>
  <c r="G10" i="5" s="1"/>
  <c r="B11" i="5"/>
  <c r="C11" i="5" s="1"/>
  <c r="D11" i="5" s="1"/>
  <c r="E11" i="5" s="1"/>
  <c r="F11" i="5" s="1"/>
  <c r="G11" i="5" s="1"/>
  <c r="B12" i="5"/>
  <c r="C12" i="5" s="1"/>
  <c r="D12" i="5" s="1"/>
  <c r="E12" i="5" s="1"/>
  <c r="F12" i="5" s="1"/>
  <c r="G12" i="5" s="1"/>
  <c r="B13" i="5"/>
  <c r="C13" i="5" s="1"/>
  <c r="D13" i="5" s="1"/>
  <c r="E13" i="5" s="1"/>
  <c r="F13" i="5" s="1"/>
  <c r="G13" i="5" s="1"/>
  <c r="B14" i="5"/>
  <c r="C14" i="5" s="1"/>
  <c r="D14" i="5" s="1"/>
  <c r="E14" i="5" s="1"/>
  <c r="F14" i="5" s="1"/>
  <c r="G14" i="5" s="1"/>
  <c r="B15" i="5"/>
  <c r="C15" i="5" s="1"/>
  <c r="D15" i="5" s="1"/>
  <c r="E15" i="5" s="1"/>
  <c r="F15" i="5" s="1"/>
  <c r="G15" i="5" s="1"/>
  <c r="M15" i="5"/>
  <c r="B16" i="5"/>
  <c r="C16" i="5"/>
  <c r="D16" i="5" s="1"/>
  <c r="E16" i="5" s="1"/>
  <c r="F16" i="5" s="1"/>
  <c r="G16" i="5" s="1"/>
  <c r="B17" i="5"/>
  <c r="C17" i="5" s="1"/>
  <c r="D17" i="5" s="1"/>
  <c r="E17" i="5" s="1"/>
  <c r="F17" i="5" s="1"/>
  <c r="G17" i="5" s="1"/>
  <c r="B18" i="5"/>
  <c r="C18" i="5"/>
  <c r="D18" i="5" s="1"/>
  <c r="E18" i="5" s="1"/>
  <c r="F18" i="5" s="1"/>
  <c r="G18" i="5" s="1"/>
  <c r="B19" i="5"/>
  <c r="C19" i="5" s="1"/>
  <c r="D19" i="5" s="1"/>
  <c r="E19" i="5" s="1"/>
  <c r="F19" i="5" s="1"/>
  <c r="G19" i="5" s="1"/>
  <c r="B20" i="5"/>
  <c r="C20" i="5"/>
  <c r="D20" i="5" s="1"/>
  <c r="E20" i="5" s="1"/>
  <c r="F20" i="5" s="1"/>
  <c r="G20" i="5" s="1"/>
  <c r="B21" i="5"/>
  <c r="C21" i="5" s="1"/>
  <c r="D21" i="5" s="1"/>
  <c r="E21" i="5" s="1"/>
  <c r="F21" i="5" s="1"/>
  <c r="G21" i="5" s="1"/>
  <c r="B22" i="5"/>
  <c r="C22" i="5"/>
  <c r="D22" i="5" s="1"/>
  <c r="E22" i="5" s="1"/>
  <c r="F22" i="5" s="1"/>
  <c r="G22" i="5" s="1"/>
  <c r="B27" i="5"/>
  <c r="C27" i="5" s="1"/>
  <c r="D27" i="5" s="1"/>
  <c r="E27" i="5" s="1"/>
  <c r="F27" i="5" s="1"/>
  <c r="G27" i="5" s="1"/>
  <c r="B28" i="5"/>
  <c r="C28" i="5"/>
  <c r="D28" i="5" s="1"/>
  <c r="E28" i="5" s="1"/>
  <c r="F28" i="5" s="1"/>
  <c r="G28" i="5" s="1"/>
  <c r="B29" i="5"/>
  <c r="C29" i="5" s="1"/>
  <c r="D29" i="5" s="1"/>
  <c r="E29" i="5" s="1"/>
  <c r="F29" i="5" s="1"/>
  <c r="G29" i="5" s="1"/>
  <c r="B30" i="5"/>
  <c r="C30" i="5"/>
  <c r="D30" i="5" s="1"/>
  <c r="E30" i="5" s="1"/>
  <c r="F30" i="5" s="1"/>
  <c r="G30" i="5" s="1"/>
  <c r="B31" i="5"/>
  <c r="C31" i="5" s="1"/>
  <c r="D31" i="5" s="1"/>
  <c r="E31" i="5" s="1"/>
  <c r="F31" i="5" s="1"/>
  <c r="G31" i="5" s="1"/>
  <c r="B32" i="5"/>
  <c r="C32" i="5"/>
  <c r="D32" i="5" s="1"/>
  <c r="E32" i="5" s="1"/>
  <c r="B33" i="5"/>
  <c r="C33" i="5" s="1"/>
  <c r="D33" i="5" s="1"/>
  <c r="E33" i="5" s="1"/>
  <c r="F33" i="5" s="1"/>
  <c r="G33" i="5" s="1"/>
  <c r="B34" i="5"/>
  <c r="C34" i="5" s="1"/>
  <c r="D34" i="5" s="1"/>
  <c r="E34" i="5" s="1"/>
  <c r="F34" i="5" s="1"/>
  <c r="G34" i="5" s="1"/>
  <c r="B35" i="5"/>
  <c r="C35" i="5" s="1"/>
  <c r="D35" i="5" s="1"/>
  <c r="E35" i="5" s="1"/>
  <c r="F35" i="5" s="1"/>
  <c r="G35" i="5" s="1"/>
  <c r="B36" i="5"/>
  <c r="C36" i="5" s="1"/>
  <c r="D36" i="5" s="1"/>
  <c r="E36" i="5" s="1"/>
  <c r="F36" i="5" s="1"/>
  <c r="G36" i="5" s="1"/>
  <c r="B37" i="5"/>
  <c r="C37" i="5" s="1"/>
  <c r="D37" i="5" s="1"/>
  <c r="E37" i="5" s="1"/>
  <c r="F37" i="5" s="1"/>
  <c r="G37" i="5" s="1"/>
  <c r="B38" i="5"/>
  <c r="C38" i="5" s="1"/>
  <c r="D38" i="5" s="1"/>
  <c r="E38" i="5" s="1"/>
  <c r="F38" i="5" s="1"/>
  <c r="G38" i="5" s="1"/>
  <c r="B39" i="5"/>
  <c r="C39" i="5" s="1"/>
  <c r="D39" i="5" s="1"/>
  <c r="E39" i="5" s="1"/>
  <c r="F39" i="5" s="1"/>
  <c r="G39" i="5" s="1"/>
  <c r="B40" i="5"/>
  <c r="C40" i="5" s="1"/>
  <c r="D40" i="5" s="1"/>
  <c r="E40" i="5" s="1"/>
  <c r="F40" i="5" s="1"/>
  <c r="G40" i="5" s="1"/>
  <c r="B41" i="5"/>
  <c r="C41" i="5" s="1"/>
  <c r="D41" i="5" s="1"/>
  <c r="E41" i="5" s="1"/>
  <c r="F41" i="5" s="1"/>
  <c r="G41" i="5" s="1"/>
  <c r="B42" i="5"/>
  <c r="C42" i="5" s="1"/>
  <c r="D42" i="5" s="1"/>
  <c r="E42" i="5" s="1"/>
  <c r="F42" i="5" s="1"/>
  <c r="G42" i="5" s="1"/>
  <c r="B43" i="5"/>
  <c r="C43" i="5" s="1"/>
  <c r="D43" i="5" s="1"/>
  <c r="E43" i="5" s="1"/>
  <c r="F43" i="5" s="1"/>
  <c r="G43" i="5" s="1"/>
  <c r="B44" i="5"/>
  <c r="C44" i="5" s="1"/>
  <c r="D44" i="5" s="1"/>
  <c r="E44" i="5" s="1"/>
  <c r="F44" i="5" s="1"/>
  <c r="G44" i="5" s="1"/>
  <c r="B45" i="5"/>
  <c r="C45" i="5" s="1"/>
  <c r="D45" i="5" s="1"/>
  <c r="E45" i="5" s="1"/>
  <c r="F45" i="5" s="1"/>
  <c r="G45" i="5" s="1"/>
  <c r="B3" i="4"/>
  <c r="C3" i="4"/>
  <c r="B4" i="4"/>
  <c r="C4" i="4" s="1"/>
  <c r="B5" i="4"/>
  <c r="C5" i="4"/>
  <c r="F5" i="4" s="1"/>
  <c r="D5" i="4"/>
  <c r="E5" i="4"/>
  <c r="G5" i="4"/>
  <c r="H5" i="4"/>
  <c r="J5" i="4"/>
  <c r="B6" i="4"/>
  <c r="C6" i="4"/>
  <c r="D6" i="4" s="1"/>
  <c r="G6" i="4"/>
  <c r="B7" i="4"/>
  <c r="C7" i="4" s="1"/>
  <c r="B8" i="4"/>
  <c r="C8" i="4" s="1"/>
  <c r="B9" i="4"/>
  <c r="C9" i="4"/>
  <c r="F9" i="4" s="1"/>
  <c r="D9" i="4"/>
  <c r="E9" i="4"/>
  <c r="G9" i="4"/>
  <c r="H9" i="4"/>
  <c r="J9" i="4"/>
  <c r="B10" i="4"/>
  <c r="C10" i="4"/>
  <c r="D10" i="4" s="1"/>
  <c r="G10" i="4"/>
  <c r="B11" i="4"/>
  <c r="C11" i="4" s="1"/>
  <c r="B12" i="4"/>
  <c r="C12" i="4" s="1"/>
  <c r="B13" i="4"/>
  <c r="C13" i="4"/>
  <c r="F13" i="4" s="1"/>
  <c r="D13" i="4"/>
  <c r="E13" i="4"/>
  <c r="G13" i="4"/>
  <c r="H13" i="4"/>
  <c r="J13" i="4"/>
  <c r="B14" i="4"/>
  <c r="C14" i="4"/>
  <c r="D14" i="4" s="1"/>
  <c r="B15" i="4"/>
  <c r="C15" i="4" s="1"/>
  <c r="B16" i="4"/>
  <c r="C16" i="4" s="1"/>
  <c r="B17" i="4"/>
  <c r="C17" i="4"/>
  <c r="F17" i="4" s="1"/>
  <c r="D17" i="4"/>
  <c r="E17" i="4"/>
  <c r="G17" i="4"/>
  <c r="H17" i="4"/>
  <c r="J17" i="4"/>
  <c r="B18" i="4"/>
  <c r="C18" i="4"/>
  <c r="D18" i="4" s="1"/>
  <c r="B19" i="4"/>
  <c r="C19" i="4" s="1"/>
  <c r="B20" i="4"/>
  <c r="C20" i="4" s="1"/>
  <c r="B21" i="4"/>
  <c r="C21" i="4"/>
  <c r="F21" i="4" s="1"/>
  <c r="D21" i="4"/>
  <c r="E21" i="4"/>
  <c r="G21" i="4"/>
  <c r="H21" i="4"/>
  <c r="J21" i="4"/>
  <c r="B23" i="4"/>
  <c r="C23" i="4"/>
  <c r="D23" i="4" s="1"/>
  <c r="B25" i="4"/>
  <c r="C25" i="4" s="1"/>
  <c r="J32" i="5" l="1"/>
  <c r="F32" i="5"/>
  <c r="G32" i="5" s="1"/>
  <c r="J9" i="5"/>
  <c r="F9" i="5"/>
  <c r="G9" i="5" s="1"/>
  <c r="G19" i="4"/>
  <c r="F19" i="4"/>
  <c r="D19" i="4"/>
  <c r="H19" i="4"/>
  <c r="E19" i="4"/>
  <c r="J19" i="4"/>
  <c r="K19" i="4"/>
  <c r="F12" i="4"/>
  <c r="K12" i="4"/>
  <c r="G12" i="4"/>
  <c r="D12" i="4"/>
  <c r="H12" i="4"/>
  <c r="E12" i="4"/>
  <c r="J12" i="4"/>
  <c r="F8" i="4"/>
  <c r="K8" i="4"/>
  <c r="G8" i="4"/>
  <c r="D8" i="4"/>
  <c r="H8" i="4"/>
  <c r="E8" i="4"/>
  <c r="J8" i="4"/>
  <c r="F4" i="4"/>
  <c r="K4" i="4"/>
  <c r="G4" i="4"/>
  <c r="D4" i="4"/>
  <c r="H4" i="4"/>
  <c r="E4" i="4"/>
  <c r="J4" i="4"/>
  <c r="F16" i="4"/>
  <c r="K16" i="4"/>
  <c r="J16" i="4"/>
  <c r="G16" i="4"/>
  <c r="D16" i="4"/>
  <c r="H16" i="4"/>
  <c r="E16" i="4"/>
  <c r="G11" i="4"/>
  <c r="F11" i="4"/>
  <c r="D11" i="4"/>
  <c r="H11" i="4"/>
  <c r="E11" i="4"/>
  <c r="J11" i="4"/>
  <c r="K11" i="4"/>
  <c r="G7" i="4"/>
  <c r="D7" i="4"/>
  <c r="H7" i="4"/>
  <c r="E7" i="4"/>
  <c r="J7" i="4"/>
  <c r="F7" i="4"/>
  <c r="K7" i="4"/>
  <c r="F20" i="4"/>
  <c r="K20" i="4"/>
  <c r="E20" i="4"/>
  <c r="G20" i="4"/>
  <c r="D20" i="4"/>
  <c r="H20" i="4"/>
  <c r="J20" i="4"/>
  <c r="G15" i="4"/>
  <c r="F15" i="4"/>
  <c r="K15" i="4"/>
  <c r="D15" i="4"/>
  <c r="H15" i="4"/>
  <c r="E15" i="4"/>
  <c r="J15" i="4"/>
  <c r="G18" i="4"/>
  <c r="K23" i="4"/>
  <c r="F23" i="4"/>
  <c r="K18" i="4"/>
  <c r="F18" i="4"/>
  <c r="K14" i="4"/>
  <c r="F14" i="4"/>
  <c r="K10" i="4"/>
  <c r="F10" i="4"/>
  <c r="K6" i="4"/>
  <c r="F6" i="4"/>
  <c r="J23" i="4"/>
  <c r="E23" i="4"/>
  <c r="K21" i="4"/>
  <c r="J18" i="4"/>
  <c r="E18" i="4"/>
  <c r="K17" i="4"/>
  <c r="J14" i="4"/>
  <c r="E14" i="4"/>
  <c r="K13" i="4"/>
  <c r="J10" i="4"/>
  <c r="E10" i="4"/>
  <c r="K9" i="4"/>
  <c r="J6" i="4"/>
  <c r="E6" i="4"/>
  <c r="K5" i="4"/>
  <c r="G23" i="4"/>
  <c r="G14" i="4"/>
  <c r="H23" i="4"/>
  <c r="H18" i="4"/>
  <c r="H14" i="4"/>
  <c r="H10" i="4"/>
  <c r="H6" i="4"/>
  <c r="D2" i="2"/>
  <c r="E2" i="2" s="1"/>
  <c r="F2" i="2" s="1"/>
  <c r="D3" i="2"/>
  <c r="E3" i="2" s="1"/>
  <c r="F3" i="2" s="1"/>
  <c r="D4" i="2"/>
  <c r="E4" i="2"/>
  <c r="F4" i="2" s="1"/>
  <c r="D5" i="2"/>
  <c r="E5" i="2"/>
  <c r="F5" i="2"/>
  <c r="D6" i="2"/>
  <c r="E6" i="2" s="1"/>
  <c r="F6" i="2" s="1"/>
  <c r="D7" i="2"/>
  <c r="E7" i="2" s="1"/>
  <c r="F7" i="2" s="1"/>
  <c r="D8" i="2"/>
  <c r="E8" i="2"/>
  <c r="F8" i="2" s="1"/>
  <c r="D9" i="2"/>
  <c r="E9" i="2"/>
  <c r="F9" i="2"/>
  <c r="D10" i="2"/>
  <c r="E10" i="2" s="1"/>
  <c r="F10" i="2" s="1"/>
  <c r="D11" i="2"/>
  <c r="E11" i="2" s="1"/>
  <c r="F11" i="2" s="1"/>
  <c r="D12" i="2"/>
  <c r="E12" i="2"/>
  <c r="F12" i="2" s="1"/>
  <c r="D13" i="2"/>
  <c r="E13" i="2"/>
  <c r="F13" i="2"/>
  <c r="D14" i="2"/>
  <c r="E14" i="2" s="1"/>
  <c r="F14" i="2" s="1"/>
  <c r="D15" i="2"/>
  <c r="E15" i="2" s="1"/>
  <c r="F15" i="2" s="1"/>
  <c r="D16" i="2"/>
  <c r="E16" i="2"/>
  <c r="F16" i="2" s="1"/>
  <c r="D17" i="2"/>
  <c r="E17" i="2"/>
  <c r="F17" i="2"/>
  <c r="D18" i="2"/>
  <c r="E18" i="2" s="1"/>
  <c r="F18" i="2" s="1"/>
  <c r="D19" i="2"/>
  <c r="E19" i="2" s="1"/>
  <c r="F19" i="2" s="1"/>
  <c r="D20" i="2"/>
  <c r="E20" i="2"/>
  <c r="F20" i="2" s="1"/>
  <c r="D21" i="2"/>
  <c r="E21" i="2"/>
  <c r="F21" i="2"/>
  <c r="D22" i="2"/>
  <c r="E22" i="2"/>
  <c r="F22" i="2"/>
  <c r="D23" i="2"/>
  <c r="E23" i="2" s="1"/>
  <c r="F23" i="2" s="1"/>
  <c r="D24" i="2"/>
  <c r="E24" i="2"/>
  <c r="F24" i="2" s="1"/>
  <c r="D25" i="2"/>
  <c r="E25" i="2"/>
  <c r="F25" i="2"/>
  <c r="D26" i="2"/>
  <c r="E26" i="2"/>
  <c r="F26" i="2"/>
  <c r="D27" i="2"/>
  <c r="E27" i="2" s="1"/>
  <c r="F27" i="2" s="1"/>
  <c r="D28" i="2"/>
  <c r="E28" i="2"/>
  <c r="F28" i="2" s="1"/>
  <c r="D29" i="2"/>
  <c r="E29" i="2"/>
  <c r="F29" i="2"/>
  <c r="D30" i="2"/>
  <c r="E30" i="2"/>
  <c r="F30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F1" i="2"/>
  <c r="E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1" i="2"/>
  <c r="A23" i="1" l="1"/>
  <c r="B23" i="1" s="1"/>
  <c r="C23" i="1" s="1"/>
  <c r="B22" i="1"/>
  <c r="C22" i="1" s="1"/>
  <c r="A22" i="1"/>
  <c r="C3" i="1"/>
  <c r="F3" i="1" s="1"/>
  <c r="C7" i="1"/>
  <c r="F7" i="1" s="1"/>
  <c r="C11" i="1"/>
  <c r="F11" i="1" s="1"/>
  <c r="C15" i="1"/>
  <c r="F15" i="1" s="1"/>
  <c r="C19" i="1"/>
  <c r="F19" i="1" s="1"/>
  <c r="B3" i="1"/>
  <c r="B4" i="1"/>
  <c r="C4" i="1" s="1"/>
  <c r="B5" i="1"/>
  <c r="C5" i="1" s="1"/>
  <c r="B6" i="1"/>
  <c r="C6" i="1" s="1"/>
  <c r="B7" i="1"/>
  <c r="B8" i="1"/>
  <c r="C8" i="1" s="1"/>
  <c r="B9" i="1"/>
  <c r="C9" i="1" s="1"/>
  <c r="B10" i="1"/>
  <c r="C10" i="1" s="1"/>
  <c r="B11" i="1"/>
  <c r="B12" i="1"/>
  <c r="C12" i="1" s="1"/>
  <c r="B13" i="1"/>
  <c r="C13" i="1" s="1"/>
  <c r="B14" i="1"/>
  <c r="C14" i="1" s="1"/>
  <c r="B15" i="1"/>
  <c r="B16" i="1"/>
  <c r="C16" i="1" s="1"/>
  <c r="B17" i="1"/>
  <c r="C17" i="1" s="1"/>
  <c r="B18" i="1"/>
  <c r="C18" i="1" s="1"/>
  <c r="B19" i="1"/>
  <c r="B20" i="1"/>
  <c r="C20" i="1" s="1"/>
  <c r="B2" i="1"/>
  <c r="C2" i="1" s="1"/>
  <c r="F23" i="1" l="1"/>
  <c r="G23" i="1"/>
  <c r="G18" i="1"/>
  <c r="F18" i="1"/>
  <c r="G14" i="1"/>
  <c r="F14" i="1"/>
  <c r="G10" i="1"/>
  <c r="F10" i="1"/>
  <c r="G6" i="1"/>
  <c r="F6" i="1"/>
  <c r="G2" i="1"/>
  <c r="F2" i="1"/>
  <c r="G17" i="1"/>
  <c r="F17" i="1"/>
  <c r="G13" i="1"/>
  <c r="F13" i="1"/>
  <c r="G9" i="1"/>
  <c r="F9" i="1"/>
  <c r="G5" i="1"/>
  <c r="F5" i="1"/>
  <c r="F20" i="1"/>
  <c r="G20" i="1"/>
  <c r="F16" i="1"/>
  <c r="G16" i="1"/>
  <c r="F12" i="1"/>
  <c r="G12" i="1"/>
  <c r="F8" i="1"/>
  <c r="G8" i="1"/>
  <c r="F4" i="1"/>
  <c r="G4" i="1"/>
  <c r="G22" i="1"/>
  <c r="F22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<sst xmlns="http://schemas.openxmlformats.org/spreadsheetml/2006/main" count="37" uniqueCount="30">
  <si>
    <t>Latitude</t>
  </si>
  <si>
    <t>Distance from North Pole</t>
  </si>
  <si>
    <t>Angle of Refraction Required</t>
  </si>
  <si>
    <t>Long: 67.42 W</t>
  </si>
  <si>
    <t>Long: 68.24 W</t>
  </si>
  <si>
    <t>6:35am</t>
  </si>
  <si>
    <t>6:47pm</t>
  </si>
  <si>
    <t>7:32am</t>
  </si>
  <si>
    <t>7:42pm</t>
  </si>
  <si>
    <t>March 20th</t>
  </si>
  <si>
    <t>Foot Offset</t>
  </si>
  <si>
    <t>feet per second</t>
  </si>
  <si>
    <t>miles per second</t>
  </si>
  <si>
    <t>miles per minute</t>
  </si>
  <si>
    <t>miles per degree</t>
  </si>
  <si>
    <t>5 miles</t>
  </si>
  <si>
    <t>4 miles</t>
  </si>
  <si>
    <t>3 miles</t>
  </si>
  <si>
    <t>2 miles</t>
  </si>
  <si>
    <t>1 mile</t>
  </si>
  <si>
    <t>Radius:</t>
  </si>
  <si>
    <t>Feet Per Second</t>
  </si>
  <si>
    <t>Miles per Minute</t>
  </si>
  <si>
    <t>Miles per Degree</t>
  </si>
  <si>
    <t>Circumference</t>
  </si>
  <si>
    <t>End</t>
  </si>
  <si>
    <t>Start:</t>
  </si>
  <si>
    <t>Radius</t>
  </si>
  <si>
    <t>(miles)</t>
  </si>
  <si>
    <t>Earth Radius: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</si>
</sst>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2" sqref="D2"/>
    </sheetView>
  </sheetViews>
  <sheetFormatPr defaultRowHeight="15" x14ac:dyDescent="0.25"/>
  <cols>
    <col min="3" max="3" width="23.7109375" bestFit="1" customWidth="1"/>
  </cols>
  <sheetData>
    <row r="1" spans="1:7" x14ac:dyDescent="0.25">
      <c r="A1" t="s">
        <v>0</v>
      </c>
      <c r="C1" t="s">
        <v>1</v>
      </c>
      <c r="G1" t="s">
        <v>2</v>
      </c>
    </row>
    <row r="2" spans="1:7" x14ac:dyDescent="0.25">
      <c r="A2">
        <v>90</v>
      </c>
      <c r="B2">
        <f>(A2-90)*-1</f>
        <v>0</v>
      </c>
      <c r="C2">
        <f>(B2/180)*12450</f>
        <v>0</v>
      </c>
      <c r="D2">
        <v>6225</v>
      </c>
      <c r="E2">
        <v>3000</v>
      </c>
      <c r="F2">
        <f>SQRT((C2*C2) + (D2*D2)+(E2*E2))</f>
        <v>6910.1827038074762</v>
      </c>
      <c r="G2" s="1">
        <f>90-DEGREES(ATAN2(C2, D2))</f>
        <v>0</v>
      </c>
    </row>
    <row r="3" spans="1:7" x14ac:dyDescent="0.25">
      <c r="A3">
        <v>80</v>
      </c>
      <c r="B3">
        <f t="shared" ref="B3:B20" si="0">(A3-90)*-1</f>
        <v>10</v>
      </c>
      <c r="C3">
        <f t="shared" ref="C3:C23" si="1">(B3/180)*12450</f>
        <v>691.66666666666663</v>
      </c>
      <c r="D3">
        <v>6225</v>
      </c>
      <c r="E3">
        <v>3000</v>
      </c>
      <c r="F3">
        <f t="shared" ref="F3:F22" si="2">SQRT((C3*C3) + (D3*D3)+(E3*E3))</f>
        <v>6944.7122170596658</v>
      </c>
      <c r="G3" s="1">
        <f t="shared" ref="G3:G22" si="3">90-DEGREES(ATAN2(C3, D3))</f>
        <v>6.3401917459099053</v>
      </c>
    </row>
    <row r="4" spans="1:7" x14ac:dyDescent="0.25">
      <c r="A4">
        <v>70</v>
      </c>
      <c r="B4">
        <f t="shared" si="0"/>
        <v>20</v>
      </c>
      <c r="C4">
        <f t="shared" si="1"/>
        <v>1383.3333333333333</v>
      </c>
      <c r="D4">
        <v>6225</v>
      </c>
      <c r="E4">
        <v>3000</v>
      </c>
      <c r="F4">
        <f t="shared" si="2"/>
        <v>7047.285726512805</v>
      </c>
      <c r="G4" s="1">
        <f t="shared" si="3"/>
        <v>12.528807709151508</v>
      </c>
    </row>
    <row r="5" spans="1:7" x14ac:dyDescent="0.25">
      <c r="A5">
        <v>60</v>
      </c>
      <c r="B5">
        <f t="shared" si="0"/>
        <v>30</v>
      </c>
      <c r="C5">
        <f t="shared" si="1"/>
        <v>2075</v>
      </c>
      <c r="D5">
        <v>6225</v>
      </c>
      <c r="E5">
        <v>3000</v>
      </c>
      <c r="F5">
        <f t="shared" si="2"/>
        <v>7215.0017325015242</v>
      </c>
      <c r="G5" s="1">
        <f t="shared" si="3"/>
        <v>18.43494882292201</v>
      </c>
    </row>
    <row r="6" spans="1:7" x14ac:dyDescent="0.25">
      <c r="A6">
        <v>50</v>
      </c>
      <c r="B6">
        <f t="shared" si="0"/>
        <v>40</v>
      </c>
      <c r="C6">
        <f t="shared" si="1"/>
        <v>2766.6666666666665</v>
      </c>
      <c r="D6">
        <v>6225</v>
      </c>
      <c r="E6">
        <v>3000</v>
      </c>
      <c r="F6">
        <f t="shared" si="2"/>
        <v>7443.4581643510601</v>
      </c>
      <c r="G6" s="1">
        <f t="shared" si="3"/>
        <v>23.962488974578179</v>
      </c>
    </row>
    <row r="7" spans="1:7" x14ac:dyDescent="0.25">
      <c r="A7">
        <v>40</v>
      </c>
      <c r="B7">
        <f t="shared" si="0"/>
        <v>50</v>
      </c>
      <c r="C7">
        <f t="shared" si="1"/>
        <v>3458.3333333333335</v>
      </c>
      <c r="D7">
        <v>6225</v>
      </c>
      <c r="E7">
        <v>3000</v>
      </c>
      <c r="F7">
        <f t="shared" si="2"/>
        <v>7727.2695335703447</v>
      </c>
      <c r="G7" s="1">
        <f t="shared" si="3"/>
        <v>29.054604099077139</v>
      </c>
    </row>
    <row r="8" spans="1:7" x14ac:dyDescent="0.25">
      <c r="A8">
        <v>30</v>
      </c>
      <c r="B8">
        <f t="shared" si="0"/>
        <v>60</v>
      </c>
      <c r="C8">
        <f t="shared" si="1"/>
        <v>4150</v>
      </c>
      <c r="D8">
        <v>6225</v>
      </c>
      <c r="E8">
        <v>3000</v>
      </c>
      <c r="F8">
        <f t="shared" si="2"/>
        <v>8060.5908592360647</v>
      </c>
      <c r="G8" s="1">
        <f t="shared" si="3"/>
        <v>33.690067525979785</v>
      </c>
    </row>
    <row r="9" spans="1:7" x14ac:dyDescent="0.25">
      <c r="A9">
        <v>20</v>
      </c>
      <c r="B9">
        <f t="shared" si="0"/>
        <v>70</v>
      </c>
      <c r="C9">
        <f t="shared" si="1"/>
        <v>4841.666666666667</v>
      </c>
      <c r="D9">
        <v>6225</v>
      </c>
      <c r="E9">
        <v>3000</v>
      </c>
      <c r="F9">
        <f t="shared" si="2"/>
        <v>8437.5565841724056</v>
      </c>
      <c r="G9" s="1">
        <f t="shared" si="3"/>
        <v>37.874983651098198</v>
      </c>
    </row>
    <row r="10" spans="1:7" x14ac:dyDescent="0.25">
      <c r="A10">
        <v>10</v>
      </c>
      <c r="B10">
        <f t="shared" si="0"/>
        <v>80</v>
      </c>
      <c r="C10">
        <f t="shared" si="1"/>
        <v>5533.333333333333</v>
      </c>
      <c r="D10">
        <v>6225</v>
      </c>
      <c r="E10">
        <v>3000</v>
      </c>
      <c r="F10">
        <f t="shared" si="2"/>
        <v>8852.592997409165</v>
      </c>
      <c r="G10" s="1">
        <f t="shared" si="3"/>
        <v>41.633539336570195</v>
      </c>
    </row>
    <row r="11" spans="1:7" x14ac:dyDescent="0.25">
      <c r="A11">
        <v>0</v>
      </c>
      <c r="B11">
        <f t="shared" si="0"/>
        <v>90</v>
      </c>
      <c r="C11">
        <f t="shared" si="1"/>
        <v>6225</v>
      </c>
      <c r="D11">
        <v>6225</v>
      </c>
      <c r="E11">
        <v>3000</v>
      </c>
      <c r="F11">
        <f t="shared" si="2"/>
        <v>9300.6048190426845</v>
      </c>
      <c r="G11" s="1">
        <f t="shared" si="3"/>
        <v>45</v>
      </c>
    </row>
    <row r="12" spans="1:7" x14ac:dyDescent="0.25">
      <c r="A12">
        <v>-10</v>
      </c>
      <c r="B12">
        <f t="shared" si="0"/>
        <v>100</v>
      </c>
      <c r="C12">
        <f t="shared" si="1"/>
        <v>6916.666666666667</v>
      </c>
      <c r="D12">
        <v>6225</v>
      </c>
      <c r="E12">
        <v>3000</v>
      </c>
      <c r="F12">
        <f t="shared" si="2"/>
        <v>9777.0600273179152</v>
      </c>
      <c r="G12" s="1">
        <f t="shared" si="3"/>
        <v>48.012787504183343</v>
      </c>
    </row>
    <row r="13" spans="1:7" x14ac:dyDescent="0.25">
      <c r="A13">
        <v>-20</v>
      </c>
      <c r="B13">
        <f t="shared" si="0"/>
        <v>110</v>
      </c>
      <c r="C13">
        <f t="shared" si="1"/>
        <v>7608.3333333333339</v>
      </c>
      <c r="D13">
        <v>6225</v>
      </c>
      <c r="E13">
        <v>3000</v>
      </c>
      <c r="F13">
        <f t="shared" si="2"/>
        <v>10278.003751269558</v>
      </c>
      <c r="G13" s="1">
        <f t="shared" si="3"/>
        <v>50.710593137499643</v>
      </c>
    </row>
    <row r="14" spans="1:7" x14ac:dyDescent="0.25">
      <c r="A14">
        <v>-30</v>
      </c>
      <c r="B14">
        <f t="shared" si="0"/>
        <v>120</v>
      </c>
      <c r="C14">
        <f t="shared" si="1"/>
        <v>8300</v>
      </c>
      <c r="D14">
        <v>6225</v>
      </c>
      <c r="E14">
        <v>3000</v>
      </c>
      <c r="F14">
        <f t="shared" si="2"/>
        <v>10800.028935146423</v>
      </c>
      <c r="G14" s="1">
        <f t="shared" si="3"/>
        <v>53.13010235415598</v>
      </c>
    </row>
    <row r="15" spans="1:7" x14ac:dyDescent="0.25">
      <c r="A15">
        <v>-40</v>
      </c>
      <c r="B15">
        <f t="shared" si="0"/>
        <v>130</v>
      </c>
      <c r="C15">
        <f t="shared" si="1"/>
        <v>8991.6666666666661</v>
      </c>
      <c r="D15">
        <v>6225</v>
      </c>
      <c r="E15">
        <v>3000</v>
      </c>
      <c r="F15">
        <f t="shared" si="2"/>
        <v>11340.224620546298</v>
      </c>
      <c r="G15" s="1">
        <f t="shared" si="3"/>
        <v>55.30484646876603</v>
      </c>
    </row>
    <row r="16" spans="1:7" x14ac:dyDescent="0.25">
      <c r="A16">
        <v>-50</v>
      </c>
      <c r="B16">
        <f t="shared" si="0"/>
        <v>140</v>
      </c>
      <c r="C16">
        <f t="shared" si="1"/>
        <v>9683.3333333333339</v>
      </c>
      <c r="D16">
        <v>6225</v>
      </c>
      <c r="E16">
        <v>3000</v>
      </c>
      <c r="F16">
        <f t="shared" si="2"/>
        <v>11896.115729280902</v>
      </c>
      <c r="G16" s="1">
        <f t="shared" si="3"/>
        <v>57.264773727892404</v>
      </c>
    </row>
    <row r="17" spans="1:14" x14ac:dyDescent="0.25">
      <c r="A17">
        <v>-60</v>
      </c>
      <c r="B17">
        <f t="shared" si="0"/>
        <v>150</v>
      </c>
      <c r="C17">
        <f t="shared" si="1"/>
        <v>10375</v>
      </c>
      <c r="D17">
        <v>6225</v>
      </c>
      <c r="E17">
        <v>3000</v>
      </c>
      <c r="F17">
        <f t="shared" si="2"/>
        <v>12465.602672955689</v>
      </c>
      <c r="G17" s="1">
        <f t="shared" si="3"/>
        <v>59.036243467926482</v>
      </c>
    </row>
    <row r="18" spans="1:14" x14ac:dyDescent="0.25">
      <c r="A18">
        <v>-70</v>
      </c>
      <c r="B18">
        <f t="shared" si="0"/>
        <v>160</v>
      </c>
      <c r="C18">
        <f t="shared" si="1"/>
        <v>11066.666666666666</v>
      </c>
      <c r="D18">
        <v>6225</v>
      </c>
      <c r="E18">
        <v>3000</v>
      </c>
      <c r="F18">
        <f t="shared" si="2"/>
        <v>13046.905231169234</v>
      </c>
      <c r="G18" s="1">
        <f t="shared" si="3"/>
        <v>60.642246457208728</v>
      </c>
    </row>
    <row r="19" spans="1:14" x14ac:dyDescent="0.25">
      <c r="A19">
        <v>-80</v>
      </c>
      <c r="B19">
        <f t="shared" si="0"/>
        <v>170</v>
      </c>
      <c r="C19">
        <f t="shared" si="1"/>
        <v>11758.333333333332</v>
      </c>
      <c r="D19">
        <v>6225</v>
      </c>
      <c r="E19">
        <v>3000</v>
      </c>
      <c r="F19">
        <f t="shared" si="2"/>
        <v>13638.512667361414</v>
      </c>
      <c r="G19" s="1">
        <f t="shared" si="3"/>
        <v>62.102728969052372</v>
      </c>
    </row>
    <row r="20" spans="1:14" x14ac:dyDescent="0.25">
      <c r="A20">
        <v>-90</v>
      </c>
      <c r="B20">
        <f t="shared" si="0"/>
        <v>180</v>
      </c>
      <c r="C20">
        <f t="shared" si="1"/>
        <v>12450</v>
      </c>
      <c r="D20">
        <v>6225</v>
      </c>
      <c r="E20">
        <v>3000</v>
      </c>
      <c r="F20">
        <f t="shared" si="2"/>
        <v>14239.140599067066</v>
      </c>
      <c r="G20" s="1">
        <f t="shared" si="3"/>
        <v>63.43494882292201</v>
      </c>
    </row>
    <row r="22" spans="1:14" x14ac:dyDescent="0.25">
      <c r="A22">
        <f>-53-(47/60)</f>
        <v>-53.783333333333331</v>
      </c>
      <c r="B22">
        <f>(A22-90)*-1</f>
        <v>143.78333333333333</v>
      </c>
      <c r="C22">
        <f t="shared" si="1"/>
        <v>9945.0138888888887</v>
      </c>
      <c r="D22">
        <v>6225</v>
      </c>
      <c r="E22">
        <v>3000</v>
      </c>
      <c r="F22">
        <f t="shared" si="2"/>
        <v>12110.075402333086</v>
      </c>
      <c r="G22" s="1">
        <f t="shared" si="3"/>
        <v>57.955829245055284</v>
      </c>
      <c r="I22" t="s">
        <v>3</v>
      </c>
      <c r="K22" t="s">
        <v>7</v>
      </c>
      <c r="L22" t="s">
        <v>8</v>
      </c>
      <c r="M22">
        <v>-3</v>
      </c>
      <c r="N22" t="s">
        <v>9</v>
      </c>
    </row>
    <row r="23" spans="1:14" x14ac:dyDescent="0.25">
      <c r="A23">
        <f>58+(6/60)</f>
        <v>58.1</v>
      </c>
      <c r="B23">
        <f>(A23-90)*-1</f>
        <v>31.9</v>
      </c>
      <c r="C23">
        <f t="shared" si="1"/>
        <v>2206.4166666666665</v>
      </c>
      <c r="D23">
        <v>6225</v>
      </c>
      <c r="E23">
        <v>3000</v>
      </c>
      <c r="F23">
        <f t="shared" ref="F23" si="4">SQRT((C23*C23) + (D23*D23)+(E23*E23))</f>
        <v>7253.8885783381347</v>
      </c>
      <c r="G23" s="1">
        <f t="shared" ref="G23" si="5">90-DEGREES(ATAN2(C23, D23))</f>
        <v>19.516588920462226</v>
      </c>
      <c r="I23" t="s">
        <v>4</v>
      </c>
      <c r="K23" t="s">
        <v>5</v>
      </c>
      <c r="L23" t="s">
        <v>6</v>
      </c>
      <c r="M23">
        <v>-4</v>
      </c>
      <c r="N23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C1" sqref="C1"/>
    </sheetView>
  </sheetViews>
  <sheetFormatPr defaultRowHeight="15" x14ac:dyDescent="0.25"/>
  <sheetData>
    <row r="1" spans="1:6" x14ac:dyDescent="0.25">
      <c r="A1">
        <v>3958</v>
      </c>
      <c r="B1">
        <v>1</v>
      </c>
      <c r="C1">
        <f>SQRT(A1*A1+B1*B1)</f>
        <v>3958.0001263264253</v>
      </c>
      <c r="D1">
        <f>C1-3958</f>
        <v>1.2632642528842553E-4</v>
      </c>
      <c r="E1">
        <f>D1*5280</f>
        <v>0.66700352552288678</v>
      </c>
      <c r="F1">
        <f>E1*12</f>
        <v>8.0040423062746413</v>
      </c>
    </row>
    <row r="2" spans="1:6" x14ac:dyDescent="0.25">
      <c r="A2">
        <v>3958</v>
      </c>
      <c r="B2">
        <v>2</v>
      </c>
      <c r="C2">
        <f t="shared" ref="C2:C21" si="0">SQRT(A2*A2+B2*B2)</f>
        <v>3958.0005053056775</v>
      </c>
      <c r="D2">
        <f t="shared" ref="D2:D30" si="1">C2-3958</f>
        <v>5.0530567750683986E-4</v>
      </c>
      <c r="E2">
        <f t="shared" ref="E2:E30" si="2">D2*5280</f>
        <v>2.6680139772361144</v>
      </c>
      <c r="F2">
        <f t="shared" ref="F2:F30" si="3">E2*12</f>
        <v>32.016167726833373</v>
      </c>
    </row>
    <row r="3" spans="1:6" x14ac:dyDescent="0.25">
      <c r="A3">
        <v>3958</v>
      </c>
      <c r="B3">
        <v>3</v>
      </c>
      <c r="C3">
        <f t="shared" si="0"/>
        <v>3958.0011369376839</v>
      </c>
      <c r="D3">
        <f t="shared" si="1"/>
        <v>1.1369376838956669E-3</v>
      </c>
      <c r="E3">
        <f t="shared" si="2"/>
        <v>6.003030970969121</v>
      </c>
      <c r="F3">
        <f t="shared" si="3"/>
        <v>72.036371651629452</v>
      </c>
    </row>
    <row r="4" spans="1:6" x14ac:dyDescent="0.25">
      <c r="A4">
        <v>3958</v>
      </c>
      <c r="B4">
        <v>4</v>
      </c>
      <c r="C4">
        <f t="shared" si="0"/>
        <v>3958.0020212223239</v>
      </c>
      <c r="D4">
        <f t="shared" si="1"/>
        <v>2.0212223239468585E-3</v>
      </c>
      <c r="E4">
        <f t="shared" si="2"/>
        <v>10.672053870439413</v>
      </c>
      <c r="F4">
        <f t="shared" si="3"/>
        <v>128.06464644527296</v>
      </c>
    </row>
    <row r="5" spans="1:6" x14ac:dyDescent="0.25">
      <c r="A5">
        <v>3958</v>
      </c>
      <c r="B5">
        <v>5</v>
      </c>
      <c r="C5">
        <f t="shared" si="0"/>
        <v>3958.0031581594271</v>
      </c>
      <c r="D5">
        <f t="shared" si="1"/>
        <v>3.1581594271301583E-3</v>
      </c>
      <c r="E5">
        <f t="shared" si="2"/>
        <v>16.675081775247236</v>
      </c>
      <c r="F5">
        <f t="shared" si="3"/>
        <v>200.10098130296683</v>
      </c>
    </row>
    <row r="6" spans="1:6" x14ac:dyDescent="0.25">
      <c r="A6">
        <v>3958</v>
      </c>
      <c r="B6">
        <v>6</v>
      </c>
      <c r="C6">
        <f t="shared" si="0"/>
        <v>3958.004547748777</v>
      </c>
      <c r="D6">
        <f t="shared" si="1"/>
        <v>4.5477487769858271E-3</v>
      </c>
      <c r="E6">
        <f t="shared" si="2"/>
        <v>24.012113542485167</v>
      </c>
      <c r="F6">
        <f t="shared" si="3"/>
        <v>288.14536250982201</v>
      </c>
    </row>
    <row r="7" spans="1:6" x14ac:dyDescent="0.25">
      <c r="A7">
        <v>3958</v>
      </c>
      <c r="B7">
        <v>7</v>
      </c>
      <c r="C7">
        <f t="shared" si="0"/>
        <v>3958.0061899901066</v>
      </c>
      <c r="D7">
        <f t="shared" si="1"/>
        <v>6.1899901065771701E-3</v>
      </c>
      <c r="E7">
        <f t="shared" si="2"/>
        <v>32.683147762727458</v>
      </c>
      <c r="F7">
        <f t="shared" si="3"/>
        <v>392.1977731527295</v>
      </c>
    </row>
    <row r="8" spans="1:6" x14ac:dyDescent="0.25">
      <c r="A8">
        <v>3958</v>
      </c>
      <c r="B8">
        <v>8</v>
      </c>
      <c r="C8">
        <f t="shared" si="0"/>
        <v>3958.0080848831021</v>
      </c>
      <c r="D8">
        <f t="shared" si="1"/>
        <v>8.084883102128515E-3</v>
      </c>
      <c r="E8">
        <f t="shared" si="2"/>
        <v>42.688182779238559</v>
      </c>
      <c r="F8">
        <f t="shared" si="3"/>
        <v>512.25819335086271</v>
      </c>
    </row>
    <row r="9" spans="1:6" x14ac:dyDescent="0.25">
      <c r="A9">
        <v>3958</v>
      </c>
      <c r="B9">
        <v>9</v>
      </c>
      <c r="C9">
        <f t="shared" si="0"/>
        <v>3958.0102324273998</v>
      </c>
      <c r="D9">
        <f t="shared" si="1"/>
        <v>1.0232427399841981E-2</v>
      </c>
      <c r="E9">
        <f t="shared" si="2"/>
        <v>54.027216671165661</v>
      </c>
      <c r="F9">
        <f t="shared" si="3"/>
        <v>648.32660005398793</v>
      </c>
    </row>
    <row r="10" spans="1:6" x14ac:dyDescent="0.25">
      <c r="A10">
        <v>3958</v>
      </c>
      <c r="B10">
        <v>10</v>
      </c>
      <c r="C10">
        <f t="shared" si="0"/>
        <v>3958.0126326225891</v>
      </c>
      <c r="D10">
        <f t="shared" si="1"/>
        <v>1.2632622589080711E-2</v>
      </c>
      <c r="E10">
        <f t="shared" si="2"/>
        <v>66.700247270346154</v>
      </c>
      <c r="F10">
        <f t="shared" si="3"/>
        <v>800.40296724415384</v>
      </c>
    </row>
    <row r="11" spans="1:6" x14ac:dyDescent="0.25">
      <c r="A11">
        <v>3958</v>
      </c>
      <c r="B11">
        <v>11</v>
      </c>
      <c r="C11">
        <f t="shared" si="0"/>
        <v>3958.0152854682105</v>
      </c>
      <c r="D11">
        <f t="shared" si="1"/>
        <v>1.528546821054988E-2</v>
      </c>
      <c r="E11">
        <f t="shared" si="2"/>
        <v>80.707272151703364</v>
      </c>
      <c r="F11">
        <f t="shared" si="3"/>
        <v>968.48726582044037</v>
      </c>
    </row>
    <row r="12" spans="1:6" x14ac:dyDescent="0.25">
      <c r="A12">
        <v>3958</v>
      </c>
      <c r="B12">
        <v>12</v>
      </c>
      <c r="C12">
        <f t="shared" si="0"/>
        <v>3958.0181909637554</v>
      </c>
      <c r="D12">
        <f t="shared" si="1"/>
        <v>1.8190963755387202E-2</v>
      </c>
      <c r="E12">
        <f t="shared" si="2"/>
        <v>96.048288628444425</v>
      </c>
      <c r="F12">
        <f t="shared" si="3"/>
        <v>1152.5794635413331</v>
      </c>
    </row>
    <row r="13" spans="1:6" x14ac:dyDescent="0.25">
      <c r="A13">
        <v>3958</v>
      </c>
      <c r="B13">
        <v>13</v>
      </c>
      <c r="C13">
        <f t="shared" si="0"/>
        <v>3958.0213491086679</v>
      </c>
      <c r="D13">
        <f t="shared" si="1"/>
        <v>2.1349108667891414E-2</v>
      </c>
      <c r="E13">
        <f t="shared" si="2"/>
        <v>112.72329376646667</v>
      </c>
      <c r="F13">
        <f t="shared" si="3"/>
        <v>1352.6795251976</v>
      </c>
    </row>
    <row r="14" spans="1:6" x14ac:dyDescent="0.25">
      <c r="A14">
        <v>3958</v>
      </c>
      <c r="B14">
        <v>14</v>
      </c>
      <c r="C14">
        <f t="shared" si="0"/>
        <v>3958.0247599023428</v>
      </c>
      <c r="D14">
        <f t="shared" si="1"/>
        <v>2.4759902342793794E-2</v>
      </c>
      <c r="E14">
        <f t="shared" si="2"/>
        <v>130.73228436995123</v>
      </c>
      <c r="F14">
        <f t="shared" si="3"/>
        <v>1568.7874124394148</v>
      </c>
    </row>
    <row r="15" spans="1:6" x14ac:dyDescent="0.25">
      <c r="A15">
        <v>3958</v>
      </c>
      <c r="B15">
        <v>15</v>
      </c>
      <c r="C15">
        <f t="shared" si="0"/>
        <v>3958.0284233441275</v>
      </c>
      <c r="D15">
        <f t="shared" si="1"/>
        <v>2.8423344127531891E-2</v>
      </c>
      <c r="E15">
        <f t="shared" si="2"/>
        <v>150.07525699336838</v>
      </c>
      <c r="F15">
        <f t="shared" si="3"/>
        <v>1800.9030839204206</v>
      </c>
    </row>
    <row r="16" spans="1:6" x14ac:dyDescent="0.25">
      <c r="A16">
        <v>3958</v>
      </c>
      <c r="B16">
        <v>16</v>
      </c>
      <c r="C16">
        <f t="shared" si="0"/>
        <v>3958.03233943332</v>
      </c>
      <c r="D16">
        <f t="shared" si="1"/>
        <v>3.2339433319975797E-2</v>
      </c>
      <c r="E16">
        <f t="shared" si="2"/>
        <v>170.75220792947221</v>
      </c>
      <c r="F16">
        <f t="shared" si="3"/>
        <v>2049.0264951536665</v>
      </c>
    </row>
    <row r="17" spans="1:6" x14ac:dyDescent="0.25">
      <c r="A17">
        <v>3958</v>
      </c>
      <c r="B17">
        <v>17</v>
      </c>
      <c r="C17">
        <f t="shared" si="0"/>
        <v>3958.0365081691707</v>
      </c>
      <c r="D17">
        <f t="shared" si="1"/>
        <v>3.6508169170701876E-2</v>
      </c>
      <c r="E17">
        <f t="shared" si="2"/>
        <v>192.76313322130591</v>
      </c>
      <c r="F17">
        <f t="shared" si="3"/>
        <v>2313.1575986556709</v>
      </c>
    </row>
    <row r="18" spans="1:6" x14ac:dyDescent="0.25">
      <c r="A18">
        <v>3958</v>
      </c>
      <c r="B18">
        <v>18</v>
      </c>
      <c r="C18">
        <f t="shared" si="0"/>
        <v>3958.0409295508807</v>
      </c>
      <c r="D18">
        <f t="shared" si="1"/>
        <v>4.0929550880719034E-2</v>
      </c>
      <c r="E18">
        <f t="shared" si="2"/>
        <v>216.1080286501965</v>
      </c>
      <c r="F18">
        <f t="shared" si="3"/>
        <v>2593.296343802358</v>
      </c>
    </row>
    <row r="19" spans="1:6" x14ac:dyDescent="0.25">
      <c r="A19">
        <v>3958</v>
      </c>
      <c r="B19">
        <v>19</v>
      </c>
      <c r="C19">
        <f t="shared" si="0"/>
        <v>3958.0456035776042</v>
      </c>
      <c r="D19">
        <f t="shared" si="1"/>
        <v>4.5603577604197199E-2</v>
      </c>
      <c r="E19">
        <f t="shared" si="2"/>
        <v>240.78688975016121</v>
      </c>
      <c r="F19">
        <f t="shared" si="3"/>
        <v>2889.4426770019345</v>
      </c>
    </row>
    <row r="20" spans="1:6" x14ac:dyDescent="0.25">
      <c r="A20">
        <v>3958</v>
      </c>
      <c r="B20">
        <v>20</v>
      </c>
      <c r="C20">
        <f t="shared" si="0"/>
        <v>3958.0505302484453</v>
      </c>
      <c r="D20">
        <f t="shared" si="1"/>
        <v>5.0530248445284087E-2</v>
      </c>
      <c r="E20">
        <f t="shared" si="2"/>
        <v>266.79971179109998</v>
      </c>
      <c r="F20">
        <f t="shared" si="3"/>
        <v>3201.5965414931998</v>
      </c>
    </row>
    <row r="21" spans="1:6" x14ac:dyDescent="0.25">
      <c r="A21">
        <v>3958</v>
      </c>
      <c r="B21">
        <v>21</v>
      </c>
      <c r="C21">
        <f t="shared" si="0"/>
        <v>3958.0557095624613</v>
      </c>
      <c r="D21">
        <f t="shared" si="1"/>
        <v>5.5709562461288442E-2</v>
      </c>
      <c r="E21">
        <f t="shared" si="2"/>
        <v>294.14648979560297</v>
      </c>
      <c r="F21">
        <f t="shared" si="3"/>
        <v>3529.7578775472357</v>
      </c>
    </row>
    <row r="22" spans="1:6" x14ac:dyDescent="0.25">
      <c r="A22">
        <v>3958</v>
      </c>
      <c r="B22">
        <v>22</v>
      </c>
      <c r="C22">
        <f t="shared" ref="C22:C35" si="4">SQRT(A22*A22+B22*B22)</f>
        <v>3958.0611415186604</v>
      </c>
      <c r="D22">
        <f t="shared" si="1"/>
        <v>6.1141518660406291E-2</v>
      </c>
      <c r="E22">
        <f t="shared" si="2"/>
        <v>322.82721852694522</v>
      </c>
      <c r="F22">
        <f t="shared" si="3"/>
        <v>3873.9266223233426</v>
      </c>
    </row>
    <row r="23" spans="1:6" x14ac:dyDescent="0.25">
      <c r="A23">
        <v>3958</v>
      </c>
      <c r="B23">
        <v>23</v>
      </c>
      <c r="C23">
        <f t="shared" si="4"/>
        <v>3958.0668261160017</v>
      </c>
      <c r="D23">
        <f t="shared" si="1"/>
        <v>6.6826116001720948E-2</v>
      </c>
      <c r="E23">
        <f t="shared" si="2"/>
        <v>352.8418924890866</v>
      </c>
      <c r="F23">
        <f t="shared" si="3"/>
        <v>4234.1027098690392</v>
      </c>
    </row>
    <row r="24" spans="1:6" x14ac:dyDescent="0.25">
      <c r="A24">
        <v>3958</v>
      </c>
      <c r="B24">
        <v>24</v>
      </c>
      <c r="C24">
        <f t="shared" si="4"/>
        <v>3958.0727633533975</v>
      </c>
      <c r="D24">
        <f t="shared" si="1"/>
        <v>7.2763353397476749E-2</v>
      </c>
      <c r="E24">
        <f t="shared" si="2"/>
        <v>384.19050593867723</v>
      </c>
      <c r="F24">
        <f t="shared" si="3"/>
        <v>4610.2860712641268</v>
      </c>
    </row>
    <row r="25" spans="1:6" x14ac:dyDescent="0.25">
      <c r="A25">
        <v>3958</v>
      </c>
      <c r="B25">
        <v>25</v>
      </c>
      <c r="C25">
        <f t="shared" si="4"/>
        <v>3958.0789532297104</v>
      </c>
      <c r="D25">
        <f t="shared" si="1"/>
        <v>7.895322971035057E-2</v>
      </c>
      <c r="E25">
        <f t="shared" si="2"/>
        <v>416.87305287065101</v>
      </c>
      <c r="F25">
        <f t="shared" si="3"/>
        <v>5002.4766344478121</v>
      </c>
    </row>
    <row r="26" spans="1:6" x14ac:dyDescent="0.25">
      <c r="A26">
        <v>3958</v>
      </c>
      <c r="B26">
        <v>26</v>
      </c>
      <c r="C26">
        <f t="shared" si="4"/>
        <v>3958.0853957437553</v>
      </c>
      <c r="D26">
        <f t="shared" si="1"/>
        <v>8.5395743755270814E-2</v>
      </c>
      <c r="E26">
        <f t="shared" si="2"/>
        <v>450.8895270278299</v>
      </c>
      <c r="F26">
        <f t="shared" si="3"/>
        <v>5410.6743243339588</v>
      </c>
    </row>
    <row r="27" spans="1:6" x14ac:dyDescent="0.25">
      <c r="A27">
        <v>3958</v>
      </c>
      <c r="B27">
        <v>27</v>
      </c>
      <c r="C27">
        <f t="shared" si="4"/>
        <v>3958.0920908942985</v>
      </c>
      <c r="D27">
        <f t="shared" si="1"/>
        <v>9.2090894298507919E-2</v>
      </c>
      <c r="E27">
        <f t="shared" si="2"/>
        <v>486.23992189612181</v>
      </c>
      <c r="F27">
        <f t="shared" si="3"/>
        <v>5834.8790627534618</v>
      </c>
    </row>
    <row r="28" spans="1:6" x14ac:dyDescent="0.25">
      <c r="A28">
        <v>3958</v>
      </c>
      <c r="B28">
        <v>28</v>
      </c>
      <c r="C28">
        <f t="shared" si="4"/>
        <v>3958.0990386800581</v>
      </c>
      <c r="D28">
        <f t="shared" si="1"/>
        <v>9.9038680058129103E-2</v>
      </c>
      <c r="E28">
        <f t="shared" si="2"/>
        <v>522.92423070692166</v>
      </c>
      <c r="F28">
        <f t="shared" si="3"/>
        <v>6275.0907684830599</v>
      </c>
    </row>
    <row r="29" spans="1:6" x14ac:dyDescent="0.25">
      <c r="A29">
        <v>3958</v>
      </c>
      <c r="B29">
        <v>29</v>
      </c>
      <c r="C29">
        <f t="shared" si="4"/>
        <v>3958.1062390997035</v>
      </c>
      <c r="D29">
        <f t="shared" si="1"/>
        <v>0.10623909970354362</v>
      </c>
      <c r="E29">
        <f t="shared" si="2"/>
        <v>560.94244643471029</v>
      </c>
      <c r="F29">
        <f t="shared" si="3"/>
        <v>6731.3093572165235</v>
      </c>
    </row>
    <row r="30" spans="1:6" x14ac:dyDescent="0.25">
      <c r="A30">
        <v>3958</v>
      </c>
      <c r="B30">
        <v>30</v>
      </c>
      <c r="C30">
        <f t="shared" si="4"/>
        <v>3958.1136921518564</v>
      </c>
      <c r="D30">
        <f t="shared" si="1"/>
        <v>0.11369215185641224</v>
      </c>
      <c r="E30">
        <f t="shared" si="2"/>
        <v>600.29456180185662</v>
      </c>
      <c r="F30">
        <f t="shared" si="3"/>
        <v>7203.5347416222794</v>
      </c>
    </row>
    <row r="31" spans="1:6" x14ac:dyDescent="0.25">
      <c r="A31">
        <v>3958</v>
      </c>
      <c r="B31">
        <v>31</v>
      </c>
      <c r="C31">
        <f t="shared" si="4"/>
        <v>3958.1213978350893</v>
      </c>
    </row>
    <row r="32" spans="1:6" x14ac:dyDescent="0.25">
      <c r="A32">
        <v>3958</v>
      </c>
      <c r="B32">
        <v>32</v>
      </c>
      <c r="C32">
        <f t="shared" si="4"/>
        <v>3958.1293561479265</v>
      </c>
    </row>
    <row r="33" spans="1:3" x14ac:dyDescent="0.25">
      <c r="A33">
        <v>3958</v>
      </c>
      <c r="B33">
        <v>33</v>
      </c>
      <c r="C33">
        <f t="shared" si="4"/>
        <v>3958.1375670888447</v>
      </c>
    </row>
    <row r="34" spans="1:3" x14ac:dyDescent="0.25">
      <c r="A34">
        <v>3958</v>
      </c>
      <c r="B34">
        <v>34</v>
      </c>
      <c r="C34">
        <f t="shared" si="4"/>
        <v>3958.1460306562717</v>
      </c>
    </row>
    <row r="35" spans="1:3" x14ac:dyDescent="0.25">
      <c r="A35">
        <v>3958</v>
      </c>
      <c r="B35">
        <v>35</v>
      </c>
      <c r="C35">
        <f t="shared" si="4"/>
        <v>3958.1547468485869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C10" sqref="C10"/>
    </sheetView>
  </sheetViews>
  <sheetFormatPr defaultRowHeight="15" x14ac:dyDescent="0.25"/>
  <sheetData>
    <row r="1" spans="1:11" x14ac:dyDescent="0.25"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</row>
    <row r="2" spans="1:11" x14ac:dyDescent="0.25">
      <c r="C2">
        <v>12500</v>
      </c>
      <c r="D2">
        <v>1</v>
      </c>
      <c r="E2">
        <v>2</v>
      </c>
      <c r="F2">
        <v>3</v>
      </c>
      <c r="G2">
        <v>4</v>
      </c>
      <c r="H2">
        <v>5</v>
      </c>
      <c r="J2">
        <v>9.8000000000000007</v>
      </c>
      <c r="K2">
        <v>14.2</v>
      </c>
    </row>
    <row r="3" spans="1:11" x14ac:dyDescent="0.25">
      <c r="A3">
        <v>90</v>
      </c>
      <c r="B3" s="2">
        <f>-1*(A3-90)/180</f>
        <v>0</v>
      </c>
      <c r="C3" s="2">
        <f>$C$2*B3</f>
        <v>0</v>
      </c>
    </row>
    <row r="4" spans="1:11" x14ac:dyDescent="0.25">
      <c r="A4">
        <v>80</v>
      </c>
      <c r="B4" s="2">
        <f>-1*(A4-90)/180</f>
        <v>5.5555555555555552E-2</v>
      </c>
      <c r="C4" s="2">
        <f>$C$2*B4</f>
        <v>694.44444444444446</v>
      </c>
      <c r="D4" s="2">
        <f>(SQRT($C4*$C4 + D$2*D$2)-$C4)*5280</f>
        <v>3.8015980293312168</v>
      </c>
      <c r="E4" s="2">
        <f>(SQRT($C4*$C4 + E$2*E$2)-$C4)*5280</f>
        <v>15.206368468025175</v>
      </c>
      <c r="F4" s="2">
        <f>(SQRT($C4*$C4 + F$2*F$2)-$C4)*5280</f>
        <v>34.214240370583866</v>
      </c>
      <c r="G4" s="2">
        <f>(SQRT($C4*$C4 + G$2*G$2)-$C4)*5280</f>
        <v>60.825095496511494</v>
      </c>
      <c r="H4" s="2">
        <f>(SQRT($C4*$C4 + H$2*H$2)-$C4)*5280</f>
        <v>95.038768313315813</v>
      </c>
      <c r="I4" s="2"/>
      <c r="J4" s="2">
        <f>(SQRT($C4*$C4 + J$2*J$2)-$C4)*5280</f>
        <v>365.08748824418944</v>
      </c>
      <c r="K4" s="2">
        <f>(SQRT($C4*$C4 + K$2*K$2)-$C4)*5280</f>
        <v>766.47451265724158</v>
      </c>
    </row>
    <row r="5" spans="1:11" x14ac:dyDescent="0.25">
      <c r="A5">
        <v>70</v>
      </c>
      <c r="B5" s="2">
        <f>-1*(A5-90)/180</f>
        <v>0.1111111111111111</v>
      </c>
      <c r="C5" s="2">
        <f>$C$2*B5</f>
        <v>1388.8888888888889</v>
      </c>
      <c r="D5" s="2">
        <f>(SQRT($C5*$C5 + D$2*D$2)-$C5)*5280</f>
        <v>1.9007997538938071</v>
      </c>
      <c r="E5" s="2">
        <f>(SQRT($C5*$C5 + E$2*E$2)-$C5)*5280</f>
        <v>7.6031960586624336</v>
      </c>
      <c r="F5" s="2">
        <f>(SQRT($C5*$C5 + F$2*F$2)-$C5)*5280</f>
        <v>17.107180045968562</v>
      </c>
      <c r="G5" s="2">
        <f>(SQRT($C5*$C5 + G$2*G$2)-$C5)*5280</f>
        <v>30.412736936050351</v>
      </c>
      <c r="H5" s="2">
        <f>(SQRT($C5*$C5 + H$2*H$2)-$C5)*5280</f>
        <v>47.519846036520903</v>
      </c>
      <c r="I5" s="2"/>
      <c r="J5" s="2">
        <f>(SQRT($C5*$C5 + J$2*J$2)-$C5)*5280</f>
        <v>182.5505598610107</v>
      </c>
      <c r="K5" s="2">
        <f>(SQRT($C5*$C5 + K$2*K$2)-$C5)*5280</f>
        <v>383.26729651180358</v>
      </c>
    </row>
    <row r="6" spans="1:11" x14ac:dyDescent="0.25">
      <c r="A6">
        <v>60</v>
      </c>
      <c r="B6" s="2">
        <f>-1*(A6-90)/180</f>
        <v>0.16666666666666666</v>
      </c>
      <c r="C6" s="2">
        <f>$C$2*B6</f>
        <v>2083.333333333333</v>
      </c>
      <c r="D6" s="2">
        <f>(SQRT($C6*$C6 + D$2*D$2)-$C6)*5280</f>
        <v>1.2671999271697132</v>
      </c>
      <c r="E6" s="2">
        <f>(SQRT($C6*$C6 + E$2*E$2)-$C6)*5280</f>
        <v>5.0687988322897581</v>
      </c>
      <c r="F6" s="2">
        <f>(SQRT($C6*$C6 + F$2*F$2)-$C6)*5280</f>
        <v>11.404794086192851</v>
      </c>
      <c r="G6" s="2">
        <f>(SQRT($C6*$C6 + G$2*G$2)-$C6)*5280</f>
        <v>20.275181314136717</v>
      </c>
      <c r="H6" s="2">
        <f>(SQRT($C6*$C6 + H$2*H$2)-$C6)*5280</f>
        <v>31.679954381397692</v>
      </c>
      <c r="I6" s="2"/>
      <c r="J6" s="2">
        <f>(SQRT($C6*$C6 + J$2*J$2)-$C6)*5280</f>
        <v>121.70121476468921</v>
      </c>
      <c r="K6" s="2">
        <f>(SQRT($C6*$C6 + K$2*K$2)-$C6)*5280</f>
        <v>255.51524036192859</v>
      </c>
    </row>
    <row r="7" spans="1:11" x14ac:dyDescent="0.25">
      <c r="A7">
        <v>50</v>
      </c>
      <c r="B7" s="2">
        <f>-1*(A7-90)/180</f>
        <v>0.22222222222222221</v>
      </c>
      <c r="C7" s="2">
        <f>$C$2*B7</f>
        <v>2777.7777777777778</v>
      </c>
      <c r="D7" s="2">
        <f>(SQRT($C7*$C7 + D$2*D$2)-$C7)*5280</f>
        <v>0.95039996878767852</v>
      </c>
      <c r="E7" s="2">
        <f>(SQRT($C7*$C7 + E$2*E$2)-$C7)*5280</f>
        <v>3.8015995077876141</v>
      </c>
      <c r="F7" s="2">
        <f>(SQRT($C7*$C7 + F$2*F$2)-$C7)*5280</f>
        <v>8.553597505306243</v>
      </c>
      <c r="G7" s="2">
        <f>(SQRT($C7*$C7 + G$2*G$2)-$C7)*5280</f>
        <v>15.206392117324867</v>
      </c>
      <c r="H7" s="2">
        <f>(SQRT($C7*$C7 + H$2*H$2)-$C7)*5280</f>
        <v>23.759980753093259</v>
      </c>
      <c r="I7" s="2"/>
      <c r="J7" s="2">
        <f>(SQRT($C7*$C7 + J$2*J$2)-$C7)*5280</f>
        <v>91.276131976992474</v>
      </c>
      <c r="K7" s="2">
        <f>(SQRT($C7*$C7 + K$2*K$2)-$C7)*5280</f>
        <v>191.63740401476389</v>
      </c>
    </row>
    <row r="8" spans="1:11" x14ac:dyDescent="0.25">
      <c r="A8">
        <v>40</v>
      </c>
      <c r="B8" s="2">
        <f>-1*(A8-90)/180</f>
        <v>0.27777777777777779</v>
      </c>
      <c r="C8" s="2">
        <f>$C$2*B8</f>
        <v>3472.2222222222222</v>
      </c>
      <c r="D8" s="2">
        <f>(SQRT($C8*$C8 + D$2*D$2)-$C8)*5280</f>
        <v>0.76031998367398046</v>
      </c>
      <c r="E8" s="2">
        <f>(SQRT($C8*$C8 + E$2*E$2)-$C8)*5280</f>
        <v>3.0412797474127728</v>
      </c>
      <c r="F8" s="2">
        <f>(SQRT($C8*$C8 + F$2*F$2)-$C8)*5280</f>
        <v>6.8428787221637322</v>
      </c>
      <c r="G8" s="2">
        <f>(SQRT($C8*$C8 + G$2*G$2)-$C8)*5280</f>
        <v>12.165115964307915</v>
      </c>
      <c r="H8" s="2">
        <f>(SQRT($C8*$C8 + H$2*H$2)-$C8)*5280</f>
        <v>19.007990146055818</v>
      </c>
      <c r="I8" s="2"/>
      <c r="J8" s="2">
        <f>(SQRT($C8*$C8 + J$2*J$2)-$C8)*5280</f>
        <v>73.020987380150473</v>
      </c>
      <c r="K8" s="2">
        <f>(SQRT($C8*$C8 + K$2*K$2)-$C8)*5280</f>
        <v>153.31028378037445</v>
      </c>
    </row>
    <row r="9" spans="1:11" x14ac:dyDescent="0.25">
      <c r="A9">
        <v>30</v>
      </c>
      <c r="B9" s="2">
        <f>-1*(A9-90)/180</f>
        <v>0.33333333333333331</v>
      </c>
      <c r="C9" s="2">
        <f>$C$2*B9</f>
        <v>4166.6666666666661</v>
      </c>
      <c r="D9" s="2">
        <f>(SQRT($C9*$C9 + D$2*D$2)-$C9)*5280</f>
        <v>0.63359998879604973</v>
      </c>
      <c r="E9" s="2">
        <f>(SQRT($C9*$C9 + E$2*E$2)-$C9)*5280</f>
        <v>2.5343998543394264</v>
      </c>
      <c r="F9" s="2">
        <f>(SQRT($C9*$C9 + F$2*F$2)-$C9)*5280</f>
        <v>5.7023992604808882</v>
      </c>
      <c r="G9" s="2">
        <f>(SQRT($C9*$C9 + G$2*G$2)-$C9)*5280</f>
        <v>10.137597664579516</v>
      </c>
      <c r="H9" s="2">
        <f>(SQRT($C9*$C9 + H$2*H$2)-$C9)*5280</f>
        <v>15.839994298294187</v>
      </c>
      <c r="I9" s="2"/>
      <c r="J9" s="2">
        <f>(SQRT($C9*$C9 + J$2*J$2)-$C9)*5280</f>
        <v>60.850859843631042</v>
      </c>
      <c r="K9" s="2">
        <f>(SQRT($C9*$C9 + K$2*K$2)-$C9)*5280</f>
        <v>127.75873304024572</v>
      </c>
    </row>
    <row r="10" spans="1:11" x14ac:dyDescent="0.25">
      <c r="A10">
        <v>20</v>
      </c>
      <c r="B10" s="2">
        <f>-1*(A10-90)/180</f>
        <v>0.3888888888888889</v>
      </c>
      <c r="C10" s="2">
        <f>$C$2*B10</f>
        <v>4861.1111111111113</v>
      </c>
      <c r="D10" s="2">
        <f>(SQRT($C10*$C10 + D$2*D$2)-$C10)*5280</f>
        <v>0.54308570674038492</v>
      </c>
      <c r="E10" s="2">
        <f>(SQRT($C10*$C10 + E$2*E$2)-$C10)*5280</f>
        <v>2.1723427645338234</v>
      </c>
      <c r="F10" s="2">
        <f>(SQRT($C10*$C10 + F$2*F$2)-$C10)*5280</f>
        <v>4.8877709620865062</v>
      </c>
      <c r="G10" s="2">
        <f>(SQRT($C10*$C10 + G$2*G$2)-$C10)*5280</f>
        <v>8.6893699584470596</v>
      </c>
      <c r="H10" s="2">
        <f>(SQRT($C10*$C10 + H$2*H$2)-$C10)*5280</f>
        <v>13.577139263798017</v>
      </c>
      <c r="I10" s="2"/>
      <c r="J10" s="2">
        <f>(SQRT($C10*$C10 + J$2*J$2)-$C10)*5280</f>
        <v>52.157899004523642</v>
      </c>
      <c r="K10" s="2">
        <f>(SQRT($C10*$C10 + K$2*K$2)-$C10)*5280</f>
        <v>109.50756982143503</v>
      </c>
    </row>
    <row r="11" spans="1:11" x14ac:dyDescent="0.25">
      <c r="A11">
        <v>10</v>
      </c>
      <c r="B11" s="2">
        <f>-1*(A11-90)/180</f>
        <v>0.44444444444444442</v>
      </c>
      <c r="C11" s="2">
        <f>$C$2*B11</f>
        <v>5555.5555555555557</v>
      </c>
      <c r="D11" s="2">
        <f>(SQRT($C11*$C11 + D$2*D$2)-$C11)*5280</f>
        <v>0.47519999759970233</v>
      </c>
      <c r="E11" s="2">
        <f>(SQRT($C11*$C11 + E$2*E$2)-$C11)*5280</f>
        <v>1.900799937575357</v>
      </c>
      <c r="F11" s="2">
        <f>(SQRT($C11*$C11 + F$2*F$2)-$C11)*5280</f>
        <v>4.2767996854672674</v>
      </c>
      <c r="G11" s="2">
        <f>(SQRT($C11*$C11 + G$2*G$2)-$C11)*5280</f>
        <v>7.6031990155752283</v>
      </c>
      <c r="H11" s="2">
        <f>(SQRT($C11*$C11 + H$2*H$2)-$C11)*5280</f>
        <v>11.879997591749998</v>
      </c>
      <c r="I11" s="2"/>
      <c r="J11" s="2">
        <f>(SQRT($C11*$C11 + J$2*J$2)-$C11)*5280</f>
        <v>45.638172493781894</v>
      </c>
      <c r="K11" s="2">
        <f>(SQRT($C11*$C11 + K$2*K$2)-$C11)*5280</f>
        <v>95.819171502225799</v>
      </c>
    </row>
    <row r="12" spans="1:11" x14ac:dyDescent="0.25">
      <c r="A12">
        <v>0</v>
      </c>
      <c r="B12" s="2">
        <f>-1*(A12-90)/180</f>
        <v>0.5</v>
      </c>
      <c r="C12" s="2">
        <f>$C$2*B12</f>
        <v>6250</v>
      </c>
      <c r="D12" s="2">
        <f>(SQRT($C12*$C12 + D$2*D$2)-$C12)*5280</f>
        <v>0.42239999893354252</v>
      </c>
      <c r="E12" s="2">
        <f>(SQRT($C12*$C12 + E$2*E$2)-$C12)*5280</f>
        <v>1.6895999573171139</v>
      </c>
      <c r="F12" s="2">
        <f>(SQRT($C12*$C12 + F$2*F$2)-$C12)*5280</f>
        <v>3.8015997791080736</v>
      </c>
      <c r="G12" s="2">
        <f>(SQRT($C12*$C12 + G$2*G$2)-$C12)*5280</f>
        <v>6.7583993058360647</v>
      </c>
      <c r="H12" s="2">
        <f>(SQRT($C12*$C12 + H$2*H$2)-$C12)*5280</f>
        <v>10.559998311800882</v>
      </c>
      <c r="I12" s="2"/>
      <c r="J12" s="2">
        <f>(SQRT($C12*$C12 + J$2*J$2)-$C12)*5280</f>
        <v>40.567271064792294</v>
      </c>
      <c r="K12" s="2">
        <f>(SQRT($C12*$C12 + K$2*K$2)-$C12)*5280</f>
        <v>85.1726260840951</v>
      </c>
    </row>
    <row r="13" spans="1:11" x14ac:dyDescent="0.25">
      <c r="A13">
        <v>-10</v>
      </c>
      <c r="B13" s="2">
        <f>-1*(A13-90)/180</f>
        <v>0.55555555555555558</v>
      </c>
      <c r="C13" s="2">
        <f>$C$2*B13</f>
        <v>6944.4444444444443</v>
      </c>
      <c r="D13" s="2">
        <f>(SQRT($C13*$C13 + D$2*D$2)-$C13)*5280</f>
        <v>0.38015999904018827</v>
      </c>
      <c r="E13" s="2">
        <f>(SQRT($C13*$C13 + E$2*E$2)-$C13)*5280</f>
        <v>1.5206399673479609</v>
      </c>
      <c r="F13" s="2">
        <f>(SQRT($C13*$C13 + F$2*F$2)-$C13)*5280</f>
        <v>3.4214398376934696</v>
      </c>
      <c r="G13" s="2">
        <f>(SQRT($C13*$C13 + G$2*G$2)-$C13)*5280</f>
        <v>6.0825594948255457</v>
      </c>
      <c r="H13" s="2">
        <f>(SQRT($C13*$C13 + H$2*H$2)-$C13)*5280</f>
        <v>9.5039987658674363</v>
      </c>
      <c r="I13" s="2"/>
      <c r="J13" s="2">
        <f>(SQRT($C13*$C13 + J$2*J$2)-$C13)*5280</f>
        <v>36.51054822068545</v>
      </c>
      <c r="K13" s="2">
        <f>(SQRT($C13*$C13 + K$2*K$2)-$C13)*5280</f>
        <v>76.65538227171055</v>
      </c>
    </row>
    <row r="14" spans="1:11" x14ac:dyDescent="0.25">
      <c r="A14">
        <v>-20</v>
      </c>
      <c r="B14" s="2">
        <f>-1*(A14-90)/180</f>
        <v>0.61111111111111116</v>
      </c>
      <c r="C14" s="2">
        <f>$C$2*B14</f>
        <v>7638.8888888888896</v>
      </c>
      <c r="D14" s="2">
        <f>(SQRT($C14*$C14 + D$2*D$2)-$C14)*5280</f>
        <v>0.34560000087367371</v>
      </c>
      <c r="E14" s="2">
        <f>(SQRT($C14*$C14 + E$2*E$2)-$C14)*5280</f>
        <v>1.3823999746819027</v>
      </c>
      <c r="F14" s="2">
        <f>(SQRT($C14*$C14 + F$2*F$2)-$C14)*5280</f>
        <v>3.1103998782054987</v>
      </c>
      <c r="G14" s="2">
        <f>(SQRT($C14*$C14 + G$2*G$2)-$C14)*5280</f>
        <v>5.5295996202039532</v>
      </c>
      <c r="H14" s="2">
        <f>(SQRT($C14*$C14 + H$2*H$2)-$C14)*5280</f>
        <v>8.6399990758218337</v>
      </c>
      <c r="I14" s="2"/>
      <c r="J14" s="2">
        <f>(SQRT($C14*$C14 + J$2*J$2)-$C14)*5280</f>
        <v>33.191410343279131</v>
      </c>
      <c r="K14" s="2">
        <f>(SQRT($C14*$C14 + K$2*K$2)-$C14)*5280</f>
        <v>69.686723800114123</v>
      </c>
    </row>
    <row r="15" spans="1:11" x14ac:dyDescent="0.25">
      <c r="A15">
        <v>-30</v>
      </c>
      <c r="B15" s="2">
        <f>-1*(A15-90)/180</f>
        <v>0.66666666666666663</v>
      </c>
      <c r="C15" s="2">
        <f>$C$2*B15</f>
        <v>8333.3333333333321</v>
      </c>
      <c r="D15" s="2">
        <f>(SQRT($C15*$C15 + D$2*D$2)-$C15)*5280</f>
        <v>0.3168000016012229</v>
      </c>
      <c r="E15" s="2">
        <f>(SQRT($C15*$C15 + E$2*E$2)-$C15)*5280</f>
        <v>1.2671999775920995</v>
      </c>
      <c r="F15" s="2">
        <f>(SQRT($C15*$C15 + F$2*F$2)-$C15)*5280</f>
        <v>2.8511999087641016</v>
      </c>
      <c r="G15" s="2">
        <f>(SQRT($C15*$C15 + G$2*G$2)-$C15)*5280</f>
        <v>5.0687997086788528</v>
      </c>
      <c r="H15" s="2">
        <f>(SQRT($C15*$C15 + H$2*H$2)-$C15)*5280</f>
        <v>7.9199992812937126</v>
      </c>
      <c r="I15" s="2"/>
      <c r="J15" s="2">
        <f>(SQRT($C15*$C15 + J$2*J$2)-$C15)*5280</f>
        <v>30.425461483828258</v>
      </c>
      <c r="K15" s="2">
        <f>(SQRT($C15*$C15 + K$2*K$2)-$C15)*5280</f>
        <v>63.879505623481236</v>
      </c>
    </row>
    <row r="16" spans="1:11" x14ac:dyDescent="0.25">
      <c r="A16">
        <v>-40</v>
      </c>
      <c r="B16" s="2">
        <f>-1*(A16-90)/180</f>
        <v>0.72222222222222221</v>
      </c>
      <c r="C16" s="2">
        <f>$C$2*B16</f>
        <v>9027.7777777777774</v>
      </c>
      <c r="D16" s="2">
        <f>(SQRT($C16*$C16 + D$2*D$2)-$C16)*5280</f>
        <v>0.29243076627608389</v>
      </c>
      <c r="E16" s="2">
        <f>(SQRT($C16*$C16 + E$2*E$2)-$C16)*5280</f>
        <v>1.1697230651043355</v>
      </c>
      <c r="F16" s="2">
        <f>(SQRT($C16*$C16 + F$2*F$2)-$C16)*5280</f>
        <v>2.6318768484634347</v>
      </c>
      <c r="G16" s="2">
        <f>(SQRT($C16*$C16 + G$2*G$2)-$C16)*5280</f>
        <v>4.6788920779363252</v>
      </c>
      <c r="H16" s="2">
        <f>(SQRT($C16*$C16 + H$2*H$2)-$C16)*5280</f>
        <v>7.3107686670846306</v>
      </c>
      <c r="I16" s="2"/>
      <c r="J16" s="2">
        <f>(SQRT($C16*$C16 + J$2*J$2)-$C16)*5280</f>
        <v>28.085042806633282</v>
      </c>
      <c r="K16" s="2">
        <f>(SQRT($C16*$C16 + K$2*K$2)-$C16)*5280</f>
        <v>58.965703840367496</v>
      </c>
    </row>
    <row r="17" spans="1:11" x14ac:dyDescent="0.25">
      <c r="A17">
        <v>-50</v>
      </c>
      <c r="B17" s="2">
        <f>-1*(A17-90)/180</f>
        <v>0.77777777777777779</v>
      </c>
      <c r="C17" s="2">
        <f>$C$2*B17</f>
        <v>9722.2222222222226</v>
      </c>
      <c r="D17" s="2">
        <f>(SQRT($C17*$C17 + D$2*D$2)-$C17)*5280</f>
        <v>0.27154285577125847</v>
      </c>
      <c r="E17" s="2">
        <f>(SQRT($C17*$C17 + E$2*E$2)-$C17)*5280</f>
        <v>1.0861714134807698</v>
      </c>
      <c r="F17" s="2">
        <f>(SQRT($C17*$C17 + F$2*F$2)-$C17)*5280</f>
        <v>2.443885653920006</v>
      </c>
      <c r="G17" s="2">
        <f>(SQRT($C17*$C17 + G$2*G$2)-$C17)*5280</f>
        <v>4.3446855290676467</v>
      </c>
      <c r="H17" s="2">
        <f>(SQRT($C17*$C17 + H$2*H$2)-$C17)*5280</f>
        <v>6.7885709812981077</v>
      </c>
      <c r="I17" s="2"/>
      <c r="J17" s="2">
        <f>(SQRT($C17*$C17 + J$2*J$2)-$C17)*5280</f>
        <v>26.078969373484142</v>
      </c>
      <c r="K17" s="2">
        <f>(SQRT($C17*$C17 + K$2*K$2)-$C17)*5280</f>
        <v>54.75387251120992</v>
      </c>
    </row>
    <row r="18" spans="1:11" x14ac:dyDescent="0.25">
      <c r="A18">
        <v>-60</v>
      </c>
      <c r="B18" s="2">
        <f>-1*(A18-90)/180</f>
        <v>0.83333333333333337</v>
      </c>
      <c r="C18" s="2">
        <f>$C$2*B18</f>
        <v>10416.666666666668</v>
      </c>
      <c r="D18" s="2">
        <f>(SQRT($C18*$C18 + D$2*D$2)-$C18)*5280</f>
        <v>0.25343999936012551</v>
      </c>
      <c r="E18" s="2">
        <f>(SQRT($C18*$C18 + E$2*E$2)-$C18)*5280</f>
        <v>1.013759987836238</v>
      </c>
      <c r="F18" s="2">
        <f>(SQRT($C18*$C18 + F$2*F$2)-$C18)*5280</f>
        <v>2.2809599462198094</v>
      </c>
      <c r="G18" s="2">
        <f>(SQRT($C18*$C18 + G$2*G$2)-$C18)*5280</f>
        <v>4.0550398456980474</v>
      </c>
      <c r="H18" s="2">
        <f>(SQRT($C18*$C18 + H$2*H$2)-$C18)*5280</f>
        <v>6.3359996286453679</v>
      </c>
      <c r="I18" s="2"/>
      <c r="J18" s="2">
        <f>(SQRT($C18*$C18 + J$2*J$2)-$C18)*5280</f>
        <v>24.340372216247488</v>
      </c>
      <c r="K18" s="2">
        <f>(SQRT($C18*$C18 + K$2*K$2)-$C18)*5280</f>
        <v>51.103617858316284</v>
      </c>
    </row>
    <row r="19" spans="1:11" x14ac:dyDescent="0.25">
      <c r="A19">
        <v>-70</v>
      </c>
      <c r="B19" s="2">
        <f>-1*(A19-90)/180</f>
        <v>0.88888888888888884</v>
      </c>
      <c r="C19" s="2">
        <f>$C$2*B19</f>
        <v>11111.111111111111</v>
      </c>
      <c r="D19" s="2">
        <f>(SQRT($C19*$C19 + D$2*D$2)-$C19)*5280</f>
        <v>0.23759999399771914</v>
      </c>
      <c r="E19" s="2">
        <f>(SQRT($C19*$C19 + E$2*E$2)-$C19)*5280</f>
        <v>0.95039999519940466</v>
      </c>
      <c r="F19" s="2">
        <f>(SQRT($C19*$C19 + F$2*F$2)-$C19)*5280</f>
        <v>2.1383999555837363</v>
      </c>
      <c r="G19" s="2">
        <f>(SQRT($C19*$C19 + G$2*G$2)-$C19)*5280</f>
        <v>3.8015998751507141</v>
      </c>
      <c r="H19" s="2">
        <f>(SQRT($C19*$C19 + H$2*H$2)-$C19)*5280</f>
        <v>5.9399996962747537</v>
      </c>
      <c r="I19" s="2"/>
      <c r="J19" s="2">
        <f>(SQRT($C19*$C19 + J$2*J$2)-$C19)*5280</f>
        <v>22.819099558400922</v>
      </c>
      <c r="K19" s="2">
        <f>(SQRT($C19*$C19 + K$2*K$2)-$C19)*5280</f>
        <v>47.909644435567316</v>
      </c>
    </row>
    <row r="20" spans="1:11" x14ac:dyDescent="0.25">
      <c r="A20">
        <v>-80</v>
      </c>
      <c r="B20" s="2">
        <f>-1*(A20-90)/180</f>
        <v>0.94444444444444442</v>
      </c>
      <c r="C20" s="2">
        <f>$C$2*B20</f>
        <v>11805.555555555555</v>
      </c>
      <c r="D20" s="2">
        <f>(SQRT($C20*$C20 + D$2*D$2)-$C20)*5280</f>
        <v>0.22362353280186653</v>
      </c>
      <c r="E20" s="2">
        <f>(SQRT($C20*$C20 + E$2*E$2)-$C20)*5280</f>
        <v>0.89449411199893802</v>
      </c>
      <c r="F20" s="2">
        <f>(SQRT($C20*$C20 + F$2*F$2)-$C20)*5280</f>
        <v>2.0126117375912145</v>
      </c>
      <c r="G20" s="2">
        <f>(SQRT($C20*$C20 + G$2*G$2)-$C20)*5280</f>
        <v>3.5779763711616397</v>
      </c>
      <c r="H20" s="2">
        <f>(SQRT($C20*$C20 + H$2*H$2)-$C20)*5280</f>
        <v>5.5905879838974215</v>
      </c>
      <c r="I20" s="2"/>
      <c r="J20" s="2">
        <f>(SQRT($C20*$C20 + J$2*J$2)-$C20)*5280</f>
        <v>21.476800065720454</v>
      </c>
      <c r="K20" s="2">
        <f>(SQRT($C20*$C20 + K$2*K$2)-$C20)*5280</f>
        <v>45.091432158078533</v>
      </c>
    </row>
    <row r="21" spans="1:11" x14ac:dyDescent="0.25">
      <c r="A21">
        <v>-90</v>
      </c>
      <c r="B21" s="2">
        <f>-1*(A21-90)/180</f>
        <v>1</v>
      </c>
      <c r="C21" s="2">
        <f>$C$2*B21</f>
        <v>12500</v>
      </c>
      <c r="D21" s="2">
        <f>(SQRT($C21*$C21 + D$2*D$2)-$C21)*5280</f>
        <v>0.21120000426890329</v>
      </c>
      <c r="E21" s="2">
        <f>(SQRT($C21*$C21 + E$2*E$2)-$C21)*5280</f>
        <v>0.84479999786708504</v>
      </c>
      <c r="F21" s="2">
        <f>(SQRT($C21*$C21 + F$2*F$2)-$C21)*5280</f>
        <v>1.9007999711902812</v>
      </c>
      <c r="G21" s="2">
        <f>(SQRT($C21*$C21 + G$2*G$2)-$C21)*5280</f>
        <v>3.3791999146342278</v>
      </c>
      <c r="H21" s="2">
        <f>(SQRT($C21*$C21 + H$2*H$2)-$C21)*5280</f>
        <v>5.2799997897818685</v>
      </c>
      <c r="I21" s="2"/>
      <c r="J21" s="2">
        <f>(SQRT($C21*$C21 + J$2*J$2)-$C21)*5280</f>
        <v>20.2836448821472</v>
      </c>
      <c r="K21" s="2">
        <f>(SQRT($C21*$C21 + K$2*K$2)-$C21)*5280</f>
        <v>42.58635426114779</v>
      </c>
    </row>
    <row r="23" spans="1:11" x14ac:dyDescent="0.25">
      <c r="A23">
        <v>48.341999999999999</v>
      </c>
      <c r="B23" s="2">
        <f>-1*(A23-90)/180</f>
        <v>0.23143333333333335</v>
      </c>
      <c r="C23" s="2">
        <f>$C$2*B23</f>
        <v>2892.916666666667</v>
      </c>
      <c r="D23" s="2">
        <f>(SQRT($C23*$C23 + D$2*D$2)-$C23)*5280</f>
        <v>0.91257378851878457</v>
      </c>
      <c r="E23" s="2">
        <f>(SQRT($C23*$C23 + E$2*E$2)-$C23)*5280</f>
        <v>3.6502948251290945</v>
      </c>
      <c r="F23" s="2">
        <f>(SQRT($C23*$C23 + F$2*F$2)-$C23)*5280</f>
        <v>8.2131621301959967</v>
      </c>
      <c r="G23" s="2">
        <f>(SQRT($C23*$C23 + G$2*G$2)-$C23)*5280</f>
        <v>14.60117406619247</v>
      </c>
      <c r="H23" s="2">
        <f>(SQRT($C23*$C23 + H$2*H$2)-$C23)*5280</f>
        <v>22.814328347303672</v>
      </c>
      <c r="J23" s="2">
        <f>(SQRT($C23*$C23 + J$2*J$2)-$C23)*5280</f>
        <v>87.643337784902542</v>
      </c>
      <c r="K23" s="2">
        <f>(SQRT($C23*$C23 + K$2*K$2)-$C23)*5280</f>
        <v>184.01027575921034</v>
      </c>
    </row>
    <row r="25" spans="1:11" x14ac:dyDescent="0.25">
      <c r="A25">
        <v>48.342300000000002</v>
      </c>
      <c r="B25" s="2">
        <f>-1*(A25-90)/180</f>
        <v>0.23143166666666665</v>
      </c>
      <c r="C25" s="2">
        <f>$C$2*B25</f>
        <v>2892.895833333333</v>
      </c>
    </row>
    <row r="29" spans="1:11" x14ac:dyDescent="0.25">
      <c r="D29">
        <v>48.342157999999998</v>
      </c>
      <c r="I29">
        <v>69.400000000000006</v>
      </c>
      <c r="J29" t="s">
        <v>14</v>
      </c>
    </row>
    <row r="30" spans="1:11" x14ac:dyDescent="0.25">
      <c r="I30">
        <v>1.157</v>
      </c>
      <c r="J30" t="s">
        <v>13</v>
      </c>
    </row>
    <row r="31" spans="1:11" x14ac:dyDescent="0.25">
      <c r="D31">
        <v>48.342022</v>
      </c>
      <c r="I31">
        <v>1.9290000000000002E-2</v>
      </c>
      <c r="J31" t="s">
        <v>12</v>
      </c>
    </row>
    <row r="33" spans="9:10" x14ac:dyDescent="0.25">
      <c r="I33">
        <v>101.85</v>
      </c>
      <c r="J33" t="s">
        <v>11</v>
      </c>
    </row>
    <row r="34" spans="9:10" x14ac:dyDescent="0.25">
      <c r="I34">
        <v>34.619999999999997</v>
      </c>
      <c r="J3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33" sqref="J33"/>
    </sheetView>
  </sheetViews>
  <sheetFormatPr defaultRowHeight="15" x14ac:dyDescent="0.25"/>
  <cols>
    <col min="1" max="1" width="12.42578125" bestFit="1" customWidth="1"/>
    <col min="3" max="3" width="21" bestFit="1" customWidth="1"/>
    <col min="4" max="4" width="14.140625" bestFit="1" customWidth="1"/>
    <col min="5" max="6" width="12" bestFit="1" customWidth="1"/>
    <col min="7" max="7" width="15.42578125" bestFit="1" customWidth="1"/>
  </cols>
  <sheetData>
    <row r="1" spans="1:13" x14ac:dyDescent="0.25">
      <c r="A1" t="s">
        <v>29</v>
      </c>
      <c r="B1">
        <v>3958.8</v>
      </c>
      <c r="C1" t="s">
        <v>28</v>
      </c>
    </row>
    <row r="3" spans="1:13" x14ac:dyDescent="0.25">
      <c r="A3" t="s">
        <v>0</v>
      </c>
      <c r="C3" t="s">
        <v>27</v>
      </c>
      <c r="D3" t="s">
        <v>24</v>
      </c>
      <c r="E3" t="s">
        <v>23</v>
      </c>
      <c r="F3" t="s">
        <v>22</v>
      </c>
      <c r="G3" t="s">
        <v>21</v>
      </c>
    </row>
    <row r="4" spans="1:13" x14ac:dyDescent="0.25">
      <c r="A4">
        <v>90</v>
      </c>
      <c r="B4">
        <f>RADIANS(A4)</f>
        <v>1.5707963267948966</v>
      </c>
      <c r="C4">
        <f>$B$1*COS(B4)</f>
        <v>2.4250588516461224E-13</v>
      </c>
      <c r="D4">
        <f>C4*2*PI()</f>
        <v>1.5237094145708717E-12</v>
      </c>
      <c r="E4">
        <f>D4/360</f>
        <v>4.2325261515857549E-15</v>
      </c>
      <c r="F4">
        <f>E4/60</f>
        <v>7.0542102526429243E-17</v>
      </c>
      <c r="G4">
        <f>5280*(F4/60)</f>
        <v>6.2077050223257735E-15</v>
      </c>
    </row>
    <row r="5" spans="1:13" x14ac:dyDescent="0.25">
      <c r="A5">
        <v>80</v>
      </c>
      <c r="B5">
        <f>RADIANS(A5)</f>
        <v>1.3962634015954636</v>
      </c>
      <c r="C5">
        <f>$B$1*COS(B5)</f>
        <v>687.43840574784417</v>
      </c>
      <c r="D5">
        <f>C5*2*PI()</f>
        <v>4319.3028905858137</v>
      </c>
      <c r="E5">
        <f>D5/360</f>
        <v>11.998063584960594</v>
      </c>
      <c r="F5">
        <f>E5/60</f>
        <v>0.19996772641600991</v>
      </c>
      <c r="G5">
        <f>5280*(F5/60)</f>
        <v>17.597159924608871</v>
      </c>
    </row>
    <row r="6" spans="1:13" x14ac:dyDescent="0.25">
      <c r="A6">
        <v>70</v>
      </c>
      <c r="B6">
        <f>RADIANS(A6)</f>
        <v>1.2217304763960306</v>
      </c>
      <c r="C6">
        <f>$B$1*COS(B6)</f>
        <v>1353.9893433976579</v>
      </c>
      <c r="D6">
        <f>C6*2*PI()</f>
        <v>8507.3659485138996</v>
      </c>
      <c r="E6">
        <f>D6/360</f>
        <v>23.631572079205277</v>
      </c>
      <c r="F6">
        <f>E6/60</f>
        <v>0.39385953465342127</v>
      </c>
      <c r="G6">
        <f>5280*(F6/60)</f>
        <v>34.659639049501074</v>
      </c>
    </row>
    <row r="7" spans="1:13" x14ac:dyDescent="0.25">
      <c r="A7">
        <v>60</v>
      </c>
      <c r="B7">
        <f>RADIANS(A7)</f>
        <v>1.0471975511965976</v>
      </c>
      <c r="C7">
        <f>$B$1*COS(B7)</f>
        <v>1979.4000000000005</v>
      </c>
      <c r="D7">
        <f>C7*2*PI()</f>
        <v>12436.936997031276</v>
      </c>
      <c r="E7">
        <f>D7/360</f>
        <v>34.547047213975766</v>
      </c>
      <c r="F7">
        <f>E7/60</f>
        <v>0.57578412023292946</v>
      </c>
      <c r="G7">
        <f>5280*(F7/60)</f>
        <v>50.669002580497789</v>
      </c>
    </row>
    <row r="8" spans="1:13" x14ac:dyDescent="0.25">
      <c r="A8">
        <v>50</v>
      </c>
      <c r="B8">
        <f>RADIANS(A8)</f>
        <v>0.87266462599716477</v>
      </c>
      <c r="C8">
        <f>$B$1*COS(B8)</f>
        <v>2544.6675892270723</v>
      </c>
      <c r="D8">
        <f>C8*2*PI()</f>
        <v>15988.61800828764</v>
      </c>
      <c r="E8">
        <f>D8/360</f>
        <v>44.412827800799</v>
      </c>
      <c r="F8">
        <f>E8/60</f>
        <v>0.74021379667998333</v>
      </c>
      <c r="G8">
        <f>5280*(F8/60)</f>
        <v>65.138814107838527</v>
      </c>
    </row>
    <row r="9" spans="1:13" x14ac:dyDescent="0.25">
      <c r="A9">
        <v>40</v>
      </c>
      <c r="B9">
        <f>RADIANS(A9)</f>
        <v>0.69813170079773179</v>
      </c>
      <c r="C9">
        <f>$B$1*COS(B9)</f>
        <v>3032.6167414194101</v>
      </c>
      <c r="D9">
        <f>C9*2*PI()</f>
        <v>19054.492951993274</v>
      </c>
      <c r="E9">
        <f>D9/360</f>
        <v>52.929147088870202</v>
      </c>
      <c r="F9">
        <f>E9/60</f>
        <v>0.88215245148117005</v>
      </c>
      <c r="G9">
        <f>5280*(F9/60)</f>
        <v>77.62941573034297</v>
      </c>
      <c r="I9">
        <v>0.3577760000000012</v>
      </c>
      <c r="J9">
        <f>E9*I9</f>
        <v>18.936778528867688</v>
      </c>
    </row>
    <row r="10" spans="1:13" x14ac:dyDescent="0.25">
      <c r="A10">
        <v>30</v>
      </c>
      <c r="B10">
        <f>RADIANS(A10)</f>
        <v>0.52359877559829882</v>
      </c>
      <c r="C10">
        <f>$B$1*COS(B10)</f>
        <v>3428.4213685018362</v>
      </c>
      <c r="D10">
        <f>C10*2*PI()</f>
        <v>21541.406769391266</v>
      </c>
      <c r="E10">
        <f>D10/360</f>
        <v>59.837241026086851</v>
      </c>
      <c r="F10">
        <f>E10/60</f>
        <v>0.99728735043478089</v>
      </c>
      <c r="G10">
        <f>5280*(F10/60)</f>
        <v>87.76128683826073</v>
      </c>
    </row>
    <row r="11" spans="1:13" x14ac:dyDescent="0.25">
      <c r="A11">
        <v>20</v>
      </c>
      <c r="B11">
        <f>RADIANS(A11)</f>
        <v>0.3490658503988659</v>
      </c>
      <c r="C11">
        <f>$B$1*COS(B11)</f>
        <v>3720.0551471672543</v>
      </c>
      <c r="D11">
        <f>C11*2*PI()</f>
        <v>23373.795842579086</v>
      </c>
      <c r="E11">
        <f>D11/360</f>
        <v>64.9272106738308</v>
      </c>
      <c r="F11">
        <f>E11/60</f>
        <v>1.0821201778971801</v>
      </c>
      <c r="G11">
        <f>5280*(F11/60)</f>
        <v>95.226575654951858</v>
      </c>
    </row>
    <row r="12" spans="1:13" x14ac:dyDescent="0.25">
      <c r="A12">
        <v>10</v>
      </c>
      <c r="B12">
        <f>RADIANS(A12)</f>
        <v>0.17453292519943295</v>
      </c>
      <c r="C12">
        <f>$B$1*COS(B12)</f>
        <v>3898.6569326247295</v>
      </c>
      <c r="D12">
        <f>C12*2*PI()</f>
        <v>24495.983956801534</v>
      </c>
      <c r="E12">
        <f>D12/360</f>
        <v>68.044399880004264</v>
      </c>
      <c r="F12">
        <f>E12/60</f>
        <v>1.1340733313334044</v>
      </c>
      <c r="G12">
        <f>5280*(F12/60)</f>
        <v>99.79845315733958</v>
      </c>
    </row>
    <row r="13" spans="1:13" x14ac:dyDescent="0.25">
      <c r="A13">
        <v>0</v>
      </c>
      <c r="B13">
        <f>RADIANS(A13)</f>
        <v>0</v>
      </c>
      <c r="C13">
        <f>$B$1*COS(B13)</f>
        <v>3958.8</v>
      </c>
      <c r="D13">
        <f>C13*2*PI()</f>
        <v>24873.873994062546</v>
      </c>
      <c r="E13">
        <f>D13/360</f>
        <v>69.094094427951518</v>
      </c>
      <c r="F13">
        <f>E13/60</f>
        <v>1.1515682404658587</v>
      </c>
      <c r="G13">
        <f>5280*(F13/60)</f>
        <v>101.33800516099556</v>
      </c>
      <c r="L13">
        <v>40.004323999999997</v>
      </c>
      <c r="M13">
        <v>-85.637173000000004</v>
      </c>
    </row>
    <row r="14" spans="1:13" x14ac:dyDescent="0.25">
      <c r="A14">
        <v>-10</v>
      </c>
      <c r="B14">
        <f>RADIANS(A14)</f>
        <v>-0.17453292519943295</v>
      </c>
      <c r="C14">
        <f>$B$1*COS(B14)</f>
        <v>3898.6569326247295</v>
      </c>
      <c r="D14">
        <f>C14*2*PI()</f>
        <v>24495.983956801534</v>
      </c>
      <c r="E14">
        <f>D14/360</f>
        <v>68.044399880004264</v>
      </c>
      <c r="F14">
        <f>E14/60</f>
        <v>1.1340733313334044</v>
      </c>
      <c r="G14">
        <f>5280*(F14/60)</f>
        <v>99.79845315733958</v>
      </c>
      <c r="L14">
        <v>40.004319000000002</v>
      </c>
      <c r="M14">
        <v>-85.279397000000003</v>
      </c>
    </row>
    <row r="15" spans="1:13" x14ac:dyDescent="0.25">
      <c r="A15">
        <v>-20</v>
      </c>
      <c r="B15">
        <f>RADIANS(A15)</f>
        <v>-0.3490658503988659</v>
      </c>
      <c r="C15">
        <f>$B$1*COS(B15)</f>
        <v>3720.0551471672543</v>
      </c>
      <c r="D15">
        <f>C15*2*PI()</f>
        <v>23373.795842579086</v>
      </c>
      <c r="E15">
        <f>D15/360</f>
        <v>64.9272106738308</v>
      </c>
      <c r="F15">
        <f>E15/60</f>
        <v>1.0821201778971801</v>
      </c>
      <c r="G15">
        <f>5280*(F15/60)</f>
        <v>95.226575654951858</v>
      </c>
      <c r="M15">
        <f>ABS(M13) - ABS(M14)</f>
        <v>0.3577760000000012</v>
      </c>
    </row>
    <row r="16" spans="1:13" x14ac:dyDescent="0.25">
      <c r="A16">
        <v>-30</v>
      </c>
      <c r="B16">
        <f>RADIANS(A16)</f>
        <v>-0.52359877559829882</v>
      </c>
      <c r="C16">
        <f>$B$1*COS(B16)</f>
        <v>3428.4213685018362</v>
      </c>
      <c r="D16">
        <f>C16*2*PI()</f>
        <v>21541.406769391266</v>
      </c>
      <c r="E16">
        <f>D16/360</f>
        <v>59.837241026086851</v>
      </c>
      <c r="F16">
        <f>E16/60</f>
        <v>0.99728735043478089</v>
      </c>
      <c r="G16">
        <f>5280*(F16/60)</f>
        <v>87.76128683826073</v>
      </c>
      <c r="K16" t="s">
        <v>26</v>
      </c>
    </row>
    <row r="17" spans="1:11" x14ac:dyDescent="0.25">
      <c r="A17">
        <v>-40</v>
      </c>
      <c r="B17">
        <f>RADIANS(A17)</f>
        <v>-0.69813170079773179</v>
      </c>
      <c r="C17">
        <f>$B$1*COS(B17)</f>
        <v>3032.6167414194101</v>
      </c>
      <c r="D17">
        <f>C17*2*PI()</f>
        <v>19054.492951993274</v>
      </c>
      <c r="E17">
        <f>D17/360</f>
        <v>52.929147088870202</v>
      </c>
      <c r="F17">
        <f>E17/60</f>
        <v>0.88215245148117005</v>
      </c>
      <c r="G17">
        <f>5280*(F17/60)</f>
        <v>77.62941573034297</v>
      </c>
      <c r="K17" t="s">
        <v>25</v>
      </c>
    </row>
    <row r="18" spans="1:11" x14ac:dyDescent="0.25">
      <c r="A18">
        <v>-50</v>
      </c>
      <c r="B18">
        <f>RADIANS(A18)</f>
        <v>-0.87266462599716477</v>
      </c>
      <c r="C18">
        <f>$B$1*COS(B18)</f>
        <v>2544.6675892270723</v>
      </c>
      <c r="D18">
        <f>C18*2*PI()</f>
        <v>15988.61800828764</v>
      </c>
      <c r="E18">
        <f>D18/360</f>
        <v>44.412827800799</v>
      </c>
      <c r="F18">
        <f>E18/60</f>
        <v>0.74021379667998333</v>
      </c>
      <c r="G18">
        <f>5280*(F18/60)</f>
        <v>65.138814107838527</v>
      </c>
    </row>
    <row r="19" spans="1:11" x14ac:dyDescent="0.25">
      <c r="A19">
        <v>-60</v>
      </c>
      <c r="B19">
        <f>RADIANS(A19)</f>
        <v>-1.0471975511965976</v>
      </c>
      <c r="C19">
        <f>$B$1*COS(B19)</f>
        <v>1979.4000000000005</v>
      </c>
      <c r="D19">
        <f>C19*2*PI()</f>
        <v>12436.936997031276</v>
      </c>
      <c r="E19">
        <f>D19/360</f>
        <v>34.547047213975766</v>
      </c>
      <c r="F19">
        <f>E19/60</f>
        <v>0.57578412023292946</v>
      </c>
      <c r="G19">
        <f>5280*(F19/60)</f>
        <v>50.669002580497789</v>
      </c>
      <c r="K19">
        <v>18.899999999999999</v>
      </c>
    </row>
    <row r="20" spans="1:11" x14ac:dyDescent="0.25">
      <c r="A20">
        <v>-70</v>
      </c>
      <c r="B20">
        <f>RADIANS(A20)</f>
        <v>-1.2217304763960306</v>
      </c>
      <c r="C20">
        <f>$B$1*COS(B20)</f>
        <v>1353.9893433976579</v>
      </c>
      <c r="D20">
        <f>C20*2*PI()</f>
        <v>8507.3659485138996</v>
      </c>
      <c r="E20">
        <f>D20/360</f>
        <v>23.631572079205277</v>
      </c>
      <c r="F20">
        <f>E20/60</f>
        <v>0.39385953465342127</v>
      </c>
      <c r="G20">
        <f>5280*(F20/60)</f>
        <v>34.659639049501074</v>
      </c>
    </row>
    <row r="21" spans="1:11" x14ac:dyDescent="0.25">
      <c r="A21">
        <v>-80</v>
      </c>
      <c r="B21">
        <f>RADIANS(A21)</f>
        <v>-1.3962634015954636</v>
      </c>
      <c r="C21">
        <f>$B$1*COS(B21)</f>
        <v>687.43840574784417</v>
      </c>
      <c r="D21">
        <f>C21*2*PI()</f>
        <v>4319.3028905858137</v>
      </c>
      <c r="E21">
        <f>D21/360</f>
        <v>11.998063584960594</v>
      </c>
      <c r="F21">
        <f>E21/60</f>
        <v>0.19996772641600991</v>
      </c>
      <c r="G21">
        <f>5280*(F21/60)</f>
        <v>17.597159924608871</v>
      </c>
    </row>
    <row r="22" spans="1:11" x14ac:dyDescent="0.25">
      <c r="A22">
        <v>-90</v>
      </c>
      <c r="B22">
        <f>RADIANS(A22)</f>
        <v>-1.5707963267948966</v>
      </c>
      <c r="C22">
        <f>$B$1*COS(B22)</f>
        <v>2.4250588516461224E-13</v>
      </c>
      <c r="D22">
        <f>C22*2*PI()</f>
        <v>1.5237094145708717E-12</v>
      </c>
      <c r="E22">
        <f>D22/360</f>
        <v>4.2325261515857549E-15</v>
      </c>
      <c r="F22">
        <f>E22/60</f>
        <v>7.0542102526429243E-17</v>
      </c>
      <c r="G22">
        <f>5280*(F22/60)</f>
        <v>6.2077050223257735E-15</v>
      </c>
    </row>
    <row r="25" spans="1:11" x14ac:dyDescent="0.25">
      <c r="C25" t="s">
        <v>20</v>
      </c>
      <c r="D25" t="s">
        <v>24</v>
      </c>
      <c r="E25" t="s">
        <v>23</v>
      </c>
      <c r="F25" t="s">
        <v>22</v>
      </c>
      <c r="G25" t="s">
        <v>21</v>
      </c>
    </row>
    <row r="26" spans="1:11" x14ac:dyDescent="0.25">
      <c r="C26">
        <v>12500</v>
      </c>
    </row>
    <row r="27" spans="1:11" x14ac:dyDescent="0.25">
      <c r="A27">
        <v>90</v>
      </c>
      <c r="B27" s="2">
        <f>-1*(A27-90)/180</f>
        <v>0</v>
      </c>
      <c r="C27" s="2">
        <f>$C$26*B27</f>
        <v>0</v>
      </c>
      <c r="D27">
        <f>C27*2*PI()</f>
        <v>0</v>
      </c>
      <c r="E27">
        <f>D27/360</f>
        <v>0</v>
      </c>
      <c r="F27">
        <f>E27/60</f>
        <v>0</v>
      </c>
      <c r="G27">
        <f>5280*(F27/60)</f>
        <v>0</v>
      </c>
    </row>
    <row r="28" spans="1:11" x14ac:dyDescent="0.25">
      <c r="A28">
        <v>80</v>
      </c>
      <c r="B28" s="2">
        <f>-1*(A28-90)/180</f>
        <v>5.5555555555555552E-2</v>
      </c>
      <c r="C28" s="2">
        <f>$C$26*B28</f>
        <v>694.44444444444446</v>
      </c>
      <c r="D28">
        <f>C28*2*PI()</f>
        <v>4363.3231299858235</v>
      </c>
      <c r="E28">
        <f>D28/360</f>
        <v>12.120342027738399</v>
      </c>
      <c r="F28">
        <f>E28/60</f>
        <v>0.20200570046230665</v>
      </c>
      <c r="G28">
        <f>5280*(F28/60)</f>
        <v>17.776501640682984</v>
      </c>
    </row>
    <row r="29" spans="1:11" x14ac:dyDescent="0.25">
      <c r="A29">
        <v>70</v>
      </c>
      <c r="B29" s="2">
        <f>-1*(A29-90)/180</f>
        <v>0.1111111111111111</v>
      </c>
      <c r="C29" s="2">
        <f>$C$26*B29</f>
        <v>1388.8888888888889</v>
      </c>
      <c r="D29">
        <f>C29*2*PI()</f>
        <v>8726.6462599716469</v>
      </c>
      <c r="E29">
        <f>D29/360</f>
        <v>24.240684055476798</v>
      </c>
      <c r="F29">
        <f>E29/60</f>
        <v>0.4040114009246133</v>
      </c>
      <c r="G29">
        <f>5280*(F29/60)</f>
        <v>35.553003281365967</v>
      </c>
    </row>
    <row r="30" spans="1:11" x14ac:dyDescent="0.25">
      <c r="A30">
        <v>60</v>
      </c>
      <c r="B30" s="2">
        <f>-1*(A30-90)/180</f>
        <v>0.16666666666666666</v>
      </c>
      <c r="C30" s="2">
        <f>$C$26*B30</f>
        <v>2083.333333333333</v>
      </c>
      <c r="D30">
        <f>C30*2*PI()</f>
        <v>13089.969389957469</v>
      </c>
      <c r="E30">
        <f>D30/360</f>
        <v>36.361026083215194</v>
      </c>
      <c r="F30">
        <f>E30/60</f>
        <v>0.60601710138691989</v>
      </c>
      <c r="G30">
        <f>5280*(F30/60)</f>
        <v>53.329504922048947</v>
      </c>
    </row>
    <row r="31" spans="1:11" x14ac:dyDescent="0.25">
      <c r="A31">
        <v>50</v>
      </c>
      <c r="B31" s="2">
        <f>-1*(A31-90)/180</f>
        <v>0.22222222222222221</v>
      </c>
      <c r="C31" s="2">
        <f>$C$26*B31</f>
        <v>2777.7777777777778</v>
      </c>
      <c r="D31">
        <f>C31*2*PI()</f>
        <v>17453.292519943294</v>
      </c>
      <c r="E31">
        <f>D31/360</f>
        <v>48.481368110953596</v>
      </c>
      <c r="F31">
        <f>E31/60</f>
        <v>0.80802280184922659</v>
      </c>
      <c r="G31">
        <f>5280*(F31/60)</f>
        <v>71.106006562731935</v>
      </c>
    </row>
    <row r="32" spans="1:11" x14ac:dyDescent="0.25">
      <c r="A32">
        <v>40</v>
      </c>
      <c r="B32" s="2">
        <f>-1*(A32-90)/180</f>
        <v>0.27777777777777779</v>
      </c>
      <c r="C32" s="2">
        <f>$C$26*B32</f>
        <v>3472.2222222222222</v>
      </c>
      <c r="D32">
        <f>C32*2*PI()</f>
        <v>21816.615649929117</v>
      </c>
      <c r="E32">
        <f>D32/360</f>
        <v>60.601710138691992</v>
      </c>
      <c r="F32">
        <f>E32/60</f>
        <v>1.0100285023115332</v>
      </c>
      <c r="G32">
        <f>5280*(F32/60)</f>
        <v>88.882508203414915</v>
      </c>
      <c r="I32">
        <v>0.3577760000000012</v>
      </c>
      <c r="J32">
        <f>I32*E32</f>
        <v>21.68183744658074</v>
      </c>
    </row>
    <row r="33" spans="1:7" x14ac:dyDescent="0.25">
      <c r="A33">
        <v>30</v>
      </c>
      <c r="B33" s="2">
        <f>-1*(A33-90)/180</f>
        <v>0.33333333333333331</v>
      </c>
      <c r="C33" s="2">
        <f>$C$26*B33</f>
        <v>4166.6666666666661</v>
      </c>
      <c r="D33">
        <f>C33*2*PI()</f>
        <v>26179.938779914937</v>
      </c>
      <c r="E33">
        <f>D33/360</f>
        <v>72.722052166430387</v>
      </c>
      <c r="F33">
        <f>E33/60</f>
        <v>1.2120342027738398</v>
      </c>
      <c r="G33">
        <f>5280*(F33/60)</f>
        <v>106.65900984409789</v>
      </c>
    </row>
    <row r="34" spans="1:7" x14ac:dyDescent="0.25">
      <c r="A34">
        <v>20</v>
      </c>
      <c r="B34" s="2">
        <f>-1*(A34-90)/180</f>
        <v>0.3888888888888889</v>
      </c>
      <c r="C34" s="2">
        <f>$C$26*B34</f>
        <v>4861.1111111111113</v>
      </c>
      <c r="D34">
        <f>C34*2*PI()</f>
        <v>30543.261909900768</v>
      </c>
      <c r="E34">
        <f>D34/360</f>
        <v>84.842394194168804</v>
      </c>
      <c r="F34">
        <f>E34/60</f>
        <v>1.4140399032361468</v>
      </c>
      <c r="G34">
        <f>5280*(F34/60)</f>
        <v>124.43551148478092</v>
      </c>
    </row>
    <row r="35" spans="1:7" x14ac:dyDescent="0.25">
      <c r="A35">
        <v>10</v>
      </c>
      <c r="B35" s="2">
        <f>-1*(A35-90)/180</f>
        <v>0.44444444444444442</v>
      </c>
      <c r="C35" s="2">
        <f>$C$26*B35</f>
        <v>5555.5555555555557</v>
      </c>
      <c r="D35">
        <f>C35*2*PI()</f>
        <v>34906.585039886588</v>
      </c>
      <c r="E35">
        <f>D35/360</f>
        <v>96.962736221907193</v>
      </c>
      <c r="F35">
        <f>E35/60</f>
        <v>1.6160456036984532</v>
      </c>
      <c r="G35">
        <f>5280*(F35/60)</f>
        <v>142.21201312546387</v>
      </c>
    </row>
    <row r="36" spans="1:7" x14ac:dyDescent="0.25">
      <c r="A36">
        <v>0</v>
      </c>
      <c r="B36" s="2">
        <f>-1*(A36-90)/180</f>
        <v>0.5</v>
      </c>
      <c r="C36" s="2">
        <f>$C$26*B36</f>
        <v>6250</v>
      </c>
      <c r="D36">
        <f>C36*2*PI()</f>
        <v>39269.908169872411</v>
      </c>
      <c r="E36">
        <f>D36/360</f>
        <v>109.08307824964558</v>
      </c>
      <c r="F36">
        <f>E36/60</f>
        <v>1.8180513041607598</v>
      </c>
      <c r="G36">
        <f>5280*(F36/60)</f>
        <v>159.98851476614686</v>
      </c>
    </row>
    <row r="37" spans="1:7" x14ac:dyDescent="0.25">
      <c r="A37">
        <v>-10</v>
      </c>
      <c r="B37" s="2">
        <f>-1*(A37-90)/180</f>
        <v>0.55555555555555558</v>
      </c>
      <c r="C37" s="2">
        <f>$C$26*B37</f>
        <v>6944.4444444444443</v>
      </c>
      <c r="D37">
        <f>C37*2*PI()</f>
        <v>43633.231299858235</v>
      </c>
      <c r="E37">
        <f>D37/360</f>
        <v>121.20342027738398</v>
      </c>
      <c r="F37">
        <f>E37/60</f>
        <v>2.0200570046230664</v>
      </c>
      <c r="G37">
        <f>5280*(F37/60)</f>
        <v>177.76501640682983</v>
      </c>
    </row>
    <row r="38" spans="1:7" x14ac:dyDescent="0.25">
      <c r="A38">
        <v>-20</v>
      </c>
      <c r="B38" s="2">
        <f>-1*(A38-90)/180</f>
        <v>0.61111111111111116</v>
      </c>
      <c r="C38" s="2">
        <f>$C$26*B38</f>
        <v>7638.8888888888896</v>
      </c>
      <c r="D38">
        <f>C38*2*PI()</f>
        <v>47996.554429844065</v>
      </c>
      <c r="E38">
        <f>D38/360</f>
        <v>133.32376230512241</v>
      </c>
      <c r="F38">
        <f>E38/60</f>
        <v>2.2220627050853734</v>
      </c>
      <c r="G38">
        <f>5280*(F38/60)</f>
        <v>195.54151804751285</v>
      </c>
    </row>
    <row r="39" spans="1:7" x14ac:dyDescent="0.25">
      <c r="A39">
        <v>-30</v>
      </c>
      <c r="B39" s="2">
        <f>-1*(A39-90)/180</f>
        <v>0.66666666666666663</v>
      </c>
      <c r="C39" s="2">
        <f>$C$26*B39</f>
        <v>8333.3333333333321</v>
      </c>
      <c r="D39">
        <f>C39*2*PI()</f>
        <v>52359.877559829874</v>
      </c>
      <c r="E39">
        <f>D39/360</f>
        <v>145.44410433286077</v>
      </c>
      <c r="F39">
        <f>E39/60</f>
        <v>2.4240684055476795</v>
      </c>
      <c r="G39">
        <f>5280*(F39/60)</f>
        <v>213.31801968819579</v>
      </c>
    </row>
    <row r="40" spans="1:7" x14ac:dyDescent="0.25">
      <c r="A40">
        <v>-40</v>
      </c>
      <c r="B40" s="2">
        <f>-1*(A40-90)/180</f>
        <v>0.72222222222222221</v>
      </c>
      <c r="C40" s="2">
        <f>$C$26*B40</f>
        <v>9027.7777777777774</v>
      </c>
      <c r="D40">
        <f>C40*2*PI()</f>
        <v>56723.200689815705</v>
      </c>
      <c r="E40">
        <f>D40/360</f>
        <v>157.56444636059919</v>
      </c>
      <c r="F40">
        <f>E40/60</f>
        <v>2.6260741060099866</v>
      </c>
      <c r="G40">
        <f>5280*(F40/60)</f>
        <v>231.09452132887881</v>
      </c>
    </row>
    <row r="41" spans="1:7" x14ac:dyDescent="0.25">
      <c r="A41">
        <v>-50</v>
      </c>
      <c r="B41" s="2">
        <f>-1*(A41-90)/180</f>
        <v>0.77777777777777779</v>
      </c>
      <c r="C41" s="2">
        <f>$C$26*B41</f>
        <v>9722.2222222222226</v>
      </c>
      <c r="D41">
        <f>C41*2*PI()</f>
        <v>61086.523819801536</v>
      </c>
      <c r="E41">
        <f>D41/360</f>
        <v>169.68478838833761</v>
      </c>
      <c r="F41">
        <f>E41/60</f>
        <v>2.8280798064722936</v>
      </c>
      <c r="G41">
        <f>5280*(F41/60)</f>
        <v>248.87102296956184</v>
      </c>
    </row>
    <row r="42" spans="1:7" x14ac:dyDescent="0.25">
      <c r="A42">
        <v>-60</v>
      </c>
      <c r="B42" s="2">
        <f>-1*(A42-90)/180</f>
        <v>0.83333333333333337</v>
      </c>
      <c r="C42" s="2">
        <f>$C$26*B42</f>
        <v>10416.666666666668</v>
      </c>
      <c r="D42">
        <f>C42*2*PI()</f>
        <v>65449.846949787367</v>
      </c>
      <c r="E42">
        <f>D42/360</f>
        <v>181.80513041607603</v>
      </c>
      <c r="F42">
        <f>E42/60</f>
        <v>3.0300855069346002</v>
      </c>
      <c r="G42">
        <f>5280*(F42/60)</f>
        <v>266.64752461024483</v>
      </c>
    </row>
    <row r="43" spans="1:7" x14ac:dyDescent="0.25">
      <c r="A43">
        <v>-70</v>
      </c>
      <c r="B43" s="2">
        <f>-1*(A43-90)/180</f>
        <v>0.88888888888888884</v>
      </c>
      <c r="C43" s="2">
        <f>$C$26*B43</f>
        <v>11111.111111111111</v>
      </c>
      <c r="D43">
        <f>C43*2*PI()</f>
        <v>69813.170079773176</v>
      </c>
      <c r="E43">
        <f>D43/360</f>
        <v>193.92547244381439</v>
      </c>
      <c r="F43">
        <f>E43/60</f>
        <v>3.2320912073969064</v>
      </c>
      <c r="G43">
        <f>5280*(F43/60)</f>
        <v>284.42402625092774</v>
      </c>
    </row>
    <row r="44" spans="1:7" x14ac:dyDescent="0.25">
      <c r="A44">
        <v>-80</v>
      </c>
      <c r="B44" s="2">
        <f>-1*(A44-90)/180</f>
        <v>0.94444444444444442</v>
      </c>
      <c r="C44" s="2">
        <f>$C$26*B44</f>
        <v>11805.555555555555</v>
      </c>
      <c r="D44">
        <f>C44*2*PI()</f>
        <v>74176.493209759006</v>
      </c>
      <c r="E44">
        <f>D44/360</f>
        <v>206.0458144715528</v>
      </c>
      <c r="F44">
        <f>E44/60</f>
        <v>3.4340969078592134</v>
      </c>
      <c r="G44">
        <f>5280*(F44/60)</f>
        <v>302.20052789161076</v>
      </c>
    </row>
    <row r="45" spans="1:7" x14ac:dyDescent="0.25">
      <c r="A45">
        <v>-90</v>
      </c>
      <c r="B45" s="2">
        <f>-1*(A45-90)/180</f>
        <v>1</v>
      </c>
      <c r="C45" s="2">
        <f>$C$26*B45</f>
        <v>12500</v>
      </c>
      <c r="D45">
        <f>C45*2*PI()</f>
        <v>78539.816339744822</v>
      </c>
      <c r="E45">
        <f>D45/360</f>
        <v>218.16615649929116</v>
      </c>
      <c r="F45">
        <f>E45/60</f>
        <v>3.6361026083215195</v>
      </c>
      <c r="G45">
        <f>5280*(F45/60)</f>
        <v>319.97702953229373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Sheet1 (2)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Burrous</dc:creator>
  <cp:lastModifiedBy>Paul Burrous</cp:lastModifiedBy>
  <dcterms:created xsi:type="dcterms:W3CDTF">2018-03-26T15:50:10Z</dcterms:created>
  <dcterms:modified xsi:type="dcterms:W3CDTF">2018-03-30T01:16:13Z</dcterms:modified>
</cp:coreProperties>
</file>