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C:\Users\thede\Documents\GitHub\DigiPenSpring2016\gat315\gat315_project03_catharsis\"/>
    </mc:Choice>
  </mc:AlternateContent>
  <bookViews>
    <workbookView xWindow="0" yWindow="0" windowWidth="25200" windowHeight="12135" tabRatio="646" activeTab="2"/>
  </bookViews>
  <sheets>
    <sheet name="Submission" sheetId="3" r:id="rId1"/>
    <sheet name="Planning" sheetId="12" r:id="rId2"/>
    <sheet name="Prototype" sheetId="4" r:id="rId3"/>
    <sheet name="Final" sheetId="11" r:id="rId4"/>
    <sheet name="Participation" sheetId="13" r:id="rId5"/>
    <sheet name="Project Grade" sheetId="9" r:id="rId6"/>
  </sheets>
  <definedNames>
    <definedName name="_xlnm.Print_Area" localSheetId="3">Final!$A$1:$H$17</definedName>
    <definedName name="_xlnm.Print_Area" localSheetId="4">Participation!$A$1:$H$26</definedName>
    <definedName name="_xlnm.Print_Area" localSheetId="1">Planning!$A$1:$E$23</definedName>
  </definedNames>
  <calcPr calcId="152511"/>
</workbook>
</file>

<file path=xl/calcChain.xml><?xml version="1.0" encoding="utf-8"?>
<calcChain xmlns="http://schemas.openxmlformats.org/spreadsheetml/2006/main">
  <c r="H1" i="11" l="1"/>
  <c r="H20" i="13" l="1"/>
  <c r="H19" i="13"/>
  <c r="H18" i="13"/>
  <c r="H17" i="13"/>
  <c r="A3" i="9" l="1"/>
  <c r="H11" i="13" l="1"/>
  <c r="H1" i="13" s="1"/>
  <c r="B3" i="13" l="1"/>
  <c r="B2" i="13"/>
  <c r="A41" i="13" l="1"/>
  <c r="A35" i="13"/>
  <c r="A29" i="13"/>
  <c r="A23" i="13"/>
  <c r="B22" i="9" l="1"/>
  <c r="E22" i="9" s="1"/>
  <c r="E23" i="9" s="1"/>
  <c r="G15" i="4"/>
  <c r="G16" i="4"/>
  <c r="G17" i="4"/>
  <c r="G18" i="4"/>
  <c r="G19" i="4"/>
  <c r="G20" i="4"/>
  <c r="G21" i="4"/>
  <c r="F13" i="4"/>
  <c r="F12" i="4"/>
  <c r="F11" i="4"/>
  <c r="F10" i="4"/>
  <c r="F9" i="4"/>
  <c r="F8" i="4"/>
  <c r="F7" i="4"/>
  <c r="F6" i="4"/>
  <c r="E11" i="4"/>
  <c r="E9" i="4"/>
  <c r="E8" i="4"/>
  <c r="E7" i="4"/>
  <c r="E6" i="4"/>
  <c r="B3" i="11"/>
  <c r="B2" i="11"/>
  <c r="B3" i="12"/>
  <c r="B2" i="12"/>
  <c r="G22" i="4" l="1"/>
  <c r="G1" i="4" s="1"/>
  <c r="B14" i="9"/>
  <c r="B13" i="9"/>
  <c r="B12" i="9"/>
  <c r="B3" i="4"/>
  <c r="B2" i="4"/>
  <c r="E12" i="4"/>
  <c r="E13" i="4"/>
  <c r="E10" i="4"/>
  <c r="G8" i="4"/>
  <c r="G7" i="4"/>
  <c r="G6" i="4"/>
  <c r="G2" i="4" l="1"/>
  <c r="G3" i="4" s="1"/>
  <c r="B18" i="9" l="1"/>
  <c r="E18" i="9" s="1"/>
  <c r="E19" i="9" s="1"/>
  <c r="E1" i="12"/>
  <c r="B7" i="9" s="1"/>
  <c r="F5" i="4" l="1"/>
  <c r="E5" i="4"/>
  <c r="E7" i="9" l="1"/>
  <c r="E8" i="9" s="1"/>
  <c r="B11" i="9"/>
  <c r="E11" i="9" s="1"/>
  <c r="E12" i="9" s="1"/>
  <c r="D3" i="9" l="1"/>
</calcChain>
</file>

<file path=xl/sharedStrings.xml><?xml version="1.0" encoding="utf-8"?>
<sst xmlns="http://schemas.openxmlformats.org/spreadsheetml/2006/main" count="692" uniqueCount="379">
  <si>
    <t>#</t>
  </si>
  <si>
    <t>Total:</t>
  </si>
  <si>
    <t>Submission Requirements</t>
  </si>
  <si>
    <t>Penalty</t>
  </si>
  <si>
    <t>Total</t>
  </si>
  <si>
    <t>Notes</t>
  </si>
  <si>
    <t>Minor Correctable Submission Mistakes</t>
  </si>
  <si>
    <t>Major Correctable Submission Mistakes</t>
  </si>
  <si>
    <t>Number of Tabs w/o Student Grade Fields Set</t>
  </si>
  <si>
    <t>Number of Required Submission Files Missing</t>
  </si>
  <si>
    <t>Number of Resubmissions Required</t>
  </si>
  <si>
    <t>If a resubmission is required, you will get a minimum of 24 hours from when you are notified to resubmit without a late penalty.</t>
  </si>
  <si>
    <t>Number of Copyright/Ratings Violations</t>
  </si>
  <si>
    <t>Total Submission Penalties:</t>
  </si>
  <si>
    <t>File/Folder</t>
  </si>
  <si>
    <t>Instructions</t>
  </si>
  <si>
    <t>Do not leave any of the student fields set to "untested"--take your best guess if you are not sure.</t>
  </si>
  <si>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</si>
  <si>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</si>
  <si>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</si>
  <si>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</si>
  <si>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</si>
  <si>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</si>
  <si>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</si>
  <si>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</si>
  <si>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</si>
  <si>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</si>
  <si>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</si>
  <si>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</si>
  <si>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</si>
  <si>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</si>
  <si>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</si>
  <si>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</si>
  <si>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</si>
  <si>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</si>
  <si>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Basic</t>
  </si>
  <si>
    <t>Intermediate</t>
  </si>
  <si>
    <t>Menus Work</t>
  </si>
  <si>
    <t>Basic Pause Menu</t>
  </si>
  <si>
    <t>Quit Game Option</t>
  </si>
  <si>
    <t>Resume Game Option</t>
  </si>
  <si>
    <t>How To Play</t>
  </si>
  <si>
    <t>Confirmation of Destructive Action</t>
  </si>
  <si>
    <t>Menu Stability</t>
  </si>
  <si>
    <t>STABILITY</t>
  </si>
  <si>
    <t>Low Stability</t>
  </si>
  <si>
    <t>Medium Stability</t>
  </si>
  <si>
    <t>High Stability</t>
  </si>
  <si>
    <t>RESPONSIVENESS</t>
  </si>
  <si>
    <t>Minimum Frame Rate</t>
  </si>
  <si>
    <t>30 Frames Per Second</t>
  </si>
  <si>
    <t>Minimized Performance</t>
  </si>
  <si>
    <t>Responsiveness</t>
  </si>
  <si>
    <t>No Debug Info</t>
  </si>
  <si>
    <t>CONTROLS</t>
  </si>
  <si>
    <t>Working Controls</t>
  </si>
  <si>
    <t>Stable Controls</t>
  </si>
  <si>
    <t>Tuned Controls</t>
  </si>
  <si>
    <t>VISUAL FEEDBACK</t>
  </si>
  <si>
    <t>Acceptable Music</t>
  </si>
  <si>
    <t>GRADE</t>
  </si>
  <si>
    <t>Weight</t>
  </si>
  <si>
    <t>Accurately predicting your CR modifiers within ±5% gives you a small bonus of up to +3%.</t>
  </si>
  <si>
    <t>Grade Clamping</t>
  </si>
  <si>
    <t>Requirement waived by instructor</t>
  </si>
  <si>
    <t>Set the instructor column and instructor name drop-down for anything that is pre-graded.</t>
  </si>
  <si>
    <t>INSTRUCTOR</t>
  </si>
  <si>
    <t>Make sure you have all of the required files listed below.</t>
  </si>
  <si>
    <t>Student Comments</t>
  </si>
  <si>
    <t>Instructor Feedback</t>
  </si>
  <si>
    <t>STARTUP</t>
  </si>
  <si>
    <t>Game Launch</t>
  </si>
  <si>
    <t>DigiPen Logo</t>
  </si>
  <si>
    <t>Slow Transitions</t>
  </si>
  <si>
    <t>Loading Speed</t>
  </si>
  <si>
    <t>PROJECT GRADE</t>
  </si>
  <si>
    <t>Game must provide a confirmation of any destructive action such as quitting the game (always), returning to the main menu (if this is destructive; i.e. resets the level), overwriting save files, etc.  The default choice must be no/cancel/etc. if there is a default choice.</t>
  </si>
  <si>
    <t>All menus are responsive and do not behave strangely. That is, they do not do anything they are obviously not intended to do.</t>
  </si>
  <si>
    <t>Interface Usability</t>
  </si>
  <si>
    <t>All interface elements and the options on them are obvious and easy to use.</t>
  </si>
  <si>
    <t>Interface Animation</t>
  </si>
  <si>
    <t>All interactive interface elements have an animation of some kind (size change, color shift, or something fancier) to show when a given element of the is selected (and/or has the mouse over it, if appropriate).</t>
  </si>
  <si>
    <t>CAMERA</t>
  </si>
  <si>
    <t>All menus actually work, even if they have other problems. Note that just having keyboard shortcuts, even if they look like buttons, does not meet this requirement.</t>
  </si>
  <si>
    <r>
      <t xml:space="preserve">The resume game option on the pause menu must be labeled "Resume Game". It </t>
    </r>
    <r>
      <rPr>
        <i/>
        <sz val="10"/>
        <color rgb="FF000000"/>
        <rFont val="Calibri"/>
        <family val="2"/>
        <scheme val="minor"/>
      </rPr>
      <t>must</t>
    </r>
    <r>
      <rPr>
        <sz val="10"/>
        <color rgb="FF000000"/>
        <rFont val="Calibri"/>
        <family val="2"/>
        <scheme val="minor"/>
      </rPr>
      <t xml:space="preserve"> use this exact wording. Also, this option must be triggered if you hit ESC or the start button on a controller while on the pause menu.</t>
    </r>
  </si>
  <si>
    <t>OVERALL VISUALS</t>
  </si>
  <si>
    <r>
      <t xml:space="preserve">Project must have a pause menu that is activated by pressing the ESC key (and if your project also supports a controller, the start button). The project must pause while the menu is active. </t>
    </r>
    <r>
      <rPr>
        <b/>
        <sz val="10"/>
        <color rgb="FF000000"/>
        <rFont val="Calibri"/>
        <family val="2"/>
        <scheme val="minor"/>
      </rPr>
      <t xml:space="preserve">Note: A Main Menu is </t>
    </r>
    <r>
      <rPr>
        <b/>
        <u/>
        <sz val="10"/>
        <color rgb="FF000000"/>
        <rFont val="Calibri"/>
        <family val="2"/>
        <scheme val="minor"/>
      </rPr>
      <t>not</t>
    </r>
    <r>
      <rPr>
        <b/>
        <sz val="10"/>
        <color rgb="FF000000"/>
        <rFont val="Calibri"/>
        <family val="2"/>
        <scheme val="minor"/>
      </rPr>
      <t xml:space="preserve"> required in any way. </t>
    </r>
    <r>
      <rPr>
        <sz val="10"/>
        <color rgb="FF000000"/>
        <rFont val="Calibri"/>
        <family val="2"/>
        <scheme val="minor"/>
      </rPr>
      <t>This means you can go directly in to your project after displaying logos and such. Only the Pause Menu is actually required.</t>
    </r>
  </si>
  <si>
    <r>
      <t xml:space="preserve">The quit game option on the pause menu must be labeled "Quit Game". It must use this exact wording. The “Quit Game” option must actually quit the project (i.e., shut down the application), not just return you to the main menu (you can have another option to do that, even though a main menu is not even required). Note that </t>
    </r>
    <r>
      <rPr>
        <i/>
        <sz val="10"/>
        <color rgb="FF000000"/>
        <rFont val="Calibri"/>
        <family val="2"/>
        <scheme val="minor"/>
      </rPr>
      <t>not</t>
    </r>
    <r>
      <rPr>
        <sz val="10"/>
        <color rgb="FF000000"/>
        <rFont val="Calibri"/>
        <family val="2"/>
        <scheme val="minor"/>
      </rPr>
      <t xml:space="preserve"> having a confirmation when quitting will cause you to fail the "Confirmation of Destructive Action" requirement, not this one.</t>
    </r>
  </si>
  <si>
    <t>Project must not visibly freeze for more than 5 seconds when loading, transitioning, or at any other time without a loading screen or message (such as "Loading") being shown.</t>
  </si>
  <si>
    <t>Project must start displaying a non blank window within 5 seconds on launch. Then other transition requirements apply. This can be a special loading window.</t>
  </si>
  <si>
    <t>Project crashed once at most and only soft-locks infrequently.</t>
  </si>
  <si>
    <t>Project must be able to run occasionally without crashing or soft-locking in a way that continually prevents the project from being graded.</t>
  </si>
  <si>
    <t>Project maintains a frame rate at which it is at least reasonably playable on normal lab machines (i.e. no lower than 15 FPS).</t>
  </si>
  <si>
    <t>Project maintains a frame rate of at least 30 FPS on the normal lab machines.</t>
  </si>
  <si>
    <t>Project does not using large amounts of CPU or GPU cycles (especially if it causes lag) when minimized or otherwise not active.</t>
  </si>
  <si>
    <t>Project window never becomes unresponsive.</t>
  </si>
  <si>
    <t>Exported Executable</t>
  </si>
  <si>
    <t>Project starts up properly from an exported executable and never requires being run from the project file/editor.</t>
  </si>
  <si>
    <t>Any loading screens last no longer than 20 seconds.</t>
  </si>
  <si>
    <t>Project must not display any debug text or other debug info (including separate debug command windows or anything similar) by default. It’s okay to have something on the options screen that turns on debugging features.</t>
  </si>
  <si>
    <t>Project has some music or other background audio and it is all acceptable for a DigiPen project (not copyrighted or would receive a T or higher rating).</t>
  </si>
  <si>
    <t>Acceptable Dialog</t>
  </si>
  <si>
    <t>Recorded dialog is acceptable for a DigiPen project (not copyrighted or would receive a T or higher rating).</t>
  </si>
  <si>
    <t>All menus and/or HUD elements play an appropriate sound effect when selected.</t>
  </si>
  <si>
    <t>Simple Textures &amp; Text</t>
  </si>
  <si>
    <t>Visuals are decent, with some thought put in to color selection, light values, scaling of objects, size of text and symbols, etc.</t>
  </si>
  <si>
    <t>Some Animation/VFX</t>
  </si>
  <si>
    <t>Visuals are polished and significantly enhance the engagement of the game.</t>
  </si>
  <si>
    <t>There is some animation/VFX in the game itself (half a dozen instances), done by scaling, rotating, fading, particle systems, etc.</t>
  </si>
  <si>
    <t>Critical Audio Feedback</t>
  </si>
  <si>
    <r>
      <t>Details</t>
    </r>
    <r>
      <rPr>
        <sz val="10"/>
        <color rgb="FFFFFFFF"/>
        <rFont val="Calibri"/>
        <family val="2"/>
        <scheme val="minor"/>
      </rPr>
      <t xml:space="preserve"> </t>
    </r>
    <r>
      <rPr>
        <i/>
        <sz val="10"/>
        <color rgb="FFFFFFFF"/>
        <rFont val="Calibri"/>
        <family val="2"/>
        <scheme val="minor"/>
      </rPr>
      <t>(this entire section is Not Applicable if your game has no dialog)</t>
    </r>
  </si>
  <si>
    <t>Basic Audio Feedback</t>
  </si>
  <si>
    <t>Project has some sound effects at least for the most critical actions and events (minimum of three) and all are acceptable for a DigiPen project (not copyrighted or would receive a T or higher rating).</t>
  </si>
  <si>
    <t>Critical Visual Feedback</t>
  </si>
  <si>
    <t>Basic Visual Feedback</t>
  </si>
  <si>
    <t>The only textures used are flat colors (or a simple gradient), although basic sans-serif text is allowed, as are textures with a simple uniform border at the edges. Basic flat-shaded symbols (of the types you can find in a font) are okay as well (hearts, checks, circles, boxes, simple arrows, etc.).</t>
  </si>
  <si>
    <t>AUDIO FEEDBACK</t>
  </si>
  <si>
    <t>All major actions and events in the game which need audio feedback to be recognized and understood by the player have appropriate sound effects, including victory and defeat in particular. Sound effects are also decent quality, match the game well, and are played at a decent volume.</t>
  </si>
  <si>
    <t>Project has decent visual feedback for most actions and events in the game, beyond just the critical actions and events. In particular, a player's victory or defeat must have appropriate visual feedback. You must not just reset in a jarring manner or jump immediately to a "game over" screen. The player must be able to easily process what just happened to them.</t>
  </si>
  <si>
    <t>Project has some visual feedback for the most critical actions and events, including the player's status, enemy status, world status, etc. This includes any action or event that would significantly confuse the player if there is not appropriate visual feedback.</t>
  </si>
  <si>
    <t>OVERALL AUDIO</t>
  </si>
  <si>
    <t>Audio fits the game really well, is polished, and significantly enhances the engagement of the game.</t>
  </si>
  <si>
    <t>Acceptable Narrative</t>
  </si>
  <si>
    <t>Story, characters, and setting are acceptable for a DigiPen project (not copyrighted or would receive a T or higher rating).</t>
  </si>
  <si>
    <t>Basic Editing</t>
  </si>
  <si>
    <t>Text has only one or two typos, and no really obvious ones.</t>
  </si>
  <si>
    <t>Good Editing</t>
  </si>
  <si>
    <t>Text has no typos and has decent grammar and structure.</t>
  </si>
  <si>
    <t>INTERFACE</t>
  </si>
  <si>
    <t>If the game uses a mouse, the cursor must be visible and work for all menus. If the game does not use a mouse, the cursor must always be invisible.</t>
  </si>
  <si>
    <t>Mouse Cursor</t>
  </si>
  <si>
    <t>Interface Audio</t>
  </si>
  <si>
    <t>Controls (or interactive HUD) at least work to some degree and are not fundamentally broken or incomprehensible.</t>
  </si>
  <si>
    <t>Basic Controls</t>
  </si>
  <si>
    <t>There is at least one segment that teaches the basic actions and controls (or interactive HUD).</t>
  </si>
  <si>
    <t>Controls (or interactive HUD) are responsive and do not behave strangely.</t>
  </si>
  <si>
    <t>Simple Controls</t>
  </si>
  <si>
    <t>Controls (or interactive HUD) are not overly difficult or complicated for a normal player.</t>
  </si>
  <si>
    <t>Controls (or interactive HUD) are well-tuned and always respond perfectly.</t>
  </si>
  <si>
    <t>Working Camera</t>
  </si>
  <si>
    <t>Camera at least works to some degree and is not fundamentally broken or confusing.</t>
  </si>
  <si>
    <t>Decent Camera</t>
  </si>
  <si>
    <t>Smooth Camera</t>
  </si>
  <si>
    <t>Camera works decently and is not completely static.</t>
  </si>
  <si>
    <t>Camera always moves, rotates, and zooms in/out smoothly.</t>
  </si>
  <si>
    <t>PERFORMANCE</t>
  </si>
  <si>
    <t>Lab Machines</t>
  </si>
  <si>
    <t>No Performance Issues</t>
  </si>
  <si>
    <t>Project does not have any performance issues on a normal lab machine that hurts the engagement of the game.</t>
  </si>
  <si>
    <t>Project is playable on a normal lab machine.</t>
  </si>
  <si>
    <t>Title Screen</t>
  </si>
  <si>
    <t>Project must display the official DigiPen logo all by itself as the first screen upon launching. It must be displayed unaltered for at least 2 seconds, after which you can move on to the next screen. This logo is found on DigiPen Central at distance.digipen.edu. You are allowed to put a loading screen first, if necessary.</t>
  </si>
  <si>
    <t>Gamepad/Peripheral Screen</t>
  </si>
  <si>
    <t>If the game supports and is intended to be played using a gamepad, there must be a screen informing the player of this before the controller is used (which generally means before the title screen is displayed, or on it). Note that if you include this screen, we will assume we should play with a controller, otherwise we will assume mouse and/or keyboard. If your game refers to gamepads anywhere (How To Play, tutorial, hints, etc.) and does not have this screen, then this requirement is not completed.</t>
  </si>
  <si>
    <t>Project must have a title screen, containing the game name, your name, the DigiPen copyright notice (found on DigiPen Central at distance.digipen.edu), and a method for starting the game. This can be either a key press, a menu option, or start button on the controller.</t>
  </si>
  <si>
    <t>User Experience</t>
  </si>
  <si>
    <t>Cheat Codes</t>
  </si>
  <si>
    <t>MENUS &amp; OPTIONS</t>
  </si>
  <si>
    <t>PROGRESS</t>
  </si>
  <si>
    <t>Limited Progress</t>
  </si>
  <si>
    <t>The player's progress is shown in a limited way, but is either not very clear or is not present at important moments in the game (such as when fighting a boss).</t>
  </si>
  <si>
    <t>Segment Progress</t>
  </si>
  <si>
    <t xml:space="preserve">The player's progress inside each segment of gameplay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 This can just be because the game is so engaging that the player doesn't notice or care, but check with an instructor before assuming this is the case with your game.
</t>
  </si>
  <si>
    <t>Episode Progress</t>
  </si>
  <si>
    <t xml:space="preserve">The overall progress of the player inside each episode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game is so engaging that the player doesn't notice or care, but check with an instructor before assuming this is the case with your game.
</t>
  </si>
  <si>
    <t>Overall Progress</t>
  </si>
  <si>
    <t xml:space="preserve">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
</t>
  </si>
  <si>
    <t>Gameplay has a major innovation that actually works.</t>
  </si>
  <si>
    <t>Make sure you read all of the details for each requirement. There are a lot of small details that must be met in order to pass these requirements. Many of these requirements are almost automatic with a pre-made engine, but make sure you check each one.</t>
  </si>
  <si>
    <t xml:space="preserve">  </t>
  </si>
  <si>
    <t>Student Name</t>
  </si>
  <si>
    <t>If you believe your game should get a waiver from any of these requirements, you must talk to the instructor first. If the waiver is granted, you must send the instructor an email outlining what was discussed. You must also include the reason for the waiver being granted in the comments section for that requirement when you submit this document.</t>
  </si>
  <si>
    <t>Game Name</t>
  </si>
  <si>
    <t>Class/Section</t>
  </si>
  <si>
    <t>Semester/Year</t>
  </si>
  <si>
    <t>Optimal Game Controls</t>
  </si>
  <si>
    <t>The game will be graded with the controls you list here.</t>
  </si>
  <si>
    <t>Optimal Number of Players</t>
  </si>
  <si>
    <t>The game will be graded with the number of players you list here.</t>
  </si>
  <si>
    <t>&lt;add notes here, if needed&gt;</t>
  </si>
  <si>
    <t>File or folder is named incorrectly, submission email is incorrect, has extra files in the base folder (like thumbs.db), etc.</t>
  </si>
  <si>
    <t>Any copyright or ratings violations will require you to resubmit your game in order to pass.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</si>
  <si>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family val="2"/>
        <scheme val="minor"/>
      </rPr>
      <t>gamename</t>
    </r>
    <r>
      <rPr>
        <sz val="10"/>
        <color rgb="FF000000"/>
        <rFont val="Calibri"/>
        <family val="2"/>
        <scheme val="minor"/>
      </rPr>
      <t xml:space="preserve"> appears below, substitute your actual game name (or a shortened version of it that works better for a filename) with any spaces in the name removed. Replace lastname with your last name.</t>
    </r>
  </si>
  <si>
    <r>
      <t>lastname</t>
    </r>
    <r>
      <rPr>
        <sz val="10"/>
        <color rgb="FF000000"/>
        <rFont val="Calibri"/>
        <family val="2"/>
        <scheme val="minor"/>
      </rPr>
      <t>_project1_</t>
    </r>
    <r>
      <rPr>
        <b/>
        <sz val="10"/>
        <color rgb="FF000000"/>
        <rFont val="Calibri"/>
        <family val="2"/>
        <scheme val="minor"/>
      </rPr>
      <t>gamename</t>
    </r>
    <r>
      <rPr>
        <sz val="10"/>
        <color rgb="FF000000"/>
        <rFont val="Calibri"/>
        <family val="2"/>
        <scheme val="minor"/>
      </rPr>
      <t>_rubric.xlsx</t>
    </r>
  </si>
  <si>
    <r>
      <t>lastname</t>
    </r>
    <r>
      <rPr>
        <sz val="10"/>
        <color rgb="FF000000"/>
        <rFont val="Calibri"/>
        <family val="2"/>
        <scheme val="minor"/>
      </rPr>
      <t>_project1_</t>
    </r>
    <r>
      <rPr>
        <b/>
        <sz val="10"/>
        <color rgb="FF000000"/>
        <rFont val="Calibri"/>
        <family val="2"/>
        <scheme val="minor"/>
      </rPr>
      <t>gamename</t>
    </r>
    <r>
      <rPr>
        <sz val="10"/>
        <color rgb="FF000000"/>
        <rFont val="Calibri"/>
        <family val="2"/>
        <scheme val="minor"/>
      </rPr>
      <t>_executable.zip</t>
    </r>
  </si>
  <si>
    <r>
      <t xml:space="preserve">UNITY/UNREAL/ZERO SUBMISSIONS: A single zip file that contains the exported game executable at the root level and any essential supporting subfolders. 
CUSTOM ENGINE SUBMISSIONS: If you are not using Unity, Unreal, or Zero, you MUST provide an installer instead. </t>
    </r>
    <r>
      <rPr>
        <b/>
        <i/>
        <sz val="10"/>
        <color rgb="FF000000"/>
        <rFont val="Calibri"/>
        <family val="2"/>
        <scheme val="minor"/>
      </rPr>
      <t>Make sure you test the installer.</t>
    </r>
    <r>
      <rPr>
        <sz val="10"/>
        <color rgb="FF000000"/>
        <rFont val="Calibri"/>
        <family val="2"/>
        <scheme val="minor"/>
      </rPr>
      <t xml:space="preserve"> An installer must include the DigiPen EULA and you must have a full uninstall option for the game that FULLY UNINSTALLS THE GAME AND ALL SUPPORTING FILES/DLLs.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If you have a stand-alone executable for your game, you may submit just a single zip file that contains the exported game executable at the root level and any supporting subfolders.</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</si>
  <si>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to the right. Note that even a very simple and easy game will still need cheat codes (an “I win” code, an “I lose” code, a “goto the end” code, etc.). Cheat codes can be activated through an option on the pause menu if desired.</t>
  </si>
  <si>
    <t>Engagement</t>
  </si>
  <si>
    <t>Technical Requirements</t>
  </si>
  <si>
    <r>
      <t xml:space="preserve">Project has a screen that correctly describes the basic controls (and goals if necessary). This screen </t>
    </r>
    <r>
      <rPr>
        <b/>
        <sz val="10"/>
        <color rgb="FF000000"/>
        <rFont val="Calibri"/>
        <family val="2"/>
        <scheme val="minor"/>
      </rPr>
      <t>must be accessible from the pause menu</t>
    </r>
    <r>
      <rPr>
        <sz val="10"/>
        <color rgb="FF000000"/>
        <rFont val="Calibri"/>
        <family val="2"/>
        <scheme val="minor"/>
      </rPr>
      <t xml:space="preserve"> and </t>
    </r>
    <r>
      <rPr>
        <b/>
        <sz val="10"/>
        <color rgb="FF000000"/>
        <rFont val="Calibri"/>
        <family val="2"/>
        <scheme val="minor"/>
      </rPr>
      <t>must be labeled "How to Play"</t>
    </r>
    <r>
      <rPr>
        <sz val="10"/>
        <color rgb="FF000000"/>
        <rFont val="Calibri"/>
        <family val="2"/>
        <scheme val="minor"/>
      </rPr>
      <t xml:space="preserve"> (do not change the wording of this option). In game tutorials, instructions, etc. are good things but do not fulfill this requirement.</t>
    </r>
  </si>
  <si>
    <t>Other</t>
  </si>
  <si>
    <t>Game is sufficiently original.</t>
  </si>
  <si>
    <t>Final game does not express sufficient originality and is obviously a derivative work of an existing game (including the student's previous work).</t>
  </si>
  <si>
    <t>Final game is nearly a direct copy of an existing game such that very little to no design effort was needed.</t>
  </si>
  <si>
    <t>Derivative</t>
  </si>
  <si>
    <t>Game has very few errors that do not detract significantly from the experience and has generally acceptable performance.</t>
  </si>
  <si>
    <t>Final game has some performance issues or has bugs that detract from the experience in a notable way.</t>
  </si>
  <si>
    <t>Final game has major technical flaws that prevent experiencing the entire game.</t>
  </si>
  <si>
    <t>Technical</t>
  </si>
  <si>
    <t>No submission errors.</t>
  </si>
  <si>
    <t>Final game has one or more minor submission errors.</t>
  </si>
  <si>
    <t>Final game does not meet the submission requirements in a major way.</t>
  </si>
  <si>
    <t>Submission</t>
  </si>
  <si>
    <t>Rating</t>
  </si>
  <si>
    <t>Bonuses/Penalties</t>
  </si>
  <si>
    <t>The game's mechanics contribute in a strong way to delivering on the core engagement type throughout, and a strong match to the engagement type, and are inherently satisfying.</t>
  </si>
  <si>
    <t>The game's mechanics really help deliver on the core engagement type throughout, are well implemented, and are a good match to the engagement type.</t>
  </si>
  <si>
    <t>The game's mechanics help deliver on the core engagement type more or less consistently and are solidly implemented.</t>
  </si>
  <si>
    <t xml:space="preserve">The game's mechanics support the core engagement type only intermittentently, have weak implementation, or occasionally detract from the engagement. </t>
  </si>
  <si>
    <t>The game does not have mechanics that support the engagement type at all or only in a very limited or superficial way.</t>
  </si>
  <si>
    <t>Mechanics</t>
  </si>
  <si>
    <t>The game delivers on the core engagement type thoroughly and consistently, with strong engagement peaks, great progression toward the finale with a very satisfying conclusion, and is a memorable experience throughout.
Player is strongly engaged throughout, demonstrated very positive body language, didn't want to stop playing and/or can't wait to play again.</t>
  </si>
  <si>
    <t>The game delivers on the core engagement type consistently, has strongly noticeable engagement peaks, good progression toward the finale with a satisfying conclusion, and perhaps a memorable moment or two.
Player is strongly engaged throughout the experience, demonstrated positive body language at several points, and would be very interested in playing again.</t>
  </si>
  <si>
    <t>The game delivers on the core engagement type more or less consistently without long gaps,  has noticeable engagement peaks, and has generally increasing peaks, culminating in the finale.
Player remained engaged throughout the experience without getting bored and is somewhat interested in playing again.</t>
  </si>
  <si>
    <t>The game delivers on the core engagement type only intermittentently, has relatively weak engagement peaks (no strong reaction), or has relatively flat or decreasing engagement peaks (bad engagement curve). 
Player is only marginally interested in playing the experience, gets bored, and/or has limited to no desire to play again.</t>
  </si>
  <si>
    <t>The game does not deliver on the core engagement type at all or only in a very limited or superficial way.</t>
  </si>
  <si>
    <t>Commendable</t>
  </si>
  <si>
    <t>Good</t>
  </si>
  <si>
    <t>Satisfactory</t>
  </si>
  <si>
    <t>Marginal</t>
  </si>
  <si>
    <t>Poor</t>
  </si>
  <si>
    <t>Student Name:</t>
  </si>
  <si>
    <t>Project Name:</t>
  </si>
  <si>
    <t>Quality Grade:</t>
  </si>
  <si>
    <t>GAT 315 Project Planning Assessment</t>
  </si>
  <si>
    <t>Planning Grade:</t>
  </si>
  <si>
    <t>Concept/Overview</t>
  </si>
  <si>
    <t>Concept and/or Overview sections are missing entirely or are insufficient to understand the project.</t>
  </si>
  <si>
    <t>Concept and/or Overview sections have notable gaps that inhibit understanding what is being built</t>
  </si>
  <si>
    <t>Concept and Overview sections are sufficient to understand the nature of the project.</t>
  </si>
  <si>
    <t>Engagement Techniques</t>
  </si>
  <si>
    <t>Engagement Techniques section is missing entirely or is not understandable about how the proposed techniques will deliver on the core engagement type.</t>
  </si>
  <si>
    <t>Engagement Techniques section is somewhat ambiguous about how the proposed techniques will deliver on the core engagement type or there are notable flaws in the proposed approaches.</t>
  </si>
  <si>
    <t>Engagement Techniques section is sufficient to understand how the proposed techniques will deliver on the core engagement type.</t>
  </si>
  <si>
    <t>Mechanics section is missing entirely or is not understandable about how the mechanics will work.</t>
  </si>
  <si>
    <t>Mechanics section is somewhat ambiguous about how the mechanics will work, how they will contributed to the core engagement type, or there are notable flaws in the proposed mechanics.</t>
  </si>
  <si>
    <t>Mechanics section is sufficient to understand how the mechanics will work and contribute to the core engagement type.</t>
  </si>
  <si>
    <t>Controls</t>
  </si>
  <si>
    <t>Controls section is missing entirely or is not understandable about how the controls will work.</t>
  </si>
  <si>
    <t>Controls section is somewhat ambiguous about how the controls will work, or there are notable flaws in the proposed controls.</t>
  </si>
  <si>
    <t>Controls section is sufficient to understand how the controls work.</t>
  </si>
  <si>
    <t>User Interface</t>
  </si>
  <si>
    <t>User interface section is missing entirely or is not understandable about how the user interface will work.</t>
  </si>
  <si>
    <t>User Interface section is somewhat ambiguous about how the controls will work, or there are notable flaws in the proposed interface.</t>
  </si>
  <si>
    <t>User Interface section is sufficient to understand how the user interface will work and all necessary interface elements are accounted for.</t>
  </si>
  <si>
    <t>Learning/Feedback</t>
  </si>
  <si>
    <t>Learning and/or Feedback sections are missing entirely or are insufficient to understand how the player will learn to play the game or know whether what they are doing is succeeding or failing.</t>
  </si>
  <si>
    <t>Learning and/or Feedback sections are somewhat ambiguous or there are notable gaps in the planned teaching methods or feedback systems.</t>
  </si>
  <si>
    <t>Learning and/or Feedback sections are sufficient to understand how the player will learn to play the game and know whether what they are doing is succeeding or failing.</t>
  </si>
  <si>
    <t>Focal Points</t>
  </si>
  <si>
    <t>Focal Points section is missing entirely, is not understandable what the focal points or landmarks in the environment will be, or what will make the environment not be drab or uninteresting.</t>
  </si>
  <si>
    <t>Focal Points section is ambiguous or the proposed focal points have notable flaws.</t>
  </si>
  <si>
    <t>Focal Points section is understandable what the focal points or landmarks in the environment will be, or what will make the environment not be drab or uninteresting.</t>
  </si>
  <si>
    <t>Asset Lists</t>
  </si>
  <si>
    <t>Art Assets and/or Audio Assets sections are missing entirely, the lists are missing many assets alluded to by the rest of the document, or are so minimal that it likely will be difficult to create an engaging experience.</t>
  </si>
  <si>
    <t>Art Assets and/or Audio Assets sections have notable gaps in what will be required.</t>
  </si>
  <si>
    <t>Art Assets and Audio Assets sections are sufficiently complete to understand what the scope of needed assets will be.</t>
  </si>
  <si>
    <t>Risks &amp; Mitigations</t>
  </si>
  <si>
    <t>Risks &amp; Mitigation section is missing entirely, is not understandable what the risks or mitigations are, or the risks are not specific to the current experience and/or the mitigations not actionable.</t>
  </si>
  <si>
    <t>Risks &amp; Mitigations have several notable gaps, are overly vague, or are somewhat generic.</t>
  </si>
  <si>
    <t>Risks &amp; Mitigations section is sufficient to demonstrate a good understanding of the potential problems specific to this design and have appropriately scoped mitigations.</t>
  </si>
  <si>
    <t>Documentation Quality</t>
  </si>
  <si>
    <t>Documentation quality is remarkably poor overall in comprehensibility, formatting, or has numerous spelling and/or grammar issues.</t>
  </si>
  <si>
    <t>Documentation quality is weak in that it is difficult to understand, has several minor formatting issues, or has several spelling and/or grammar issues.</t>
  </si>
  <si>
    <t>Documentation is comprehensible, minimal formatting issues, and no spelling/grammar issues.</t>
  </si>
  <si>
    <t>Planning document does not meet the submission requirements in a major way.</t>
  </si>
  <si>
    <t>Planning document has minor issues with meeting the submission requirements.</t>
  </si>
  <si>
    <t>Scope</t>
  </si>
  <si>
    <t>Proposed project is massively over/under scoped.</t>
  </si>
  <si>
    <t>Proposed project is somewhat over/under scoped.</t>
  </si>
  <si>
    <t>Project is of appropriate scope.</t>
  </si>
  <si>
    <t>Menus and HUD</t>
  </si>
  <si>
    <t xml:space="preserve">Project must never crash, soft-lock, or destabilize the operating system. </t>
  </si>
  <si>
    <t>USER EXPERIENCE REQUIREMENTS</t>
  </si>
  <si>
    <t>SENSORY &amp; NARRATIVE REQUIREMENTS</t>
  </si>
  <si>
    <t>DIALOG &amp; NARRATIVE</t>
  </si>
  <si>
    <t>GAT 315 Final Project Quality Assessment</t>
  </si>
  <si>
    <t>Penalties</t>
  </si>
  <si>
    <t>Bonuses</t>
  </si>
  <si>
    <t>Audio</t>
  </si>
  <si>
    <t>Visuals</t>
  </si>
  <si>
    <t>Innovation</t>
  </si>
  <si>
    <t>Audio (music, sound effects, and dialog) is decent quality, matches the game well, and is played at a decent volume (i.e., music does not overwhelm the sound effects).</t>
  </si>
  <si>
    <t>Gameplay has two or more minor innovations, perhaps even just a new twist on something done before.</t>
  </si>
  <si>
    <t>Required UXs Completed</t>
  </si>
  <si>
    <t>Basic UXs Completed</t>
  </si>
  <si>
    <t>Intermediate UXs Completed</t>
  </si>
  <si>
    <t>Required SEN/NARs Completed</t>
  </si>
  <si>
    <t>Basic SEN/NARs Completed</t>
  </si>
  <si>
    <t>UX Requirements</t>
  </si>
  <si>
    <t>PROTOTYPE REQUIREMENTS</t>
  </si>
  <si>
    <t>MECHANICS</t>
  </si>
  <si>
    <t>There are interactive elements of mechanics, components, and space (beyond sensory or narrative elements) that support the core engagement type and add depth/complexity to the overall experience.</t>
  </si>
  <si>
    <t>Interactive Elements</t>
  </si>
  <si>
    <t>Planning Document</t>
  </si>
  <si>
    <t>Final Project Quality</t>
  </si>
  <si>
    <t>Instructor Grade:</t>
  </si>
  <si>
    <t>Accuracy Bonus:</t>
  </si>
  <si>
    <t>Student Self-Grade:</t>
  </si>
  <si>
    <t>GAT 315 Prototype Certification Requirements</t>
  </si>
  <si>
    <t>For each deliverable, the grade is clamped to between 0% and 100%. This calculation is done automatically.</t>
  </si>
  <si>
    <t>Grade</t>
  </si>
  <si>
    <t>Wt</t>
  </si>
  <si>
    <t>Prototype</t>
  </si>
  <si>
    <t>Prototype Total</t>
  </si>
  <si>
    <t>Sensory &amp; Narrative Requirements</t>
  </si>
  <si>
    <t>Participation</t>
  </si>
  <si>
    <t>Lab &amp; Peer Review Participation</t>
  </si>
  <si>
    <t>There is a complete segment of gameplay that demonstrates all the core mechanics.</t>
  </si>
  <si>
    <t>Complete Segment</t>
  </si>
  <si>
    <t>Late Submission</t>
  </si>
  <si>
    <t>GAT 315 Participation Assessment</t>
  </si>
  <si>
    <t>&lt;Person 1&gt;</t>
  </si>
  <si>
    <t>&lt;Person 3&gt;</t>
  </si>
  <si>
    <t>&lt;Person 2&gt;</t>
  </si>
  <si>
    <t>Classroom Participation</t>
  </si>
  <si>
    <t>Poor classroom participation</t>
  </si>
  <si>
    <t>Marginal classroom participation</t>
  </si>
  <si>
    <t>&lt;Person 4&gt;</t>
  </si>
  <si>
    <t>Quality Rating</t>
  </si>
  <si>
    <t>Peer Rating</t>
  </si>
  <si>
    <t>Menus and HUD are not sloppy, stretched, clipped, etc. All text and symbols are clearly readable and centered/aligned appropriately. Text must be sans-serif fonts and be large, bold, and game-like, not thin and small normal fonts.</t>
  </si>
  <si>
    <t>The user experience is poor with difficult to use controls, poor teaching of the player, a jarring/confusing interface, bad/misleading/missing visual and/or audio feedback, and/or how to play is not understood such that it detracts from the game experience in a significant way.</t>
  </si>
  <si>
    <t>The game's user experience is marginal, with uneven or weak controls, portions of the game are not taught to the player, poor visual and/or audio feedback, has aspects of the interface that detract from the experience, and/or the game is not fully understood.</t>
  </si>
  <si>
    <t>The game's user experience is serviceable with mostly solid controls, generally the game controls are taught to and understood by the player, all key events have visual and audio feedback, and the user interface is generally correctly interpreted and/or learnable with minimal effort.</t>
  </si>
  <si>
    <t>The game's user experience is solid throughout, or even occasionally noteworthy, good controls, has solid visual and audio feedback, has good teaching of the player, is generally intuitive to play, and enhances the core engagement type.</t>
  </si>
  <si>
    <t>The game's user experience is slick, with tightly tuned controls, strong teaching of the player, great visual and audio feedback, and the user interface enhances the core engagement type in a significant way.</t>
  </si>
  <si>
    <t>Poor - 0%</t>
  </si>
  <si>
    <t>Marginal - 50%</t>
  </si>
  <si>
    <t>Satisfactory - 100%</t>
  </si>
  <si>
    <t>Good classroom participation</t>
  </si>
  <si>
    <t>Feedback</t>
  </si>
  <si>
    <t>The feedback is missing, sparse, or of notably poor quality.</t>
  </si>
  <si>
    <t>There is only a limited amount of feedback of mixed quality, specific or actionable suggestions for improvement are very limited in scope and limited in quantity.
Feedback ratings are not justified.</t>
  </si>
  <si>
    <t>There is a reasonable amount of feedback of mixed quality  and at least one or two specific and actionable suggestions for improvement.
Feedback ratings have comprehensible explanations.</t>
  </si>
  <si>
    <t>The feedback is of generally good quality with some insight supported with commentary, and several specific and actionable suggestions for improvement.
Feedback ratings are mostly justified with explanations</t>
  </si>
  <si>
    <t>The feedback is of exceptional quality with lots of great insight, detailed commentary, and many specific and actionable suggestions for improvement.
Feedback ratings are well justified with reasoned, thoughtful comments.</t>
  </si>
  <si>
    <t>Summary of your feedback:</t>
  </si>
  <si>
    <t>Overall</t>
  </si>
  <si>
    <t>Peer Reviews of Others</t>
  </si>
  <si>
    <t>Bonus/Penalty</t>
  </si>
  <si>
    <t>Review Feedback</t>
  </si>
  <si>
    <r>
      <rPr>
        <b/>
        <sz val="10"/>
        <color rgb="FF000000"/>
        <rFont val="Calibri"/>
        <family val="2"/>
        <scheme val="minor"/>
      </rPr>
      <t>Submit to Moodle:</t>
    </r>
    <r>
      <rPr>
        <sz val="10"/>
        <color rgb="FF000000"/>
        <rFont val="Calibri"/>
        <family val="2"/>
        <scheme val="minor"/>
      </rPr>
      <t xml:space="preserve"> Your entire submission must be uploaded to Moodle. This must be under the 1GB limit.</t>
    </r>
  </si>
  <si>
    <r>
      <t xml:space="preserve">This file must be named properly, have the Submission tab filled out, be self-graded in the “student” column on the Prototype tab (do not leave any of the "student" fields as untested--take your best guess if you are not sure). </t>
    </r>
    <r>
      <rPr>
        <b/>
        <i/>
        <sz val="10"/>
        <color rgb="FFFF0000"/>
        <rFont val="Calibri"/>
        <family val="2"/>
        <scheme val="minor"/>
      </rPr>
      <t>Do not convert this file into an OpenOffice spreadsheet (or any other format) and do not edit it any way (except to fill in the data for your game).</t>
    </r>
  </si>
  <si>
    <r>
      <t xml:space="preserve">Notes
</t>
    </r>
    <r>
      <rPr>
        <i/>
        <sz val="11"/>
        <color rgb="FF000000"/>
        <rFont val="Calibri"/>
        <family val="2"/>
      </rPr>
      <t>(about controls, bugs, tips, cheats, etc.)</t>
    </r>
  </si>
  <si>
    <t>Unassessed</t>
  </si>
  <si>
    <t>Game is submitted to the wrong location, file content is incorrect, etc.</t>
  </si>
  <si>
    <t>Late submission of the prototype is 50% off if delivered before the final project is due, or 0% if submitted after the final project is due. This same penalty will apply to the final project until the prototype is submitted.</t>
  </si>
  <si>
    <t>Spring 2016</t>
  </si>
  <si>
    <t>GAT315-A</t>
  </si>
  <si>
    <t>Travis Moore</t>
  </si>
  <si>
    <t>Teaching during gameplay is almost always a required thing. Even if you think your game is simple, consider adding it anyway. If it is simple, the tutorial segment will not be long.</t>
  </si>
  <si>
    <t>Unity executable.</t>
  </si>
  <si>
    <t>Game launches.</t>
  </si>
  <si>
    <t>DigiPen logo last for 3 seconds after unity logo is displayed and cannot be skipped.</t>
  </si>
  <si>
    <t>Best played with splash displays that a gamepad is how the game is meant to be played and can be skipped.</t>
  </si>
  <si>
    <t>Title screen has DigiPen name and game name. My name can be found in the credits.</t>
  </si>
  <si>
    <t>I</t>
  </si>
  <si>
    <t>sure</t>
  </si>
  <si>
    <t>hope</t>
  </si>
  <si>
    <t>so.</t>
  </si>
  <si>
    <t>see</t>
  </si>
  <si>
    <t>above,</t>
  </si>
  <si>
    <t>thanks.</t>
  </si>
  <si>
    <t>Unity</t>
  </si>
  <si>
    <t>does</t>
  </si>
  <si>
    <t>all</t>
  </si>
  <si>
    <t>this.</t>
  </si>
  <si>
    <t>I think everything is written properly.</t>
  </si>
  <si>
    <t>I have a bool set up to allow the cursor in editor to allow me to work with it while I'm making it. It's just a matter of checking it off.</t>
  </si>
  <si>
    <t>Doubt</t>
  </si>
  <si>
    <t>Gamepad</t>
  </si>
  <si>
    <t>Main menu and Pause menu teach controls</t>
  </si>
  <si>
    <t>Just a simple 2D controller with a complicated dialogue system that I wrote.</t>
  </si>
  <si>
    <t>Just a playground level so far, but you can tell you're making progress when you talk to the NPCs and then get a response. After this, you no longer can talk to this NPC. All NPCs have different dialogue choices which correspond to different responses when you give them an answer.</t>
  </si>
  <si>
    <t>The Dialogue system pops into place upon talking to a NPC. I plan on adding a little bit of feedback above the NPC when you can talk to them, but I haven't gotten to this yet.</t>
  </si>
  <si>
    <t>Menu and Dialogue system have a lot of animation.</t>
  </si>
  <si>
    <t>NPC movement lerping and translation, scale, and character by character typing are done in the dialogue system.</t>
  </si>
  <si>
    <t>Just placeholder music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</si>
</sst>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43">
    <font>
      <sz val="12"/>
      <color theme="1"/>
      <name val="Calibri"/>
      <family val="2"/>
      <scheme val="minor"/>
    </font>
    <font>
      <sz val="10"/>
      <color theme="1"/>
      <name val="Calibri"/>
      <family val="2"/>
      <scheme val="minor"/>
    </font>
    <font>
      <b/>
      <sz val="10"/>
      <color rgb="FFFFFFFF"/>
      <name val="Calibri"/>
      <family val="2"/>
      <scheme val="minor"/>
    </font>
    <font>
      <b/>
      <sz val="10"/>
      <color rgb="FF000000"/>
      <name val="Calibri"/>
      <family val="2"/>
      <scheme val="minor"/>
    </font>
    <font>
      <sz val="10"/>
      <color rgb="FF000000"/>
      <name val="Calibri"/>
      <family val="2"/>
      <scheme val="minor"/>
    </font>
    <font>
      <i/>
      <sz val="10"/>
      <color rgb="FF000000"/>
      <name val="Calibri"/>
      <family val="2"/>
      <scheme val="minor"/>
    </font>
    <font>
      <u/>
      <sz val="12"/>
      <color theme="10"/>
      <name val="Calibri"/>
      <family val="2"/>
      <scheme val="minor"/>
    </font>
    <font>
      <u/>
      <sz val="12"/>
      <color theme="11"/>
      <name val="Calibri"/>
      <family val="2"/>
      <scheme val="minor"/>
    </font>
    <font>
      <b/>
      <i/>
      <sz val="10"/>
      <color rgb="FF000000"/>
      <name val="Calibri"/>
      <family val="2"/>
      <scheme val="minor"/>
    </font>
    <font>
      <b/>
      <i/>
      <sz val="10"/>
      <color rgb="FFFF0000"/>
      <name val="Calibri"/>
      <family val="2"/>
      <scheme val="minor"/>
    </font>
    <font>
      <b/>
      <sz val="24"/>
      <color rgb="FFFFFFFF"/>
      <name val="Calibri"/>
      <family val="2"/>
      <scheme val="minor"/>
    </font>
    <font>
      <sz val="13.5"/>
      <color rgb="FF000000"/>
      <name val="Calibri"/>
      <family val="2"/>
      <scheme val="minor"/>
    </font>
    <font>
      <b/>
      <sz val="13.5"/>
      <color rgb="FFFFFFFF"/>
      <name val="Calibri"/>
      <family val="2"/>
      <scheme val="minor"/>
    </font>
    <font>
      <sz val="24"/>
      <color rgb="FF000000"/>
      <name val="Calibri"/>
      <family val="2"/>
      <scheme val="minor"/>
    </font>
    <font>
      <b/>
      <sz val="18"/>
      <color rgb="FF000000"/>
      <name val="Calibri"/>
      <family val="2"/>
      <scheme val="minor"/>
    </font>
    <font>
      <sz val="14"/>
      <color rgb="FF000000"/>
      <name val="Calibri"/>
      <family val="2"/>
      <scheme val="minor"/>
    </font>
    <font>
      <sz val="10"/>
      <color rgb="FF000000"/>
      <name val="Calibri"/>
      <family val="2"/>
      <scheme val="minor"/>
    </font>
    <font>
      <b/>
      <u/>
      <sz val="10"/>
      <color rgb="FF000000"/>
      <name val="Calibri"/>
      <family val="2"/>
      <scheme val="minor"/>
    </font>
    <font>
      <sz val="12"/>
      <color rgb="FF3F3F76"/>
      <name val="Calibri"/>
      <family val="2"/>
      <scheme val="minor"/>
    </font>
    <font>
      <sz val="10"/>
      <color rgb="FFFFFFFF"/>
      <name val="Calibri"/>
      <family val="2"/>
      <scheme val="minor"/>
    </font>
    <font>
      <i/>
      <sz val="10"/>
      <color rgb="FFFFFFFF"/>
      <name val="Calibri"/>
      <family val="2"/>
      <scheme val="minor"/>
    </font>
    <font>
      <b/>
      <sz val="11"/>
      <color rgb="FF000000"/>
      <name val="Calibri"/>
      <family val="2"/>
    </font>
    <font>
      <b/>
      <sz val="11"/>
      <name val="Calibri"/>
      <family val="2"/>
      <scheme val="minor"/>
    </font>
    <font>
      <i/>
      <sz val="11"/>
      <color rgb="FF000000"/>
      <name val="Calibri"/>
      <family val="2"/>
    </font>
    <font>
      <b/>
      <sz val="12"/>
      <color theme="0"/>
      <name val="Calibri"/>
      <family val="2"/>
      <scheme val="minor"/>
    </font>
    <font>
      <sz val="12"/>
      <color theme="1"/>
      <name val="Calibri"/>
      <family val="2"/>
      <scheme val="minor"/>
    </font>
    <font>
      <sz val="12"/>
      <color theme="1"/>
      <name val="Calibri"/>
      <family val="2"/>
      <charset val="134"/>
      <scheme val="minor"/>
    </font>
    <font>
      <sz val="8"/>
      <color rgb="FF333333"/>
      <name val="Verdana"/>
      <family val="2"/>
    </font>
    <font>
      <sz val="9"/>
      <color theme="1"/>
      <name val="Calibri"/>
      <family val="2"/>
      <charset val="134"/>
      <scheme val="minor"/>
    </font>
    <font>
      <b/>
      <sz val="9"/>
      <color theme="1"/>
      <name val="Calibri"/>
      <family val="2"/>
      <scheme val="minor"/>
    </font>
    <font>
      <b/>
      <sz val="12"/>
      <color theme="0"/>
      <name val="Calibri"/>
      <family val="2"/>
      <charset val="134"/>
      <scheme val="minor"/>
    </font>
    <font>
      <sz val="14"/>
      <color theme="1"/>
      <name val="Calibri"/>
      <family val="2"/>
      <charset val="134"/>
      <scheme val="minor"/>
    </font>
    <font>
      <b/>
      <sz val="14"/>
      <color theme="1"/>
      <name val="Calibri"/>
      <family val="2"/>
      <scheme val="minor"/>
    </font>
    <font>
      <b/>
      <sz val="10"/>
      <color theme="0"/>
      <name val="Calibri"/>
      <family val="2"/>
      <scheme val="minor"/>
    </font>
    <font>
      <b/>
      <sz val="10"/>
      <color rgb="FFFFFFFF"/>
      <name val="Calibri"/>
      <family val="2"/>
      <scheme val="minor"/>
    </font>
    <font>
      <b/>
      <sz val="10"/>
      <name val="Calibri"/>
      <family val="2"/>
      <scheme val="minor"/>
    </font>
    <font>
      <b/>
      <sz val="10"/>
      <color rgb="FF000000"/>
      <name val="Calibri"/>
      <family val="2"/>
      <scheme val="minor"/>
    </font>
    <font>
      <i/>
      <sz val="10"/>
      <color rgb="FF000000"/>
      <name val="Calibri"/>
      <family val="2"/>
      <scheme val="minor"/>
    </font>
    <font>
      <b/>
      <sz val="11"/>
      <color theme="1"/>
      <name val="Calibri"/>
      <family val="2"/>
      <scheme val="minor"/>
    </font>
    <font>
      <sz val="9"/>
      <color rgb="FFFF0000"/>
      <name val="Calibri"/>
      <family val="2"/>
      <charset val="134"/>
      <scheme val="minor"/>
    </font>
    <font>
      <b/>
      <sz val="9"/>
      <name val="Calibri"/>
      <family val="2"/>
      <scheme val="minor"/>
    </font>
    <font>
      <b/>
      <sz val="16"/>
      <color rgb="FFFFFFFF"/>
      <name val="Calibri"/>
      <family val="2"/>
      <scheme val="minor"/>
    </font>
    <font>
      <b/>
      <sz val="12"/>
      <color rgb="FF3F3F76"/>
      <name val="Calibri"/>
      <family val="2"/>
      <scheme val="minor"/>
    </font>
  </fonts>
  <fills count="27">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808080"/>
        <bgColor indexed="64"/>
      </patternFill>
    </fill>
    <fill>
      <patternFill patternType="solid">
        <fgColor rgb="FFFFCC99"/>
      </patternFill>
    </fill>
    <fill>
      <patternFill patternType="solid">
        <fgColor rgb="FFFFFFFF"/>
        <bgColor rgb="FFFFFFFF"/>
      </patternFill>
    </fill>
    <fill>
      <patternFill patternType="solid">
        <fgColor theme="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theme="8"/>
        <bgColor indexed="64"/>
      </patternFill>
    </fill>
    <fill>
      <patternFill patternType="solid">
        <fgColor theme="9"/>
        <bgColor indexed="64"/>
      </patternFill>
    </fill>
    <fill>
      <patternFill patternType="solid">
        <fgColor rgb="FFE6DB3E"/>
        <bgColor indexed="64"/>
      </patternFill>
    </fill>
    <fill>
      <patternFill patternType="solid">
        <fgColor theme="6"/>
        <bgColor indexed="64"/>
      </patternFill>
    </fill>
    <fill>
      <patternFill patternType="solid">
        <fgColor theme="3" tint="-0.249977111117893"/>
        <bgColor indexed="64"/>
      </patternFill>
    </fill>
    <fill>
      <patternFill patternType="solid">
        <fgColor rgb="FFFF0000"/>
        <bgColor indexed="64"/>
      </patternFill>
    </fill>
    <fill>
      <patternFill patternType="solid">
        <fgColor theme="0" tint="-0.499984740745262"/>
        <bgColor indexed="64"/>
      </patternFill>
    </fill>
    <fill>
      <patternFill patternType="solid">
        <fgColor theme="3" tint="0.59999389629810485"/>
        <bgColor indexed="64"/>
      </patternFill>
    </fill>
  </fills>
  <borders count="4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rgb="FF000000"/>
      </right>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bottom/>
      <diagonal/>
    </border>
    <border>
      <left style="medium">
        <color rgb="FF000000"/>
      </left>
      <right/>
      <top/>
      <bottom style="medium">
        <color auto="1"/>
      </bottom>
      <diagonal/>
    </border>
    <border>
      <left style="thin">
        <color rgb="FF7F7F7F"/>
      </left>
      <right style="thin">
        <color rgb="FF7F7F7F"/>
      </right>
      <top style="thin">
        <color rgb="FF7F7F7F"/>
      </top>
      <bottom style="thin">
        <color rgb="FF7F7F7F"/>
      </bottom>
      <diagonal/>
    </border>
    <border>
      <left style="thin">
        <color rgb="FF000000"/>
      </left>
      <right style="thin">
        <color rgb="FF000000"/>
      </right>
      <top style="thin">
        <color rgb="FF000000"/>
      </top>
      <bottom style="thin">
        <color rgb="FF000000"/>
      </bottom>
      <diagonal/>
    </border>
    <border>
      <left/>
      <right style="medium">
        <color auto="1"/>
      </right>
      <top style="medium">
        <color auto="1"/>
      </top>
      <bottom/>
      <diagonal/>
    </border>
    <border>
      <left style="medium">
        <color auto="1"/>
      </left>
      <right/>
      <top style="medium">
        <color auto="1"/>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theme="0"/>
      </right>
      <top/>
      <bottom/>
      <diagonal/>
    </border>
    <border>
      <left style="medium">
        <color rgb="FF000000"/>
      </left>
      <right/>
      <top style="medium">
        <color rgb="FF000000"/>
      </top>
      <bottom style="thin">
        <color indexed="64"/>
      </bottom>
      <diagonal/>
    </border>
    <border>
      <left/>
      <right style="medium">
        <color rgb="FF000000"/>
      </right>
      <top style="medium">
        <color rgb="FF000000"/>
      </top>
      <bottom style="thin">
        <color indexed="64"/>
      </bottom>
      <diagonal/>
    </border>
    <border>
      <left/>
      <right/>
      <top style="medium">
        <color indexed="64"/>
      </top>
      <bottom style="medium">
        <color rgb="FF000000"/>
      </bottom>
      <diagonal/>
    </border>
    <border>
      <left style="medium">
        <color indexed="64"/>
      </left>
      <right/>
      <top style="medium">
        <color rgb="FF000000"/>
      </top>
      <bottom style="medium">
        <color rgb="FF000000"/>
      </bottom>
      <diagonal/>
    </border>
    <border>
      <left/>
      <right style="medium">
        <color indexed="64"/>
      </right>
      <top style="medium">
        <color rgb="FF000000"/>
      </top>
      <bottom style="medium">
        <color rgb="FF000000"/>
      </bottom>
      <diagonal/>
    </border>
    <border>
      <left style="medium">
        <color indexed="64"/>
      </left>
      <right/>
      <top style="medium">
        <color rgb="FF000000"/>
      </top>
      <bottom style="medium">
        <color indexed="64"/>
      </bottom>
      <diagonal/>
    </border>
    <border>
      <left/>
      <right/>
      <top style="medium">
        <color rgb="FF000000"/>
      </top>
      <bottom style="medium">
        <color indexed="64"/>
      </bottom>
      <diagonal/>
    </border>
    <border>
      <left/>
      <right style="medium">
        <color indexed="64"/>
      </right>
      <top style="medium">
        <color rgb="FF000000"/>
      </top>
      <bottom style="medium">
        <color indexed="64"/>
      </bottom>
      <diagonal/>
    </border>
  </borders>
  <cellStyleXfs count="64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8" fillId="8" borderId="25" applyNumberFormat="0" applyAlignment="0" applyProtection="0"/>
    <xf numFmtId="0" fontId="26" fillId="0" borderId="0"/>
    <xf numFmtId="9" fontId="26" fillId="0" borderId="0" applyFont="0" applyFill="0" applyBorder="0" applyAlignment="0" applyProtection="0"/>
    <xf numFmtId="9" fontId="25" fillId="0" borderId="0" applyFont="0" applyFill="0" applyBorder="0" applyAlignment="0" applyProtection="0"/>
  </cellStyleXfs>
  <cellXfs count="267">
    <xf numFmtId="0" fontId="0" fillId="0" borderId="0" xfId="0"/>
    <xf numFmtId="0" fontId="4" fillId="3" borderId="0" xfId="0" applyFont="1" applyFill="1" applyAlignment="1">
      <alignment horizontal="left" vertical="top" wrapText="1"/>
    </xf>
    <xf numFmtId="0" fontId="2" fillId="2" borderId="1" xfId="0" applyFont="1" applyFill="1" applyBorder="1" applyAlignment="1">
      <alignment horizontal="center" vertical="top" wrapText="1"/>
    </xf>
    <xf numFmtId="0" fontId="2" fillId="2" borderId="1" xfId="0" applyFont="1" applyFill="1" applyBorder="1" applyAlignment="1">
      <alignment horizontal="left" vertical="top" wrapText="1"/>
    </xf>
    <xf numFmtId="0" fontId="4" fillId="3" borderId="0" xfId="0" applyFont="1" applyFill="1" applyAlignment="1">
      <alignment horizontal="center" vertical="top" wrapText="1"/>
    </xf>
    <xf numFmtId="0" fontId="4" fillId="4" borderId="0" xfId="0" applyFont="1" applyFill="1" applyAlignment="1">
      <alignment horizontal="center" vertical="top" wrapText="1"/>
    </xf>
    <xf numFmtId="0" fontId="0" fillId="4" borderId="0" xfId="0" applyFill="1" applyAlignment="1">
      <alignment vertical="center"/>
    </xf>
    <xf numFmtId="0" fontId="2" fillId="2" borderId="1" xfId="0" applyFont="1" applyFill="1" applyBorder="1" applyAlignment="1">
      <alignment horizontal="left" vertical="center" wrapText="1"/>
    </xf>
    <xf numFmtId="0" fontId="3" fillId="3"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0" fillId="4" borderId="0" xfId="0" applyFill="1" applyAlignment="1">
      <alignment vertical="center" wrapText="1"/>
    </xf>
    <xf numFmtId="0" fontId="3" fillId="3" borderId="1"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3" borderId="1" xfId="0" applyFont="1" applyFill="1" applyBorder="1" applyAlignment="1">
      <alignment horizontal="center" vertical="top"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3" fillId="7" borderId="1" xfId="0" applyFont="1" applyFill="1" applyBorder="1" applyAlignment="1">
      <alignment horizontal="left" vertical="top" wrapText="1"/>
    </xf>
    <xf numFmtId="9" fontId="4" fillId="4" borderId="0" xfId="0" applyNumberFormat="1" applyFont="1" applyFill="1" applyBorder="1" applyAlignment="1">
      <alignment horizontal="center" vertical="top" wrapText="1"/>
    </xf>
    <xf numFmtId="0" fontId="2" fillId="4" borderId="0" xfId="0" applyFont="1" applyFill="1" applyBorder="1" applyAlignment="1">
      <alignment horizontal="center" vertical="top" wrapText="1"/>
    </xf>
    <xf numFmtId="0" fontId="4" fillId="4" borderId="0" xfId="0" applyFont="1" applyFill="1" applyBorder="1" applyAlignment="1">
      <alignment horizontal="center" vertical="top" wrapText="1"/>
    </xf>
    <xf numFmtId="0" fontId="11" fillId="4" borderId="0" xfId="0" applyFont="1" applyFill="1" applyAlignment="1">
      <alignment horizontal="center" vertical="top" wrapText="1"/>
    </xf>
    <xf numFmtId="0" fontId="13" fillId="4" borderId="0" xfId="0" applyFont="1" applyFill="1" applyAlignment="1">
      <alignment horizontal="center" vertical="top" wrapText="1"/>
    </xf>
    <xf numFmtId="0" fontId="16" fillId="3" borderId="1" xfId="0" applyFont="1" applyFill="1" applyBorder="1" applyAlignment="1">
      <alignment horizontal="left" vertical="top" wrapText="1"/>
    </xf>
    <xf numFmtId="0" fontId="4" fillId="3" borderId="0" xfId="0" applyFont="1" applyFill="1" applyAlignment="1">
      <alignment horizontal="left" vertical="center" wrapText="1"/>
    </xf>
    <xf numFmtId="0" fontId="4" fillId="0" borderId="1" xfId="0" applyFont="1" applyBorder="1" applyAlignment="1">
      <alignment horizontal="left" vertical="top" wrapText="1"/>
    </xf>
    <xf numFmtId="0" fontId="4" fillId="0" borderId="1" xfId="0" applyFont="1" applyFill="1" applyBorder="1" applyAlignment="1">
      <alignment horizontal="left" vertical="top" wrapText="1"/>
    </xf>
    <xf numFmtId="0" fontId="21" fillId="9" borderId="26" xfId="0" applyFont="1" applyFill="1" applyBorder="1" applyAlignment="1">
      <alignment vertical="top"/>
    </xf>
    <xf numFmtId="0" fontId="23" fillId="9" borderId="26" xfId="0" applyFont="1" applyFill="1" applyBorder="1"/>
    <xf numFmtId="0" fontId="21" fillId="9" borderId="26" xfId="0" applyFont="1" applyFill="1" applyBorder="1" applyAlignment="1">
      <alignment vertical="top" wrapText="1"/>
    </xf>
    <xf numFmtId="0" fontId="26" fillId="0" borderId="0" xfId="646"/>
    <xf numFmtId="0" fontId="27" fillId="0" borderId="0" xfId="646" applyFont="1" applyAlignment="1">
      <alignment vertical="center"/>
    </xf>
    <xf numFmtId="0" fontId="26" fillId="0" borderId="0" xfId="646" applyAlignment="1"/>
    <xf numFmtId="9" fontId="0" fillId="0" borderId="19" xfId="647" applyFont="1" applyBorder="1"/>
    <xf numFmtId="0" fontId="26" fillId="0" borderId="17" xfId="646" applyBorder="1"/>
    <xf numFmtId="9" fontId="0" fillId="0" borderId="23" xfId="647" applyFont="1" applyBorder="1"/>
    <xf numFmtId="0" fontId="26" fillId="0" borderId="20" xfId="646" applyBorder="1"/>
    <xf numFmtId="9" fontId="0" fillId="0" borderId="27" xfId="647" applyFont="1" applyBorder="1"/>
    <xf numFmtId="0" fontId="26" fillId="0" borderId="28" xfId="646" applyBorder="1"/>
    <xf numFmtId="9" fontId="28" fillId="0" borderId="29" xfId="647" applyFont="1" applyBorder="1"/>
    <xf numFmtId="0" fontId="28" fillId="0" borderId="29" xfId="646" applyFont="1" applyBorder="1"/>
    <xf numFmtId="0" fontId="29" fillId="11" borderId="29" xfId="646" applyFont="1" applyFill="1" applyBorder="1" applyAlignment="1">
      <alignment horizontal="center" vertical="center"/>
    </xf>
    <xf numFmtId="0" fontId="28" fillId="13" borderId="29" xfId="646" applyFont="1" applyFill="1" applyBorder="1" applyAlignment="1">
      <alignment vertical="top" wrapText="1"/>
    </xf>
    <xf numFmtId="0" fontId="28" fillId="14" borderId="29" xfId="646" applyFont="1" applyFill="1" applyBorder="1" applyAlignment="1">
      <alignment vertical="top" wrapText="1"/>
    </xf>
    <xf numFmtId="0" fontId="25" fillId="0" borderId="0" xfId="646" applyFont="1"/>
    <xf numFmtId="0" fontId="24" fillId="10" borderId="0" xfId="646" applyFont="1" applyFill="1" applyAlignment="1">
      <alignment horizontal="center"/>
    </xf>
    <xf numFmtId="0" fontId="24" fillId="10" borderId="0" xfId="646" applyFont="1" applyFill="1" applyBorder="1" applyAlignment="1">
      <alignment horizontal="left" vertical="center"/>
    </xf>
    <xf numFmtId="0" fontId="28" fillId="0" borderId="0" xfId="646" applyFont="1" applyBorder="1"/>
    <xf numFmtId="9" fontId="28" fillId="0" borderId="0" xfId="646" applyNumberFormat="1" applyFont="1" applyBorder="1"/>
    <xf numFmtId="0" fontId="28" fillId="0" borderId="0" xfId="646" applyFont="1" applyBorder="1" applyAlignment="1">
      <alignment vertical="top" wrapText="1"/>
    </xf>
    <xf numFmtId="0" fontId="29" fillId="0" borderId="0" xfId="646" applyFont="1" applyFill="1" applyBorder="1" applyAlignment="1">
      <alignment horizontal="center" vertical="center"/>
    </xf>
    <xf numFmtId="9" fontId="28" fillId="0" borderId="29" xfId="646" applyNumberFormat="1" applyFont="1" applyBorder="1"/>
    <xf numFmtId="0" fontId="28" fillId="0" borderId="29" xfId="646" applyFont="1" applyBorder="1" applyAlignment="1">
      <alignment vertical="top" wrapText="1"/>
    </xf>
    <xf numFmtId="0" fontId="26" fillId="0" borderId="0" xfId="646" applyFont="1"/>
    <xf numFmtId="0" fontId="30" fillId="10" borderId="0" xfId="646" applyFont="1" applyFill="1" applyAlignment="1">
      <alignment horizontal="center"/>
    </xf>
    <xf numFmtId="0" fontId="30" fillId="10" borderId="34" xfId="646" applyFont="1" applyFill="1" applyBorder="1" applyAlignment="1">
      <alignment horizontal="center"/>
    </xf>
    <xf numFmtId="9" fontId="25" fillId="0" borderId="33" xfId="647" applyFont="1" applyBorder="1"/>
    <xf numFmtId="0" fontId="25" fillId="0" borderId="33" xfId="646" applyFont="1" applyBorder="1"/>
    <xf numFmtId="9" fontId="25" fillId="0" borderId="0" xfId="647" applyFont="1"/>
    <xf numFmtId="0" fontId="31" fillId="0" borderId="0" xfId="646" applyFont="1"/>
    <xf numFmtId="9" fontId="32" fillId="0" borderId="0" xfId="647" applyFont="1"/>
    <xf numFmtId="0" fontId="32" fillId="0" borderId="0" xfId="646" applyFont="1"/>
    <xf numFmtId="0" fontId="28" fillId="12" borderId="29" xfId="646" applyFont="1" applyFill="1" applyBorder="1"/>
    <xf numFmtId="0" fontId="26" fillId="0" borderId="0" xfId="646" applyBorder="1"/>
    <xf numFmtId="9" fontId="0" fillId="0" borderId="0" xfId="647" applyFont="1" applyBorder="1"/>
    <xf numFmtId="0" fontId="27" fillId="0" borderId="0" xfId="646" applyFont="1" applyBorder="1" applyAlignment="1">
      <alignment vertical="center"/>
    </xf>
    <xf numFmtId="0" fontId="26" fillId="0" borderId="0" xfId="646" applyBorder="1" applyAlignment="1"/>
    <xf numFmtId="0" fontId="5" fillId="15" borderId="10" xfId="0" applyFont="1" applyFill="1" applyBorder="1" applyAlignment="1">
      <alignment horizontal="center" vertical="center" wrapText="1"/>
    </xf>
    <xf numFmtId="0" fontId="15" fillId="15" borderId="8" xfId="0" applyFont="1" applyFill="1" applyBorder="1" applyAlignment="1">
      <alignment horizontal="left" vertical="top" wrapText="1"/>
    </xf>
    <xf numFmtId="0" fontId="15" fillId="15" borderId="10" xfId="0" applyFont="1" applyFill="1" applyBorder="1" applyAlignment="1">
      <alignment horizontal="left" vertical="top" wrapText="1"/>
    </xf>
    <xf numFmtId="0" fontId="4" fillId="15" borderId="1" xfId="0" applyFont="1" applyFill="1" applyBorder="1" applyAlignment="1">
      <alignment horizontal="center" vertical="top" wrapText="1"/>
    </xf>
    <xf numFmtId="0" fontId="4" fillId="15" borderId="1" xfId="0" applyFont="1" applyFill="1" applyBorder="1" applyAlignment="1">
      <alignment horizontal="left" vertical="top" wrapText="1"/>
    </xf>
    <xf numFmtId="0" fontId="33" fillId="15" borderId="8" xfId="0" applyFont="1" applyFill="1" applyBorder="1" applyAlignment="1">
      <alignment horizontal="left" vertical="center"/>
    </xf>
    <xf numFmtId="0" fontId="0" fillId="0" borderId="0" xfId="0" applyFill="1" applyAlignment="1">
      <alignment vertical="center"/>
    </xf>
    <xf numFmtId="0" fontId="33" fillId="16" borderId="8" xfId="0" applyFont="1" applyFill="1" applyBorder="1" applyAlignment="1">
      <alignment horizontal="left" vertical="center"/>
    </xf>
    <xf numFmtId="0" fontId="5" fillId="16" borderId="10" xfId="0" applyFont="1" applyFill="1" applyBorder="1" applyAlignment="1">
      <alignment horizontal="center" vertical="center" wrapText="1"/>
    </xf>
    <xf numFmtId="0" fontId="15" fillId="16" borderId="8" xfId="0" applyFont="1" applyFill="1" applyBorder="1" applyAlignment="1">
      <alignment horizontal="left" vertical="top" wrapText="1"/>
    </xf>
    <xf numFmtId="0" fontId="15" fillId="16" borderId="10" xfId="0" applyFont="1" applyFill="1" applyBorder="1" applyAlignment="1">
      <alignment horizontal="left" vertical="top" wrapText="1"/>
    </xf>
    <xf numFmtId="0" fontId="4" fillId="16" borderId="1" xfId="0" applyFont="1" applyFill="1" applyBorder="1" applyAlignment="1">
      <alignment horizontal="center" vertical="top" wrapText="1"/>
    </xf>
    <xf numFmtId="0" fontId="4" fillId="16" borderId="1" xfId="0" applyFont="1" applyFill="1" applyBorder="1" applyAlignment="1">
      <alignment horizontal="left" vertical="top" wrapText="1"/>
    </xf>
    <xf numFmtId="0" fontId="33" fillId="17" borderId="8" xfId="0" applyFont="1" applyFill="1" applyBorder="1" applyAlignment="1">
      <alignment horizontal="left" vertical="center"/>
    </xf>
    <xf numFmtId="0" fontId="5" fillId="17" borderId="10" xfId="0" applyFont="1" applyFill="1" applyBorder="1" applyAlignment="1">
      <alignment horizontal="center" vertical="center" wrapText="1"/>
    </xf>
    <xf numFmtId="0" fontId="15" fillId="17" borderId="8" xfId="0" applyFont="1" applyFill="1" applyBorder="1" applyAlignment="1">
      <alignment horizontal="left" vertical="top" wrapText="1"/>
    </xf>
    <xf numFmtId="0" fontId="15" fillId="17" borderId="10" xfId="0" applyFont="1" applyFill="1" applyBorder="1" applyAlignment="1">
      <alignment horizontal="left" vertical="top" wrapText="1"/>
    </xf>
    <xf numFmtId="0" fontId="4" fillId="17" borderId="1" xfId="0" applyFont="1" applyFill="1" applyBorder="1" applyAlignment="1">
      <alignment horizontal="center" vertical="top" wrapText="1"/>
    </xf>
    <xf numFmtId="0" fontId="4" fillId="17" borderId="1" xfId="0" applyFont="1" applyFill="1" applyBorder="1" applyAlignment="1">
      <alignment horizontal="left" vertical="top" wrapText="1"/>
    </xf>
    <xf numFmtId="0" fontId="4" fillId="18" borderId="1" xfId="0" applyFont="1" applyFill="1" applyBorder="1" applyAlignment="1">
      <alignment horizontal="left" vertical="top" wrapText="1"/>
    </xf>
    <xf numFmtId="0" fontId="4" fillId="19" borderId="1" xfId="0" applyFont="1" applyFill="1" applyBorder="1" applyAlignment="1">
      <alignment horizontal="left" vertical="top" wrapText="1"/>
    </xf>
    <xf numFmtId="0" fontId="4" fillId="20" borderId="1" xfId="0" applyFont="1" applyFill="1" applyBorder="1" applyAlignment="1">
      <alignment horizontal="left" vertical="top" wrapText="1"/>
    </xf>
    <xf numFmtId="0" fontId="24" fillId="23" borderId="0" xfId="646" applyFont="1" applyFill="1" applyAlignment="1">
      <alignment horizontal="center"/>
    </xf>
    <xf numFmtId="0" fontId="24" fillId="23" borderId="0" xfId="646" applyFont="1" applyFill="1" applyBorder="1" applyAlignment="1">
      <alignment horizontal="left" vertical="center"/>
    </xf>
    <xf numFmtId="0" fontId="24" fillId="10" borderId="33" xfId="646" applyFont="1" applyFill="1" applyBorder="1" applyAlignment="1">
      <alignment horizontal="left"/>
    </xf>
    <xf numFmtId="9" fontId="28" fillId="0" borderId="0" xfId="647" applyFont="1" applyBorder="1"/>
    <xf numFmtId="0" fontId="28" fillId="0" borderId="33" xfId="646" applyFont="1" applyFill="1" applyBorder="1" applyAlignment="1">
      <alignment horizontal="center" vertical="top" wrapText="1"/>
    </xf>
    <xf numFmtId="0" fontId="28" fillId="0" borderId="0" xfId="646" applyFont="1" applyFill="1" applyBorder="1" applyAlignment="1">
      <alignment horizontal="center" vertical="top" wrapText="1"/>
    </xf>
    <xf numFmtId="0" fontId="28" fillId="0" borderId="29" xfId="646" applyFont="1" applyFill="1" applyBorder="1" applyAlignment="1">
      <alignment vertical="top" wrapText="1"/>
    </xf>
    <xf numFmtId="0" fontId="34" fillId="2" borderId="4" xfId="0" applyFont="1" applyFill="1" applyBorder="1" applyAlignment="1">
      <alignment horizontal="center" vertical="top" wrapText="1"/>
    </xf>
    <xf numFmtId="0" fontId="33" fillId="10" borderId="22" xfId="0" applyFont="1" applyFill="1" applyBorder="1" applyAlignment="1">
      <alignment horizontal="center" vertical="top" wrapText="1"/>
    </xf>
    <xf numFmtId="0" fontId="33" fillId="10" borderId="21" xfId="0" applyFont="1" applyFill="1" applyBorder="1" applyAlignment="1">
      <alignment horizontal="center" vertical="top" wrapText="1"/>
    </xf>
    <xf numFmtId="165" fontId="4" fillId="17" borderId="16" xfId="0" applyNumberFormat="1" applyFont="1" applyFill="1" applyBorder="1" applyAlignment="1">
      <alignment horizontal="center" vertical="top" wrapText="1"/>
    </xf>
    <xf numFmtId="165" fontId="4" fillId="4" borderId="16" xfId="0" applyNumberFormat="1" applyFont="1" applyFill="1" applyBorder="1" applyAlignment="1">
      <alignment horizontal="center" vertical="top" wrapText="1"/>
    </xf>
    <xf numFmtId="165" fontId="4" fillId="4" borderId="36" xfId="0" applyNumberFormat="1" applyFont="1" applyFill="1" applyBorder="1" applyAlignment="1">
      <alignment horizontal="center" vertical="top" wrapText="1"/>
    </xf>
    <xf numFmtId="0" fontId="16" fillId="17" borderId="24" xfId="0" applyFont="1" applyFill="1" applyBorder="1" applyAlignment="1">
      <alignment horizontal="left" vertical="top" wrapText="1"/>
    </xf>
    <xf numFmtId="165" fontId="4" fillId="18" borderId="12" xfId="0" applyNumberFormat="1" applyFont="1" applyFill="1" applyBorder="1" applyAlignment="1">
      <alignment horizontal="center" vertical="top" wrapText="1"/>
    </xf>
    <xf numFmtId="0" fontId="16" fillId="18" borderId="11" xfId="0" applyFont="1" applyFill="1" applyBorder="1" applyAlignment="1">
      <alignment horizontal="left" vertical="top" wrapText="1"/>
    </xf>
    <xf numFmtId="165" fontId="4" fillId="20" borderId="12" xfId="0" applyNumberFormat="1" applyFont="1" applyFill="1" applyBorder="1" applyAlignment="1">
      <alignment horizontal="center" vertical="top" wrapText="1"/>
    </xf>
    <xf numFmtId="0" fontId="16" fillId="20" borderId="11" xfId="0" applyFont="1" applyFill="1" applyBorder="1" applyAlignment="1">
      <alignment horizontal="left" vertical="top" wrapText="1"/>
    </xf>
    <xf numFmtId="0" fontId="16" fillId="3" borderId="35" xfId="0" applyFont="1" applyFill="1" applyBorder="1" applyAlignment="1">
      <alignment horizontal="left" vertical="top" wrapText="1"/>
    </xf>
    <xf numFmtId="0" fontId="35" fillId="11" borderId="22" xfId="0" applyFont="1" applyFill="1" applyBorder="1" applyAlignment="1">
      <alignment horizontal="center" vertical="top" wrapText="1"/>
    </xf>
    <xf numFmtId="0" fontId="35" fillId="11" borderId="21" xfId="0" applyFont="1" applyFill="1" applyBorder="1" applyAlignment="1">
      <alignment horizontal="center" vertical="top" wrapText="1"/>
    </xf>
    <xf numFmtId="0" fontId="35" fillId="11" borderId="4" xfId="0" applyFont="1" applyFill="1" applyBorder="1" applyAlignment="1">
      <alignment horizontal="center" vertical="top" wrapText="1"/>
    </xf>
    <xf numFmtId="0" fontId="35" fillId="11" borderId="2" xfId="0" applyFont="1" applyFill="1" applyBorder="1" applyAlignment="1">
      <alignment horizontal="center" vertical="top" wrapText="1"/>
    </xf>
    <xf numFmtId="9" fontId="4" fillId="3" borderId="17" xfId="648" applyFont="1" applyFill="1" applyBorder="1" applyAlignment="1">
      <alignment horizontal="center" vertical="top" wrapText="1"/>
    </xf>
    <xf numFmtId="9" fontId="4" fillId="25" borderId="1" xfId="648" applyFont="1" applyFill="1" applyBorder="1" applyAlignment="1">
      <alignment horizontal="center" vertical="top"/>
    </xf>
    <xf numFmtId="165" fontId="4" fillId="21" borderId="1" xfId="648" applyNumberFormat="1" applyFont="1" applyFill="1" applyBorder="1" applyAlignment="1">
      <alignment horizontal="center" vertical="top"/>
    </xf>
    <xf numFmtId="9" fontId="4" fillId="24" borderId="1" xfId="648" applyFont="1" applyFill="1" applyBorder="1" applyAlignment="1">
      <alignment horizontal="center" vertical="top"/>
    </xf>
    <xf numFmtId="0" fontId="34" fillId="2" borderId="1" xfId="0" applyFont="1" applyFill="1" applyBorder="1" applyAlignment="1">
      <alignment horizontal="center" vertical="top" wrapText="1"/>
    </xf>
    <xf numFmtId="9" fontId="0" fillId="0" borderId="33" xfId="647" applyFont="1" applyBorder="1"/>
    <xf numFmtId="0" fontId="0" fillId="0" borderId="0" xfId="646" applyFont="1"/>
    <xf numFmtId="0" fontId="34" fillId="2" borderId="2" xfId="0" applyFont="1" applyFill="1" applyBorder="1" applyAlignment="1">
      <alignment horizontal="center" vertical="top" wrapText="1"/>
    </xf>
    <xf numFmtId="0" fontId="16" fillId="3" borderId="24" xfId="0" applyFont="1" applyFill="1" applyBorder="1" applyAlignment="1">
      <alignment horizontal="left" vertical="top" wrapText="1"/>
    </xf>
    <xf numFmtId="0" fontId="35" fillId="22" borderId="22" xfId="0" applyFont="1" applyFill="1" applyBorder="1" applyAlignment="1">
      <alignment horizontal="center" vertical="top" wrapText="1"/>
    </xf>
    <xf numFmtId="0" fontId="35" fillId="22" borderId="21" xfId="0" applyFont="1" applyFill="1" applyBorder="1" applyAlignment="1">
      <alignment horizontal="center" vertical="top" wrapText="1"/>
    </xf>
    <xf numFmtId="0" fontId="35" fillId="22" borderId="4" xfId="0" applyFont="1" applyFill="1" applyBorder="1" applyAlignment="1">
      <alignment horizontal="center" vertical="top" wrapText="1"/>
    </xf>
    <xf numFmtId="0" fontId="35" fillId="22" borderId="2" xfId="0" applyFont="1" applyFill="1" applyBorder="1" applyAlignment="1">
      <alignment horizontal="center" vertical="top" wrapText="1"/>
    </xf>
    <xf numFmtId="0" fontId="4" fillId="3" borderId="0" xfId="0" applyFont="1" applyFill="1" applyAlignment="1">
      <alignment horizontal="left" vertical="top" wrapText="1"/>
    </xf>
    <xf numFmtId="0" fontId="2" fillId="2" borderId="1" xfId="0" applyFont="1" applyFill="1" applyBorder="1" applyAlignment="1">
      <alignment horizontal="left" vertical="top" wrapText="1"/>
    </xf>
    <xf numFmtId="0" fontId="4" fillId="3" borderId="0" xfId="0" applyFont="1" applyFill="1" applyAlignment="1">
      <alignment horizontal="center" vertical="top" wrapText="1"/>
    </xf>
    <xf numFmtId="0" fontId="4" fillId="3" borderId="0" xfId="0" applyFont="1" applyFill="1" applyAlignment="1">
      <alignment horizontal="center" vertical="center" wrapText="1"/>
    </xf>
    <xf numFmtId="0" fontId="4" fillId="3" borderId="6"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0" fillId="4" borderId="0" xfId="0" applyFill="1" applyAlignment="1">
      <alignment vertical="center"/>
    </xf>
    <xf numFmtId="0" fontId="2" fillId="2" borderId="1" xfId="0" applyFont="1" applyFill="1" applyBorder="1" applyAlignment="1">
      <alignment horizontal="left" vertical="center" wrapText="1"/>
    </xf>
    <xf numFmtId="9" fontId="4" fillId="3" borderId="0" xfId="0" applyNumberFormat="1" applyFont="1" applyFill="1" applyAlignment="1">
      <alignment horizontal="center" vertical="center" wrapText="1"/>
    </xf>
    <xf numFmtId="0" fontId="4" fillId="3" borderId="1" xfId="0" applyFont="1" applyFill="1" applyBorder="1" applyAlignment="1">
      <alignment horizontal="left" vertical="top" wrapText="1"/>
    </xf>
    <xf numFmtId="0" fontId="0" fillId="4" borderId="0" xfId="0" applyFill="1" applyAlignment="1">
      <alignment vertical="center" wrapText="1"/>
    </xf>
    <xf numFmtId="9" fontId="4" fillId="3" borderId="9" xfId="0" applyNumberFormat="1" applyFont="1" applyFill="1" applyBorder="1" applyAlignment="1">
      <alignment horizontal="center" vertical="center" wrapText="1"/>
    </xf>
    <xf numFmtId="0" fontId="4" fillId="3" borderId="1" xfId="0" applyFont="1" applyFill="1" applyBorder="1" applyAlignment="1">
      <alignment horizontal="center" vertical="top" wrapText="1"/>
    </xf>
    <xf numFmtId="0" fontId="3" fillId="4" borderId="0" xfId="0" applyFont="1" applyFill="1" applyAlignment="1">
      <alignment horizontal="right" vertical="top" wrapText="1"/>
    </xf>
    <xf numFmtId="166" fontId="4" fillId="3" borderId="12" xfId="0" applyNumberFormat="1" applyFont="1" applyFill="1" applyBorder="1" applyAlignment="1">
      <alignment horizontal="center" vertical="center" wrapText="1"/>
    </xf>
    <xf numFmtId="166" fontId="4" fillId="3" borderId="16" xfId="0" applyNumberFormat="1" applyFont="1" applyFill="1" applyBorder="1" applyAlignment="1">
      <alignment horizontal="center" vertical="center" wrapText="1"/>
    </xf>
    <xf numFmtId="166" fontId="3" fillId="3" borderId="0" xfId="0" applyNumberFormat="1" applyFont="1" applyFill="1" applyAlignment="1">
      <alignment horizontal="center" vertical="center" wrapText="1"/>
    </xf>
    <xf numFmtId="0" fontId="3" fillId="5" borderId="1" xfId="0" applyFont="1" applyFill="1" applyBorder="1" applyAlignment="1">
      <alignment horizontal="left" vertical="top" wrapText="1"/>
    </xf>
    <xf numFmtId="0" fontId="3" fillId="3" borderId="13" xfId="0" applyFont="1" applyFill="1" applyBorder="1" applyAlignment="1">
      <alignment horizontal="center" vertical="center" wrapText="1"/>
    </xf>
    <xf numFmtId="9" fontId="4" fillId="4" borderId="0" xfId="0" applyNumberFormat="1" applyFont="1" applyFill="1" applyBorder="1" applyAlignment="1">
      <alignment horizontal="center" vertical="top" wrapText="1"/>
    </xf>
    <xf numFmtId="164" fontId="4" fillId="4" borderId="0" xfId="0" applyNumberFormat="1" applyFont="1" applyFill="1" applyBorder="1" applyAlignment="1">
      <alignment horizontal="center" vertical="top" wrapText="1"/>
    </xf>
    <xf numFmtId="0" fontId="2" fillId="4" borderId="0" xfId="0" applyFont="1" applyFill="1" applyBorder="1" applyAlignment="1">
      <alignment horizontal="center" vertical="top" wrapText="1"/>
    </xf>
    <xf numFmtId="0" fontId="4" fillId="4" borderId="0" xfId="0" applyFont="1" applyFill="1" applyBorder="1" applyAlignment="1">
      <alignment horizontal="center" vertical="top" wrapText="1"/>
    </xf>
    <xf numFmtId="164" fontId="4" fillId="4" borderId="19" xfId="0" applyNumberFormat="1" applyFont="1" applyFill="1" applyBorder="1" applyAlignment="1">
      <alignment horizontal="center" vertical="top" wrapText="1"/>
    </xf>
    <xf numFmtId="0" fontId="16" fillId="3" borderId="1" xfId="0" applyFont="1" applyFill="1" applyBorder="1" applyAlignment="1">
      <alignment horizontal="left" vertical="top" wrapText="1"/>
    </xf>
    <xf numFmtId="0" fontId="4" fillId="3" borderId="24" xfId="0" applyFont="1" applyFill="1" applyBorder="1" applyAlignment="1">
      <alignment horizontal="left" vertical="top" wrapText="1"/>
    </xf>
    <xf numFmtId="0" fontId="2" fillId="2" borderId="4" xfId="0" applyFont="1" applyFill="1" applyBorder="1" applyAlignment="1">
      <alignment horizontal="center" vertical="center" wrapText="1"/>
    </xf>
    <xf numFmtId="0" fontId="4" fillId="3" borderId="0" xfId="0" applyFont="1" applyFill="1" applyAlignment="1">
      <alignment horizontal="left" vertical="center" wrapText="1"/>
    </xf>
    <xf numFmtId="0" fontId="3" fillId="3" borderId="6" xfId="0" applyFont="1" applyFill="1" applyBorder="1" applyAlignment="1">
      <alignment horizontal="right" vertical="center" wrapText="1"/>
    </xf>
    <xf numFmtId="0" fontId="24" fillId="10" borderId="33" xfId="646" applyFont="1" applyFill="1" applyBorder="1" applyAlignment="1">
      <alignment horizontal="center"/>
    </xf>
    <xf numFmtId="0" fontId="39" fillId="0" borderId="30" xfId="646" applyFont="1" applyFill="1" applyBorder="1" applyAlignment="1">
      <alignment horizontal="center"/>
    </xf>
    <xf numFmtId="0" fontId="38" fillId="0" borderId="0" xfId="646" applyFont="1" applyFill="1" applyBorder="1" applyAlignment="1">
      <alignment horizontal="left" vertical="center"/>
    </xf>
    <xf numFmtId="0" fontId="28" fillId="0" borderId="29" xfId="647" applyNumberFormat="1" applyFont="1" applyBorder="1"/>
    <xf numFmtId="0" fontId="28" fillId="0" borderId="29" xfId="646" applyFont="1" applyFill="1" applyBorder="1" applyAlignment="1">
      <alignment wrapText="1"/>
    </xf>
    <xf numFmtId="165" fontId="32" fillId="0" borderId="0" xfId="647" applyNumberFormat="1" applyFont="1"/>
    <xf numFmtId="9" fontId="26" fillId="0" borderId="27" xfId="648" applyFont="1" applyBorder="1"/>
    <xf numFmtId="9" fontId="26" fillId="0" borderId="23" xfId="648" applyFont="1" applyBorder="1"/>
    <xf numFmtId="9" fontId="26" fillId="0" borderId="19" xfId="648" applyFont="1" applyBorder="1"/>
    <xf numFmtId="0" fontId="40" fillId="26" borderId="29" xfId="646" applyFont="1" applyFill="1" applyBorder="1" applyAlignment="1">
      <alignment horizontal="center"/>
    </xf>
    <xf numFmtId="165" fontId="25" fillId="0" borderId="0" xfId="648" applyNumberFormat="1" applyFont="1"/>
    <xf numFmtId="165" fontId="25" fillId="0" borderId="33" xfId="647" applyNumberFormat="1" applyFont="1" applyBorder="1"/>
    <xf numFmtId="0" fontId="18" fillId="8" borderId="25" xfId="645" applyAlignment="1">
      <alignment horizontal="left" vertical="top" wrapText="1"/>
    </xf>
    <xf numFmtId="0" fontId="2" fillId="2" borderId="21" xfId="0" applyFont="1" applyFill="1" applyBorder="1" applyAlignment="1">
      <alignment horizontal="left" vertical="center" wrapText="1"/>
    </xf>
    <xf numFmtId="0" fontId="2" fillId="2" borderId="37" xfId="0" applyFont="1" applyFill="1" applyBorder="1" applyAlignment="1">
      <alignment horizontal="left" vertical="center" wrapText="1"/>
    </xf>
    <xf numFmtId="0" fontId="2" fillId="2" borderId="22" xfId="0" applyFont="1" applyFill="1" applyBorder="1" applyAlignment="1">
      <alignment horizontal="left" vertical="center" wrapText="1"/>
    </xf>
    <xf numFmtId="0" fontId="4" fillId="3" borderId="2" xfId="0" applyFont="1" applyFill="1" applyBorder="1" applyAlignment="1">
      <alignment horizontal="left" vertical="top" wrapText="1"/>
    </xf>
    <xf numFmtId="0" fontId="4" fillId="3" borderId="3" xfId="0" applyFont="1" applyFill="1" applyBorder="1" applyAlignment="1">
      <alignment horizontal="left" vertical="top" wrapText="1"/>
    </xf>
    <xf numFmtId="0" fontId="4" fillId="3" borderId="4" xfId="0" applyFont="1" applyFill="1" applyBorder="1" applyAlignment="1">
      <alignment horizontal="left" vertical="top" wrapText="1"/>
    </xf>
    <xf numFmtId="0" fontId="4" fillId="3" borderId="38" xfId="0" applyFont="1" applyFill="1" applyBorder="1" applyAlignment="1">
      <alignment horizontal="left" vertical="top" wrapText="1"/>
    </xf>
    <xf numFmtId="0" fontId="4" fillId="3" borderId="39" xfId="0" applyFont="1" applyFill="1" applyBorder="1" applyAlignment="1">
      <alignment horizontal="left" vertical="top" wrapText="1"/>
    </xf>
    <xf numFmtId="0" fontId="4" fillId="3" borderId="40" xfId="0" applyFont="1" applyFill="1" applyBorder="1" applyAlignment="1">
      <alignment horizontal="left" vertical="center" wrapText="1"/>
    </xf>
    <xf numFmtId="0" fontId="4" fillId="3" borderId="41" xfId="0" applyFont="1" applyFill="1" applyBorder="1" applyAlignment="1">
      <alignment horizontal="left" vertical="center" wrapText="1"/>
    </xf>
    <xf numFmtId="0" fontId="4" fillId="3" borderId="4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4" xfId="0" applyFont="1" applyFill="1" applyBorder="1" applyAlignment="1">
      <alignment horizontal="left" vertical="center" wrapText="1"/>
    </xf>
    <xf numFmtId="0" fontId="4" fillId="3" borderId="2" xfId="0" applyFont="1" applyFill="1" applyBorder="1" applyAlignment="1">
      <alignment horizontal="left" vertical="center" wrapText="1"/>
    </xf>
    <xf numFmtId="0" fontId="4" fillId="3" borderId="3" xfId="0" applyFont="1" applyFill="1" applyBorder="1" applyAlignment="1">
      <alignment horizontal="left" vertical="center" wrapText="1"/>
    </xf>
    <xf numFmtId="0" fontId="4" fillId="3" borderId="4" xfId="0" applyFont="1" applyFill="1" applyBorder="1" applyAlignment="1">
      <alignment horizontal="left" vertical="center" wrapText="1"/>
    </xf>
    <xf numFmtId="0" fontId="23" fillId="9" borderId="26" xfId="0" applyFont="1" applyFill="1" applyBorder="1" applyAlignment="1">
      <alignment horizontal="left" vertical="center" wrapText="1"/>
    </xf>
    <xf numFmtId="0" fontId="22" fillId="8" borderId="25" xfId="645" applyFont="1" applyAlignment="1">
      <alignment horizontal="center" vertical="center"/>
    </xf>
    <xf numFmtId="0" fontId="2" fillId="2" borderId="2" xfId="0" applyFont="1" applyFill="1" applyBorder="1" applyAlignment="1">
      <alignment horizontal="left" vertical="top" wrapText="1"/>
    </xf>
    <xf numFmtId="0" fontId="2" fillId="2" borderId="4" xfId="0" applyFont="1" applyFill="1" applyBorder="1" applyAlignment="1">
      <alignment horizontal="left" vertical="top" wrapText="1"/>
    </xf>
    <xf numFmtId="0" fontId="34" fillId="2" borderId="2" xfId="0" applyFont="1" applyFill="1" applyBorder="1" applyAlignment="1">
      <alignment horizontal="left" vertical="top" wrapText="1"/>
    </xf>
    <xf numFmtId="0" fontId="5" fillId="3" borderId="11" xfId="0" applyFont="1" applyFill="1" applyBorder="1" applyAlignment="1">
      <alignment horizontal="left" vertical="center" wrapText="1"/>
    </xf>
    <xf numFmtId="0" fontId="5" fillId="3" borderId="12" xfId="0" applyFont="1" applyFill="1" applyBorder="1" applyAlignment="1">
      <alignment horizontal="left" vertical="center" wrapText="1"/>
    </xf>
    <xf numFmtId="0" fontId="37" fillId="3" borderId="11" xfId="0" applyFont="1" applyFill="1" applyBorder="1" applyAlignment="1">
      <alignment horizontal="left" vertical="center" wrapText="1"/>
    </xf>
    <xf numFmtId="0" fontId="37" fillId="3" borderId="12" xfId="0" applyFont="1" applyFill="1" applyBorder="1" applyAlignment="1">
      <alignment horizontal="left" vertical="center" wrapText="1"/>
    </xf>
    <xf numFmtId="0" fontId="5" fillId="3" borderId="8" xfId="0" applyFont="1" applyFill="1" applyBorder="1" applyAlignment="1">
      <alignment horizontal="left" vertical="center" wrapText="1"/>
    </xf>
    <xf numFmtId="0" fontId="37" fillId="3" borderId="10" xfId="0" applyFont="1" applyFill="1" applyBorder="1" applyAlignment="1">
      <alignment horizontal="left" vertical="center" wrapText="1"/>
    </xf>
    <xf numFmtId="0" fontId="4" fillId="3" borderId="11" xfId="0" applyFont="1" applyFill="1" applyBorder="1" applyAlignment="1">
      <alignment horizontal="left" vertical="center" wrapText="1"/>
    </xf>
    <xf numFmtId="0" fontId="4" fillId="3" borderId="0" xfId="0" applyFont="1" applyFill="1" applyBorder="1" applyAlignment="1">
      <alignment horizontal="left" vertical="center" wrapText="1"/>
    </xf>
    <xf numFmtId="0" fontId="16" fillId="3" borderId="11" xfId="0" applyFont="1" applyFill="1" applyBorder="1" applyAlignment="1">
      <alignment horizontal="left" vertical="center" wrapText="1"/>
    </xf>
    <xf numFmtId="0" fontId="16" fillId="3" borderId="8" xfId="0" applyFont="1" applyFill="1" applyBorder="1" applyAlignment="1">
      <alignment horizontal="left" vertical="center" wrapText="1"/>
    </xf>
    <xf numFmtId="0" fontId="4" fillId="3" borderId="9" xfId="0" applyFont="1" applyFill="1" applyBorder="1" applyAlignment="1">
      <alignment horizontal="left" vertical="center" wrapText="1"/>
    </xf>
    <xf numFmtId="0" fontId="1" fillId="0" borderId="13"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1" fillId="0" borderId="15" xfId="0" applyFont="1" applyFill="1" applyBorder="1" applyAlignment="1">
      <alignment horizontal="center"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3" borderId="0" xfId="0" applyFont="1" applyFill="1" applyAlignment="1">
      <alignment horizontal="left" vertical="center" wrapText="1"/>
    </xf>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5" fillId="0" borderId="5" xfId="0" applyFont="1" applyBorder="1" applyAlignment="1">
      <alignment horizontal="left" vertical="center" wrapText="1"/>
    </xf>
    <xf numFmtId="0" fontId="5" fillId="0" borderId="7" xfId="0" applyFont="1" applyBorder="1" applyAlignment="1">
      <alignment horizontal="left" vertical="center" wrapText="1"/>
    </xf>
    <xf numFmtId="0" fontId="5" fillId="3" borderId="5"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15" fillId="3" borderId="5" xfId="0" applyFont="1" applyFill="1" applyBorder="1" applyAlignment="1">
      <alignment horizontal="left" vertical="top" wrapText="1"/>
    </xf>
    <xf numFmtId="0" fontId="15" fillId="3" borderId="7" xfId="0" applyFont="1" applyFill="1" applyBorder="1" applyAlignment="1">
      <alignment horizontal="left" vertical="top" wrapText="1"/>
    </xf>
    <xf numFmtId="0" fontId="15" fillId="3" borderId="11" xfId="0" applyFont="1" applyFill="1" applyBorder="1" applyAlignment="1">
      <alignment horizontal="left" vertical="top" wrapText="1"/>
    </xf>
    <xf numFmtId="0" fontId="15" fillId="3" borderId="12" xfId="0" applyFont="1" applyFill="1" applyBorder="1" applyAlignment="1">
      <alignment horizontal="left" vertical="top" wrapText="1"/>
    </xf>
    <xf numFmtId="0" fontId="15" fillId="3" borderId="8" xfId="0" applyFont="1" applyFill="1" applyBorder="1" applyAlignment="1">
      <alignment horizontal="left" vertical="top" wrapText="1"/>
    </xf>
    <xf numFmtId="0" fontId="15" fillId="3" borderId="10" xfId="0" applyFont="1" applyFill="1" applyBorder="1" applyAlignment="1">
      <alignment horizontal="left" vertical="top" wrapText="1"/>
    </xf>
    <xf numFmtId="0" fontId="39" fillId="0" borderId="32" xfId="646" applyFont="1" applyBorder="1" applyAlignment="1">
      <alignment horizontal="left" vertical="top" wrapText="1"/>
    </xf>
    <xf numFmtId="0" fontId="39" fillId="0" borderId="31" xfId="646" applyFont="1" applyBorder="1" applyAlignment="1">
      <alignment horizontal="left" vertical="top" wrapText="1"/>
    </xf>
    <xf numFmtId="0" fontId="39" fillId="0" borderId="30" xfId="646" applyFont="1" applyBorder="1" applyAlignment="1">
      <alignment horizontal="left" vertical="top" wrapText="1"/>
    </xf>
    <xf numFmtId="0" fontId="28" fillId="12" borderId="32" xfId="646" applyFont="1" applyFill="1" applyBorder="1" applyAlignment="1"/>
    <xf numFmtId="0" fontId="28" fillId="12" borderId="31" xfId="646" applyFont="1" applyFill="1" applyBorder="1" applyAlignment="1"/>
    <xf numFmtId="0" fontId="28" fillId="12" borderId="30" xfId="646" applyFont="1" applyFill="1" applyBorder="1" applyAlignment="1"/>
    <xf numFmtId="0" fontId="28" fillId="0" borderId="32" xfId="646" applyFont="1" applyBorder="1" applyAlignment="1"/>
    <xf numFmtId="0" fontId="28" fillId="0" borderId="31" xfId="646" applyFont="1" applyBorder="1" applyAlignment="1"/>
    <xf numFmtId="0" fontId="28" fillId="0" borderId="30" xfId="646" applyFont="1" applyBorder="1" applyAlignment="1"/>
    <xf numFmtId="0" fontId="24" fillId="10" borderId="33" xfId="646" applyFont="1" applyFill="1" applyBorder="1" applyAlignment="1"/>
    <xf numFmtId="0" fontId="28" fillId="12" borderId="32" xfId="646" applyFont="1" applyFill="1" applyBorder="1" applyAlignment="1">
      <alignment wrapText="1"/>
    </xf>
    <xf numFmtId="0" fontId="28" fillId="12" borderId="31" xfId="646" applyFont="1" applyFill="1" applyBorder="1" applyAlignment="1">
      <alignment wrapText="1"/>
    </xf>
    <xf numFmtId="0" fontId="28" fillId="12" borderId="30" xfId="646" applyFont="1" applyFill="1" applyBorder="1" applyAlignment="1">
      <alignment wrapText="1"/>
    </xf>
    <xf numFmtId="0" fontId="28" fillId="12" borderId="32" xfId="646" applyFont="1" applyFill="1" applyBorder="1" applyAlignment="1">
      <alignment vertical="top" wrapText="1"/>
    </xf>
    <xf numFmtId="0" fontId="28" fillId="12" borderId="31" xfId="646" applyFont="1" applyFill="1" applyBorder="1" applyAlignment="1">
      <alignment vertical="top" wrapText="1"/>
    </xf>
    <xf numFmtId="0" fontId="28" fillId="12" borderId="30" xfId="646" applyFont="1" applyFill="1" applyBorder="1" applyAlignment="1">
      <alignment vertical="top" wrapText="1"/>
    </xf>
    <xf numFmtId="0" fontId="28" fillId="0" borderId="32" xfId="646" applyFont="1" applyFill="1" applyBorder="1" applyAlignment="1">
      <alignment horizontal="left" vertical="top" wrapText="1"/>
    </xf>
    <xf numFmtId="0" fontId="28" fillId="0" borderId="31" xfId="646" applyFont="1" applyFill="1" applyBorder="1" applyAlignment="1">
      <alignment horizontal="left" vertical="top" wrapText="1"/>
    </xf>
    <xf numFmtId="0" fontId="28" fillId="0" borderId="30" xfId="646" applyFont="1" applyFill="1" applyBorder="1" applyAlignment="1">
      <alignment horizontal="left" vertical="top" wrapText="1"/>
    </xf>
    <xf numFmtId="0" fontId="30" fillId="10" borderId="33" xfId="646" applyFont="1" applyFill="1" applyBorder="1" applyAlignment="1">
      <alignment horizontal="left"/>
    </xf>
    <xf numFmtId="0" fontId="39" fillId="0" borderId="32" xfId="646" applyFont="1" applyFill="1" applyBorder="1" applyAlignment="1">
      <alignment horizontal="left" vertical="top" wrapText="1"/>
    </xf>
    <xf numFmtId="0" fontId="39" fillId="0" borderId="31" xfId="646" applyFont="1" applyFill="1" applyBorder="1" applyAlignment="1">
      <alignment horizontal="left" vertical="top" wrapText="1"/>
    </xf>
    <xf numFmtId="0" fontId="39" fillId="0" borderId="30" xfId="646" applyFont="1" applyFill="1" applyBorder="1" applyAlignment="1">
      <alignment horizontal="left" vertical="top" wrapText="1"/>
    </xf>
    <xf numFmtId="0" fontId="24" fillId="23" borderId="33" xfId="646" applyFont="1" applyFill="1" applyBorder="1" applyAlignment="1">
      <alignment horizontal="left"/>
    </xf>
    <xf numFmtId="0" fontId="24" fillId="23" borderId="32" xfId="646" applyFont="1" applyFill="1" applyBorder="1" applyAlignment="1">
      <alignment horizontal="left"/>
    </xf>
    <xf numFmtId="0" fontId="24" fillId="23" borderId="31" xfId="646" applyFont="1" applyFill="1" applyBorder="1" applyAlignment="1">
      <alignment horizontal="left"/>
    </xf>
    <xf numFmtId="0" fontId="24" fillId="23" borderId="30" xfId="646" applyFont="1" applyFill="1" applyBorder="1" applyAlignment="1">
      <alignment horizontal="left"/>
    </xf>
    <xf numFmtId="0" fontId="24" fillId="10" borderId="33" xfId="646" applyFont="1" applyFill="1" applyBorder="1" applyAlignment="1">
      <alignment horizontal="left"/>
    </xf>
    <xf numFmtId="0" fontId="39" fillId="0" borderId="32" xfId="646" applyFont="1" applyFill="1" applyBorder="1" applyAlignment="1">
      <alignment horizontal="left"/>
    </xf>
    <xf numFmtId="0" fontId="39" fillId="0" borderId="31" xfId="646" applyFont="1" applyFill="1" applyBorder="1" applyAlignment="1">
      <alignment horizontal="left"/>
    </xf>
    <xf numFmtId="0" fontId="10" fillId="2" borderId="11"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41" fillId="2" borderId="11" xfId="0" applyFont="1" applyFill="1" applyBorder="1" applyAlignment="1">
      <alignment horizontal="center" vertical="center" wrapText="1"/>
    </xf>
    <xf numFmtId="0" fontId="41" fillId="2" borderId="0" xfId="0" applyFont="1" applyFill="1" applyBorder="1" applyAlignment="1">
      <alignment horizontal="center" vertical="center" wrapText="1"/>
    </xf>
    <xf numFmtId="0" fontId="36" fillId="4" borderId="18"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16" fillId="3" borderId="14" xfId="0" applyFont="1" applyFill="1" applyBorder="1" applyAlignment="1">
      <alignment horizontal="center" vertical="top" wrapText="1"/>
    </xf>
    <xf numFmtId="0" fontId="16" fillId="3" borderId="15" xfId="0" applyFont="1" applyFill="1" applyBorder="1" applyAlignment="1">
      <alignment horizontal="center" vertical="top" wrapText="1"/>
    </xf>
    <xf numFmtId="0" fontId="12" fillId="2" borderId="2"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2" fillId="2" borderId="7" xfId="0" applyFont="1" applyFill="1" applyBorder="1" applyAlignment="1">
      <alignment horizontal="center" vertical="center" wrapText="1"/>
    </xf>
    <xf numFmtId="165" fontId="14" fillId="0" borderId="8" xfId="0" applyNumberFormat="1" applyFont="1" applyBorder="1" applyAlignment="1">
      <alignment horizontal="center" vertical="top" wrapText="1"/>
    </xf>
    <xf numFmtId="165" fontId="14" fillId="0" borderId="10" xfId="0" applyNumberFormat="1" applyFont="1" applyBorder="1" applyAlignment="1">
      <alignment horizontal="center" vertical="top" wrapText="1"/>
    </xf>
    <xf numFmtId="0" fontId="42" fillId="8" borderId="25" xfId="645" applyFont="1" applyAlignment="1">
      <alignment horizontal="center"/>
    </xf>
  </cellXfs>
  <cellStyles count="6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Input" xfId="645" builtinId="20"/>
    <cellStyle name="Normal" xfId="0" builtinId="0"/>
    <cellStyle name="Normal 2" xfId="646"/>
    <cellStyle name="Percent" xfId="648" builtinId="5"/>
    <cellStyle name="Percent 2" xfId="647"/>
  </cellStyles>
  <dxfs count="848">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colors>
    <mruColors>
      <color rgb="FFE6DB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B6" sqref="B6:E6"/>
    </sheetView>
  </sheetViews>
  <sheetFormatPr defaultColWidth="10.875" defaultRowHeight="15.75"/>
  <cols>
    <col min="1" max="1" width="35.5" style="10" customWidth="1"/>
    <col min="2" max="2" width="12.625" style="10" customWidth="1"/>
    <col min="3" max="3" width="6.125" style="10" customWidth="1"/>
    <col min="4" max="4" width="8" style="10" customWidth="1"/>
    <col min="5" max="5" width="7.625" style="10" customWidth="1"/>
    <col min="6" max="6" width="94.125" style="10" customWidth="1"/>
    <col min="7" max="16384" width="10.875" style="10"/>
  </cols>
  <sheetData>
    <row r="1" spans="1:6">
      <c r="A1" s="28" t="s">
        <v>170</v>
      </c>
      <c r="B1" s="187" t="s">
        <v>350</v>
      </c>
      <c r="C1" s="187"/>
      <c r="D1" s="187"/>
      <c r="E1" s="187"/>
      <c r="F1" s="186" t="s">
        <v>171</v>
      </c>
    </row>
    <row r="2" spans="1:6">
      <c r="A2" s="28" t="s">
        <v>172</v>
      </c>
      <c r="B2" s="187" t="s">
        <v>370</v>
      </c>
      <c r="C2" s="187"/>
      <c r="D2" s="187"/>
      <c r="E2" s="187"/>
      <c r="F2" s="186"/>
    </row>
    <row r="3" spans="1:6">
      <c r="A3" s="28" t="s">
        <v>173</v>
      </c>
      <c r="B3" s="187" t="s">
        <v>349</v>
      </c>
      <c r="C3" s="187"/>
      <c r="D3" s="187"/>
      <c r="E3" s="187"/>
      <c r="F3" s="186"/>
    </row>
    <row r="4" spans="1:6">
      <c r="A4" s="28" t="s">
        <v>174</v>
      </c>
      <c r="B4" s="187" t="s">
        <v>348</v>
      </c>
      <c r="C4" s="187"/>
      <c r="D4" s="187"/>
      <c r="E4" s="187"/>
      <c r="F4" s="186"/>
    </row>
    <row r="5" spans="1:6">
      <c r="A5" s="28" t="s">
        <v>175</v>
      </c>
      <c r="B5" s="266" t="s">
        <v>371</v>
      </c>
      <c r="C5" s="266"/>
      <c r="D5" s="266"/>
      <c r="E5" s="266"/>
      <c r="F5" s="29" t="s">
        <v>176</v>
      </c>
    </row>
    <row r="6" spans="1:6">
      <c r="A6" s="28" t="s">
        <v>177</v>
      </c>
      <c r="B6" s="266">
        <v>1</v>
      </c>
      <c r="C6" s="266"/>
      <c r="D6" s="266"/>
      <c r="E6" s="266"/>
      <c r="F6" s="29" t="s">
        <v>178</v>
      </c>
    </row>
    <row r="7" spans="1:6" ht="30">
      <c r="A7" s="30" t="s">
        <v>344</v>
      </c>
      <c r="B7" s="168" t="s">
        <v>179</v>
      </c>
      <c r="C7" s="168"/>
      <c r="D7" s="168"/>
      <c r="E7" s="168"/>
      <c r="F7" s="168"/>
    </row>
    <row r="8" spans="1:6" ht="16.5" thickBot="1">
      <c r="A8" s="25"/>
      <c r="B8" s="25"/>
      <c r="C8" s="25"/>
      <c r="D8" s="25"/>
      <c r="E8" s="25"/>
      <c r="F8" s="25"/>
    </row>
    <row r="9" spans="1:6" ht="16.5" thickBot="1">
      <c r="A9" s="169" t="s">
        <v>169</v>
      </c>
      <c r="B9" s="170"/>
      <c r="C9" s="170"/>
      <c r="D9" s="170"/>
      <c r="E9" s="170"/>
      <c r="F9" s="171"/>
    </row>
    <row r="10" spans="1:6" ht="31.5" customHeight="1" thickBot="1">
      <c r="A10" s="175" t="s">
        <v>182</v>
      </c>
      <c r="B10" s="173"/>
      <c r="C10" s="173"/>
      <c r="D10" s="173"/>
      <c r="E10" s="173"/>
      <c r="F10" s="176"/>
    </row>
    <row r="11" spans="1:6" ht="16.5" thickBot="1">
      <c r="A11" s="177" t="s">
        <v>342</v>
      </c>
      <c r="B11" s="178"/>
      <c r="C11" s="178"/>
      <c r="D11" s="178"/>
      <c r="E11" s="178"/>
      <c r="F11" s="179"/>
    </row>
    <row r="12" spans="1:6" ht="16.5" thickBot="1">
      <c r="A12" s="25"/>
      <c r="B12" s="25"/>
      <c r="C12" s="25"/>
      <c r="D12" s="25"/>
      <c r="E12" s="25"/>
      <c r="F12" s="25"/>
    </row>
    <row r="13" spans="1:6" ht="16.5" thickBot="1">
      <c r="A13" s="7" t="s">
        <v>14</v>
      </c>
      <c r="B13" s="180" t="s">
        <v>15</v>
      </c>
      <c r="C13" s="181"/>
      <c r="D13" s="181"/>
      <c r="E13" s="181"/>
      <c r="F13" s="182"/>
    </row>
    <row r="14" spans="1:6" ht="39" customHeight="1" thickBot="1">
      <c r="A14" s="11" t="s">
        <v>183</v>
      </c>
      <c r="B14" s="183" t="s">
        <v>343</v>
      </c>
      <c r="C14" s="184"/>
      <c r="D14" s="184"/>
      <c r="E14" s="184"/>
      <c r="F14" s="185"/>
    </row>
    <row r="15" spans="1:6" ht="96" customHeight="1" thickBot="1">
      <c r="A15" s="11" t="s">
        <v>184</v>
      </c>
      <c r="B15" s="172" t="s">
        <v>185</v>
      </c>
      <c r="C15" s="173"/>
      <c r="D15" s="173"/>
      <c r="E15" s="173"/>
      <c r="F15" s="174"/>
    </row>
  </sheetData>
  <mergeCells count="14">
    <mergeCell ref="B5:E5"/>
    <mergeCell ref="B6:E6"/>
    <mergeCell ref="F1:F4"/>
    <mergeCell ref="B2:E2"/>
    <mergeCell ref="B3:E3"/>
    <mergeCell ref="B4:E4"/>
    <mergeCell ref="B1:E1"/>
    <mergeCell ref="B7:F7"/>
    <mergeCell ref="A9:F9"/>
    <mergeCell ref="B15:F15"/>
    <mergeCell ref="A10:F10"/>
    <mergeCell ref="A11:F11"/>
    <mergeCell ref="B13:F13"/>
    <mergeCell ref="B14:F14"/>
  </mergeCell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9"/>
  <sheetViews>
    <sheetView zoomScaleNormal="100" workbookViewId="0">
      <selection activeCell="E13" sqref="E13"/>
    </sheetView>
  </sheetViews>
  <sheetFormatPr defaultRowHeight="15.75"/>
  <cols>
    <col min="1" max="1" width="22.875" style="31" customWidth="1"/>
    <col min="2" max="4" width="27.125" style="31" customWidth="1"/>
    <col min="5" max="5" width="9" style="31"/>
    <col min="6" max="6" width="10.5" style="31" customWidth="1"/>
    <col min="7" max="16384" width="9" style="31"/>
  </cols>
  <sheetData>
    <row r="1" spans="1:5" s="60" customFormat="1" ht="18.75">
      <c r="A1" s="62" t="s">
        <v>224</v>
      </c>
      <c r="C1" s="62"/>
      <c r="D1" s="62" t="s">
        <v>225</v>
      </c>
      <c r="E1" s="161">
        <f>MIN(MAX((E8*0.05)+(E9*0.05)+(E10*0.05)+(E11*0.05)+(E12*0.05)+(E13*0.05)+(E14*0.05)+(E15*0.05)+(E16*0.05)+(E17*0.05)+SUM(E20:E22),0),1)</f>
        <v>0.99999999999999989</v>
      </c>
    </row>
    <row r="2" spans="1:5" s="45" customFormat="1">
      <c r="A2" s="45" t="s">
        <v>222</v>
      </c>
      <c r="B2" s="45" t="str">
        <f>IF(Submission!B2="&lt;enter your game name here&gt;","ENTER NAME ON SUBMISSION TAB",Submission!B2)</f>
        <v>Doubt</v>
      </c>
      <c r="D2" s="59"/>
    </row>
    <row r="3" spans="1:5" s="45" customFormat="1">
      <c r="A3" s="58" t="s">
        <v>221</v>
      </c>
      <c r="B3" s="58" t="str">
        <f>IF(Submission!B1="&lt;enter your name here&gt;","ENTER NAME ON SUBMISSION TAB",Submission!B1)</f>
        <v>Travis Moore</v>
      </c>
      <c r="C3" s="58"/>
      <c r="D3" s="58"/>
      <c r="E3" s="57"/>
    </row>
    <row r="4" spans="1:5">
      <c r="A4" s="51"/>
      <c r="B4" s="50"/>
      <c r="C4" s="50"/>
      <c r="D4" s="50"/>
      <c r="E4" s="48"/>
    </row>
    <row r="5" spans="1:5">
      <c r="A5" s="51"/>
      <c r="B5" s="50"/>
      <c r="C5" s="50"/>
      <c r="D5" s="50"/>
      <c r="E5" s="48"/>
    </row>
    <row r="6" spans="1:5" s="54" customFormat="1">
      <c r="B6" s="55" t="s">
        <v>220</v>
      </c>
      <c r="C6" s="55" t="s">
        <v>219</v>
      </c>
      <c r="D6" s="55" t="s">
        <v>218</v>
      </c>
      <c r="E6" s="55"/>
    </row>
    <row r="7" spans="1:5" s="54" customFormat="1">
      <c r="B7" s="55">
        <v>0</v>
      </c>
      <c r="C7" s="55">
        <v>1</v>
      </c>
      <c r="D7" s="55">
        <v>2</v>
      </c>
      <c r="E7" s="55" t="s">
        <v>203</v>
      </c>
    </row>
    <row r="8" spans="1:5" ht="36">
      <c r="A8" s="42" t="s">
        <v>226</v>
      </c>
      <c r="B8" s="53" t="s">
        <v>227</v>
      </c>
      <c r="C8" s="53" t="s">
        <v>228</v>
      </c>
      <c r="D8" s="53" t="s">
        <v>229</v>
      </c>
      <c r="E8" s="41">
        <v>2</v>
      </c>
    </row>
    <row r="9" spans="1:5" ht="72">
      <c r="A9" s="42" t="s">
        <v>230</v>
      </c>
      <c r="B9" s="53" t="s">
        <v>231</v>
      </c>
      <c r="C9" s="53" t="s">
        <v>232</v>
      </c>
      <c r="D9" s="53" t="s">
        <v>233</v>
      </c>
      <c r="E9" s="41">
        <v>2</v>
      </c>
    </row>
    <row r="10" spans="1:5" ht="72">
      <c r="A10" s="42" t="s">
        <v>210</v>
      </c>
      <c r="B10" s="53" t="s">
        <v>234</v>
      </c>
      <c r="C10" s="53" t="s">
        <v>235</v>
      </c>
      <c r="D10" s="53" t="s">
        <v>236</v>
      </c>
      <c r="E10" s="41">
        <v>2</v>
      </c>
    </row>
    <row r="11" spans="1:5" ht="48">
      <c r="A11" s="42" t="s">
        <v>237</v>
      </c>
      <c r="B11" s="53" t="s">
        <v>238</v>
      </c>
      <c r="C11" s="53" t="s">
        <v>239</v>
      </c>
      <c r="D11" s="53" t="s">
        <v>240</v>
      </c>
      <c r="E11" s="41">
        <v>2</v>
      </c>
    </row>
    <row r="12" spans="1:5" ht="48">
      <c r="A12" s="42" t="s">
        <v>241</v>
      </c>
      <c r="B12" s="53" t="s">
        <v>242</v>
      </c>
      <c r="C12" s="53" t="s">
        <v>243</v>
      </c>
      <c r="D12" s="53" t="s">
        <v>244</v>
      </c>
      <c r="E12" s="41">
        <v>2</v>
      </c>
    </row>
    <row r="13" spans="1:5" ht="72">
      <c r="A13" s="42" t="s">
        <v>245</v>
      </c>
      <c r="B13" s="53" t="s">
        <v>246</v>
      </c>
      <c r="C13" s="53" t="s">
        <v>247</v>
      </c>
      <c r="D13" s="53" t="s">
        <v>248</v>
      </c>
      <c r="E13" s="41">
        <v>2</v>
      </c>
    </row>
    <row r="14" spans="1:5" ht="72">
      <c r="A14" s="42" t="s">
        <v>249</v>
      </c>
      <c r="B14" s="53" t="s">
        <v>250</v>
      </c>
      <c r="C14" s="53" t="s">
        <v>251</v>
      </c>
      <c r="D14" s="53" t="s">
        <v>252</v>
      </c>
      <c r="E14" s="41">
        <v>2</v>
      </c>
    </row>
    <row r="15" spans="1:5" ht="84">
      <c r="A15" s="42" t="s">
        <v>253</v>
      </c>
      <c r="B15" s="53" t="s">
        <v>254</v>
      </c>
      <c r="C15" s="53" t="s">
        <v>255</v>
      </c>
      <c r="D15" s="53" t="s">
        <v>256</v>
      </c>
      <c r="E15" s="41">
        <v>2</v>
      </c>
    </row>
    <row r="16" spans="1:5" ht="72">
      <c r="A16" s="42" t="s">
        <v>257</v>
      </c>
      <c r="B16" s="53" t="s">
        <v>258</v>
      </c>
      <c r="C16" s="53" t="s">
        <v>259</v>
      </c>
      <c r="D16" s="53" t="s">
        <v>260</v>
      </c>
      <c r="E16" s="41">
        <v>2</v>
      </c>
    </row>
    <row r="17" spans="1:5" ht="60">
      <c r="A17" s="42" t="s">
        <v>261</v>
      </c>
      <c r="B17" s="53" t="s">
        <v>262</v>
      </c>
      <c r="C17" s="53" t="s">
        <v>263</v>
      </c>
      <c r="D17" s="53" t="s">
        <v>264</v>
      </c>
      <c r="E17" s="41">
        <v>2</v>
      </c>
    </row>
    <row r="18" spans="1:5">
      <c r="A18" s="51"/>
      <c r="B18" s="50"/>
      <c r="C18" s="50"/>
      <c r="D18" s="50"/>
      <c r="E18" s="48"/>
    </row>
    <row r="19" spans="1:5" s="45" customFormat="1">
      <c r="A19" s="47" t="s">
        <v>204</v>
      </c>
      <c r="B19" s="46">
        <v>-15</v>
      </c>
      <c r="C19" s="46">
        <v>-5</v>
      </c>
      <c r="D19" s="46">
        <v>0</v>
      </c>
      <c r="E19" s="46" t="s">
        <v>203</v>
      </c>
    </row>
    <row r="20" spans="1:5" ht="36">
      <c r="A20" s="42" t="s">
        <v>202</v>
      </c>
      <c r="B20" s="44" t="s">
        <v>265</v>
      </c>
      <c r="C20" s="44" t="s">
        <v>266</v>
      </c>
      <c r="D20" s="43" t="s">
        <v>199</v>
      </c>
      <c r="E20" s="40">
        <v>0</v>
      </c>
    </row>
    <row r="21" spans="1:5" ht="24">
      <c r="A21" s="42" t="s">
        <v>267</v>
      </c>
      <c r="B21" s="44" t="s">
        <v>268</v>
      </c>
      <c r="C21" s="44" t="s">
        <v>269</v>
      </c>
      <c r="D21" s="63" t="s">
        <v>270</v>
      </c>
      <c r="E21" s="40">
        <v>0</v>
      </c>
    </row>
    <row r="22" spans="1:5">
      <c r="A22" s="42" t="s">
        <v>190</v>
      </c>
      <c r="B22" s="41"/>
      <c r="C22" s="41"/>
      <c r="D22" s="41"/>
      <c r="E22" s="40">
        <v>0</v>
      </c>
    </row>
    <row r="23" spans="1:5" ht="87.75" customHeight="1">
      <c r="A23" s="42" t="s">
        <v>5</v>
      </c>
      <c r="B23" s="53" t="s">
        <v>351</v>
      </c>
      <c r="C23" s="41"/>
      <c r="D23" s="41"/>
      <c r="E23" s="41"/>
    </row>
    <row r="36" spans="1:3">
      <c r="A36" s="64"/>
      <c r="B36" s="64"/>
      <c r="C36" s="64"/>
    </row>
    <row r="37" spans="1:3">
      <c r="A37" s="64"/>
      <c r="B37" s="64"/>
      <c r="C37" s="64"/>
    </row>
    <row r="38" spans="1:3">
      <c r="A38" s="64"/>
      <c r="B38" s="65"/>
      <c r="C38" s="64"/>
    </row>
    <row r="39" spans="1:3">
      <c r="A39" s="64"/>
      <c r="B39" s="65"/>
      <c r="C39" s="64"/>
    </row>
    <row r="40" spans="1:3">
      <c r="A40" s="64"/>
      <c r="B40" s="65"/>
      <c r="C40" s="64"/>
    </row>
    <row r="41" spans="1:3">
      <c r="A41" s="64"/>
      <c r="B41" s="65"/>
      <c r="C41" s="64"/>
    </row>
    <row r="42" spans="1:3">
      <c r="A42" s="64"/>
      <c r="B42" s="65"/>
      <c r="C42" s="64"/>
    </row>
    <row r="43" spans="1:3">
      <c r="A43" s="66"/>
      <c r="B43" s="64"/>
      <c r="C43" s="64"/>
    </row>
    <row r="44" spans="1:3">
      <c r="A44" s="66"/>
      <c r="B44" s="64"/>
      <c r="C44" s="64"/>
    </row>
    <row r="45" spans="1:3">
      <c r="A45" s="67"/>
      <c r="B45" s="64"/>
      <c r="C45" s="64"/>
    </row>
    <row r="46" spans="1:3">
      <c r="A46" s="66"/>
      <c r="B46" s="64"/>
      <c r="C46" s="64"/>
    </row>
    <row r="47" spans="1:3">
      <c r="A47" s="66"/>
      <c r="B47" s="64"/>
      <c r="C47" s="64"/>
    </row>
    <row r="48" spans="1:3">
      <c r="A48" s="66"/>
      <c r="B48" s="64"/>
      <c r="C48" s="64"/>
    </row>
    <row r="49" spans="1:1">
      <c r="A49" s="32"/>
    </row>
  </sheetData>
  <pageMargins left="0.5" right="0.5" top="0.5" bottom="0.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6"/>
  <sheetViews>
    <sheetView tabSelected="1" workbookViewId="0">
      <selection activeCell="E95" sqref="E95"/>
    </sheetView>
  </sheetViews>
  <sheetFormatPr defaultColWidth="10.875" defaultRowHeight="15.75"/>
  <cols>
    <col min="1" max="1" width="13.375" style="6" customWidth="1"/>
    <col min="2" max="2" width="26.375" style="6" customWidth="1"/>
    <col min="3" max="3" width="66" style="6" customWidth="1"/>
    <col min="4" max="4" width="24" style="6" customWidth="1"/>
    <col min="5" max="6" width="12" style="6" customWidth="1"/>
    <col min="7" max="7" width="24" style="6" customWidth="1"/>
    <col min="8" max="8" width="8" style="6" customWidth="1"/>
    <col min="9" max="16384" width="10.875" style="6"/>
  </cols>
  <sheetData>
    <row r="1" spans="1:8" s="60" customFormat="1" ht="18.75">
      <c r="A1" s="62" t="s">
        <v>299</v>
      </c>
      <c r="C1" s="62"/>
      <c r="D1" s="202" t="s">
        <v>62</v>
      </c>
      <c r="E1" s="62" t="s">
        <v>296</v>
      </c>
      <c r="F1" s="61"/>
      <c r="G1" s="161">
        <f>MIN(MAX((F6*H6)+(F7*H7)+(F8*H8)+(F9*H9)+(F10*H10)+(F11*H11)+(F12*H12)+(F13*H13)+G22,0),1)</f>
        <v>0</v>
      </c>
    </row>
    <row r="2" spans="1:8" s="45" customFormat="1" ht="15.75" customHeight="1">
      <c r="A2" s="45" t="s">
        <v>222</v>
      </c>
      <c r="B2" s="45" t="str">
        <f>IF(Submission!B2="&lt;enter your game name here&gt;","ENTER NAME ON SUBMISSION TAB",Submission!B2)</f>
        <v>Doubt</v>
      </c>
      <c r="D2" s="203"/>
      <c r="E2" s="119" t="s">
        <v>298</v>
      </c>
      <c r="G2" s="166">
        <f>MIN(MAX((E6*H6)+(E7*H7)+(E8*H8)+(E9*H9)+(E10*H10)+(E11*H11)+(E12*H12)+(E13*H13),0),1)</f>
        <v>0.9425</v>
      </c>
    </row>
    <row r="3" spans="1:8" s="45" customFormat="1" ht="15.75" customHeight="1" thickBot="1">
      <c r="A3" s="58" t="s">
        <v>221</v>
      </c>
      <c r="B3" s="58" t="str">
        <f>IF(Submission!B1="&lt;enter your name here&gt;","ENTER NAME ON SUBMISSION TAB",Submission!B1)</f>
        <v>Travis Moore</v>
      </c>
      <c r="C3" s="58"/>
      <c r="D3" s="204"/>
      <c r="E3" s="118" t="s">
        <v>297</v>
      </c>
      <c r="F3" s="57"/>
      <c r="G3" s="167">
        <f>IF(ABS(G1-G2)&gt;0.05,0,0.03-ABS(G1-G2)/2)</f>
        <v>0</v>
      </c>
    </row>
    <row r="4" spans="1:8" s="31" customFormat="1" ht="16.5" thickBot="1">
      <c r="A4" s="51"/>
      <c r="B4" s="50"/>
      <c r="C4" s="50"/>
      <c r="D4" s="50"/>
      <c r="E4" s="48"/>
    </row>
    <row r="5" spans="1:8" ht="16.5" thickBot="1">
      <c r="A5" s="3" t="s">
        <v>17</v>
      </c>
      <c r="B5" s="3" t="s">
        <v>18</v>
      </c>
      <c r="C5" s="3" t="s">
        <v>290</v>
      </c>
      <c r="D5" s="3"/>
      <c r="E5" s="2" t="str">
        <f>""&amp;COUNTIF(E$25:E$175,$A$6)&amp;" "&amp;$A$6</f>
        <v>1 Untested</v>
      </c>
      <c r="F5" s="2" t="str">
        <f>""&amp;COUNTIF(F$25:F$175,$A$6)&amp;" "&amp;$A$6</f>
        <v>55 Untested</v>
      </c>
      <c r="G5" s="3"/>
      <c r="H5" s="117" t="s">
        <v>61</v>
      </c>
    </row>
    <row r="6" spans="1:8" ht="16.5" thickBot="1">
      <c r="A6" s="11" t="s">
        <v>20</v>
      </c>
      <c r="B6" s="9" t="s">
        <v>21</v>
      </c>
      <c r="C6" s="216" t="s">
        <v>168</v>
      </c>
      <c r="D6" s="217"/>
      <c r="E6" s="13">
        <f>SUMPRODUCT(($A$26:$A$56="Required")*(E$26:E$56="Completed"))+SUMPRODUCT(($A$26:$A$56="Required")*(E$26:E$56="Pre-Passed"))+0.5*SUMPRODUCT((($A$26:$A$56="Required")*(E$26:E$56="Partial")))</f>
        <v>9</v>
      </c>
      <c r="F6" s="139">
        <f>SUMPRODUCT(($A$26:$A$56="Required")*(F$26:F$56="Completed"))+SUMPRODUCT(($A$26:$A$56="Required")*(F$26:F$56="Pre-Passed"))+0.5*SUMPRODUCT((($A$26:$A$56="Required")*(F$26:F$56="Partial")))</f>
        <v>0</v>
      </c>
      <c r="G6" s="87" t="str">
        <f>"Required TECHs "&amp;A9</f>
        <v>Required TECHs Completed</v>
      </c>
      <c r="H6" s="116">
        <v>0.03</v>
      </c>
    </row>
    <row r="7" spans="1:8" ht="16.5" thickBot="1">
      <c r="A7" s="11" t="s">
        <v>22</v>
      </c>
      <c r="B7" s="9" t="s">
        <v>23</v>
      </c>
      <c r="C7" s="218"/>
      <c r="D7" s="219"/>
      <c r="E7" s="13">
        <f>SUMPRODUCT(($A$26:$A$56="Basic")*(E$26:E$56="Completed"))+SUMPRODUCT(($A$26:$A$56="Basic")*(E$26:E$56="Pre-Passed"))+0.5*SUMPRODUCT((($A$26:$A$56="Basic")*(E$26:E$56="Partial")))</f>
        <v>13</v>
      </c>
      <c r="F7" s="139">
        <f>SUMPRODUCT(($A$26:$A$56="Basic")*(F$26:F$56="Completed"))+SUMPRODUCT(($A$26:$A$56="Basic")*(F$26:F$56="Pre-Passed"))+0.5*SUMPRODUCT((($A$26:$A$56="Basic")*(F$26:F$56="Partial")))</f>
        <v>0</v>
      </c>
      <c r="G7" s="87" t="str">
        <f>"Basic TECHs "&amp;A9</f>
        <v>Basic TECHs Completed</v>
      </c>
      <c r="H7" s="115">
        <v>1.4999999999999999E-2</v>
      </c>
    </row>
    <row r="8" spans="1:8" ht="16.5" thickBot="1">
      <c r="A8" s="11" t="s">
        <v>24</v>
      </c>
      <c r="B8" s="9" t="s">
        <v>25</v>
      </c>
      <c r="C8" s="218"/>
      <c r="D8" s="219"/>
      <c r="E8" s="13">
        <f>SUMPRODUCT(($A$26:$A$56="Intermediate")*(E$26:E$56="Completed"))+SUMPRODUCT(($A$26:$A$56="Intermediate")*(E$26:E$56="Pre-Passed"))+0.5*SUMPRODUCT(($A$26:$A$56="Intermediate")*(E$26:E$56="Partial"))</f>
        <v>3</v>
      </c>
      <c r="F8" s="139">
        <f>SUMPRODUCT(($A$26:$A$56="Intermediate")*(F$26:F$56="Completed"))+SUMPRODUCT(($A$26:$A$56="Intermediate")*(F$26:F$56="Pre-Passed"))+0.5*SUMPRODUCT(($A$26:$A$56="Intermediate")*(F$26:F$56="Partial"))</f>
        <v>0</v>
      </c>
      <c r="G8" s="87" t="str">
        <f>"Intermediate TECHs "&amp;A9</f>
        <v>Intermediate TECHs Completed</v>
      </c>
      <c r="H8" s="114">
        <v>0.01</v>
      </c>
    </row>
    <row r="9" spans="1:8" ht="16.5" thickBot="1">
      <c r="A9" s="11" t="s">
        <v>26</v>
      </c>
      <c r="B9" s="9" t="s">
        <v>27</v>
      </c>
      <c r="C9" s="218"/>
      <c r="D9" s="219"/>
      <c r="E9" s="13">
        <f>SUMPRODUCT(($A$58:$A$87="Required")*(E$58:E$87="Completed"))+SUMPRODUCT(($A$58:$A$87="Required")*(E$58:E$87="Pre-Passed"))+0.5*SUMPRODUCT(($A$58:$A$87="Required")*(E$58:E$87="Partial"))</f>
        <v>5</v>
      </c>
      <c r="F9" s="139">
        <f>SUMPRODUCT(($A$58:$A$87="Required")*(F$58:F$87="Completed"))+SUMPRODUCT(($A$58:$A$87="Required")*(F$58:F$87="Pre-Passed"))+0.5*SUMPRODUCT(($A$58:$A$87="Required")*(F$58:F$87="Partial"))</f>
        <v>0</v>
      </c>
      <c r="G9" s="89" t="s">
        <v>284</v>
      </c>
      <c r="H9" s="116">
        <v>0.03</v>
      </c>
    </row>
    <row r="10" spans="1:8" ht="16.5" thickBot="1">
      <c r="A10" s="11" t="s">
        <v>28</v>
      </c>
      <c r="B10" s="9" t="s">
        <v>64</v>
      </c>
      <c r="C10" s="218"/>
      <c r="D10" s="219"/>
      <c r="E10" s="13">
        <f>SUMPRODUCT(($A$58:$A$87="Basic")*(E$58:E$87="Completed"))+SUMPRODUCT(($A$58:$A$87="Basic")*(E$58:E$87="Pre-Passed"))+0.5*SUMPRODUCT(($A$58:$A$87="Basic")*(E$58:E$87="Partial"))</f>
        <v>9.5</v>
      </c>
      <c r="F10" s="139">
        <f>SUMPRODUCT(($A$58:$A$87="Basic")*(F$58:F$87="Completed"))+SUMPRODUCT(($A$58:$A$87="Basic")*(F$58:F$87="Pre-Passed"))+0.5*SUMPRODUCT(($A$58:$A$87="Basic")*(F$58:F$87="Partial"))</f>
        <v>0</v>
      </c>
      <c r="G10" s="89" t="s">
        <v>285</v>
      </c>
      <c r="H10" s="115">
        <v>1.4999999999999999E-2</v>
      </c>
    </row>
    <row r="11" spans="1:8" ht="16.5" thickBot="1">
      <c r="A11" s="8" t="s">
        <v>29</v>
      </c>
      <c r="B11" s="9" t="s">
        <v>30</v>
      </c>
      <c r="C11" s="218"/>
      <c r="D11" s="219"/>
      <c r="E11" s="13">
        <f>SUMPRODUCT(($A$58:$A$87="Intermediate")*(E$58:E$87="Completed"))+SUMPRODUCT(($A$58:$A$87="Intermediate")*(E$58:E$87="Pre-Passed"))+0.5*SUMPRODUCT(($A$58:$A$87="Intermediate")*(E$58:E$87="Partial"))</f>
        <v>2</v>
      </c>
      <c r="F11" s="139">
        <f>SUMPRODUCT(($A$58:$A$87="Intermediate")*(F$58:F$87="Completed"))+SUMPRODUCT(($A$58:$A$87="Intermediate")*(F$58:F$87="Pre-Passed"))+0.5*SUMPRODUCT(($A$58:$A$87="Intermediate")*(F$58:F$87="Partial"))</f>
        <v>0</v>
      </c>
      <c r="G11" s="89" t="s">
        <v>286</v>
      </c>
      <c r="H11" s="114">
        <v>0.01</v>
      </c>
    </row>
    <row r="12" spans="1:8" ht="16.5" thickBot="1">
      <c r="A12" s="212" t="s">
        <v>65</v>
      </c>
      <c r="B12" s="213"/>
      <c r="C12" s="218"/>
      <c r="D12" s="219"/>
      <c r="E12" s="13">
        <f>SUMPRODUCT(($A$89:$A$96="Required")*(E$89:E$96="Completed"))+SUMPRODUCT(($A$89:$A$96="Required")*(E$89:E$96="Pre-Passed"))+0.5*SUMPRODUCT(($A$89:$A$96="Required")*(E$89:E$96="Partial"))</f>
        <v>4</v>
      </c>
      <c r="F12" s="139">
        <f>SUMPRODUCT(($A$89:$A$96="Required")*(F$89:F$96="Completed"))+SUMPRODUCT(($A$89:$A$96="Required")*(F$89:F$96="Pre-Passed"))+0.5*SUMPRODUCT(($A$89:$A$96="Required")*(F$89:F$96="Partial"))</f>
        <v>0</v>
      </c>
      <c r="G12" s="88" t="s">
        <v>287</v>
      </c>
      <c r="H12" s="116">
        <v>0.03</v>
      </c>
    </row>
    <row r="13" spans="1:8" ht="16.5" thickBot="1">
      <c r="A13" s="214"/>
      <c r="B13" s="215"/>
      <c r="C13" s="220"/>
      <c r="D13" s="221"/>
      <c r="E13" s="13">
        <f>SUMPRODUCT(($A$89:$A$96="Basic")*(E$89:E$96="Completed"))+SUMPRODUCT(($A$89:$A$96="Basic")*(E$89:E$96="Pre-Passed"))+0.5*SUMPRODUCT(($A$89:$A$96="Basic")*(E$89:E$96="Partial"))</f>
        <v>1</v>
      </c>
      <c r="F13" s="139">
        <f>SUMPRODUCT(($A$89:$A$96="Basic")*(F$89:F$96="Completed"))+SUMPRODUCT(($A$89:$A$96="Basic")*(F$89:F$96="Pre-Passed"))+0.5*SUMPRODUCT(($A$89:$A$96="Basic")*(F$89:F$96="Partial"))</f>
        <v>0</v>
      </c>
      <c r="G13" s="88" t="s">
        <v>288</v>
      </c>
      <c r="H13" s="115">
        <v>1.4999999999999999E-2</v>
      </c>
    </row>
    <row r="14" spans="1:8" s="137" customFormat="1" ht="16.5" thickBot="1">
      <c r="A14" s="208" t="s">
        <v>2</v>
      </c>
      <c r="B14" s="209"/>
      <c r="C14" s="134" t="s">
        <v>5</v>
      </c>
      <c r="D14" s="153"/>
      <c r="E14" s="132" t="s">
        <v>0</v>
      </c>
      <c r="F14" s="132" t="s">
        <v>3</v>
      </c>
      <c r="G14" s="153" t="s">
        <v>4</v>
      </c>
    </row>
    <row r="15" spans="1:8" s="137" customFormat="1">
      <c r="A15" s="205" t="s">
        <v>6</v>
      </c>
      <c r="B15" s="206"/>
      <c r="C15" s="210" t="s">
        <v>180</v>
      </c>
      <c r="D15" s="211"/>
      <c r="E15" s="130">
        <v>0</v>
      </c>
      <c r="F15" s="135">
        <v>-0.01</v>
      </c>
      <c r="G15" s="141">
        <f t="shared" ref="G15:G21" si="0">E15*F15</f>
        <v>0</v>
      </c>
    </row>
    <row r="16" spans="1:8" s="137" customFormat="1">
      <c r="A16" s="197" t="s">
        <v>7</v>
      </c>
      <c r="B16" s="198"/>
      <c r="C16" s="191" t="s">
        <v>346</v>
      </c>
      <c r="D16" s="192"/>
      <c r="E16" s="129">
        <v>0</v>
      </c>
      <c r="F16" s="135">
        <v>-0.02</v>
      </c>
      <c r="G16" s="141">
        <f t="shared" si="0"/>
        <v>0</v>
      </c>
    </row>
    <row r="17" spans="1:7" s="137" customFormat="1">
      <c r="A17" s="207" t="s">
        <v>8</v>
      </c>
      <c r="B17" s="207"/>
      <c r="C17" s="191" t="s">
        <v>16</v>
      </c>
      <c r="D17" s="192"/>
      <c r="E17" s="129">
        <v>0</v>
      </c>
      <c r="F17" s="135">
        <v>-0.01</v>
      </c>
      <c r="G17" s="141">
        <f t="shared" si="0"/>
        <v>0</v>
      </c>
    </row>
    <row r="18" spans="1:7" s="137" customFormat="1">
      <c r="A18" s="207" t="s">
        <v>9</v>
      </c>
      <c r="B18" s="207"/>
      <c r="C18" s="191" t="s">
        <v>67</v>
      </c>
      <c r="D18" s="192"/>
      <c r="E18" s="129">
        <v>0</v>
      </c>
      <c r="F18" s="135">
        <v>-0.05</v>
      </c>
      <c r="G18" s="141">
        <f t="shared" si="0"/>
        <v>0</v>
      </c>
    </row>
    <row r="19" spans="1:7" s="137" customFormat="1">
      <c r="A19" s="197" t="s">
        <v>10</v>
      </c>
      <c r="B19" s="198"/>
      <c r="C19" s="191" t="s">
        <v>11</v>
      </c>
      <c r="D19" s="192"/>
      <c r="E19" s="129">
        <v>0</v>
      </c>
      <c r="F19" s="135">
        <v>-0.05</v>
      </c>
      <c r="G19" s="141">
        <f t="shared" si="0"/>
        <v>0</v>
      </c>
    </row>
    <row r="20" spans="1:7" s="137" customFormat="1">
      <c r="A20" s="199" t="s">
        <v>12</v>
      </c>
      <c r="B20" s="198"/>
      <c r="C20" s="193" t="s">
        <v>181</v>
      </c>
      <c r="D20" s="194"/>
      <c r="E20" s="129">
        <v>0</v>
      </c>
      <c r="F20" s="135">
        <v>-0.3</v>
      </c>
      <c r="G20" s="141">
        <f t="shared" si="0"/>
        <v>0</v>
      </c>
    </row>
    <row r="21" spans="1:7" s="137" customFormat="1" ht="26.25" customHeight="1" thickBot="1">
      <c r="A21" s="200" t="s">
        <v>310</v>
      </c>
      <c r="B21" s="201"/>
      <c r="C21" s="195" t="s">
        <v>347</v>
      </c>
      <c r="D21" s="196"/>
      <c r="E21" s="131">
        <v>0</v>
      </c>
      <c r="F21" s="138">
        <v>-0.5</v>
      </c>
      <c r="G21" s="142">
        <f t="shared" si="0"/>
        <v>0</v>
      </c>
    </row>
    <row r="22" spans="1:7" s="137" customFormat="1" ht="38.25">
      <c r="A22" s="154"/>
      <c r="C22" s="155"/>
      <c r="F22" s="155" t="s">
        <v>13</v>
      </c>
      <c r="G22" s="143">
        <f>SUM(G15:G21)</f>
        <v>0</v>
      </c>
    </row>
    <row r="23" spans="1:7" s="137" customFormat="1" ht="16.5" thickBot="1">
      <c r="A23" s="154"/>
      <c r="B23" s="154"/>
      <c r="C23" s="154"/>
      <c r="D23" s="154"/>
      <c r="E23" s="154"/>
      <c r="F23" s="154"/>
    </row>
    <row r="24" spans="1:7" s="74" customFormat="1" ht="19.5" thickBot="1">
      <c r="A24" s="73" t="s">
        <v>19</v>
      </c>
      <c r="B24" s="68"/>
      <c r="C24" s="69"/>
      <c r="D24" s="70"/>
      <c r="E24" s="71"/>
      <c r="F24" s="71"/>
      <c r="G24" s="72"/>
    </row>
    <row r="25" spans="1:7" ht="16.5" thickBot="1">
      <c r="A25" s="188" t="s">
        <v>291</v>
      </c>
      <c r="B25" s="189"/>
      <c r="C25" s="3" t="s">
        <v>31</v>
      </c>
      <c r="D25" s="3" t="s">
        <v>68</v>
      </c>
      <c r="E25" s="3" t="s">
        <v>32</v>
      </c>
      <c r="F25" s="3" t="s">
        <v>33</v>
      </c>
      <c r="G25" s="3" t="s">
        <v>69</v>
      </c>
    </row>
    <row r="26" spans="1:7" ht="39" thickBot="1">
      <c r="A26" s="144" t="s">
        <v>34</v>
      </c>
      <c r="B26" s="136" t="s">
        <v>293</v>
      </c>
      <c r="C26" s="136" t="s">
        <v>292</v>
      </c>
      <c r="D26" s="136"/>
      <c r="E26" s="127" t="s">
        <v>26</v>
      </c>
      <c r="F26" s="127" t="s">
        <v>20</v>
      </c>
      <c r="G26" s="136"/>
    </row>
    <row r="27" spans="1:7" s="133" customFormat="1" ht="16.5" thickBot="1">
      <c r="A27" s="144" t="s">
        <v>34</v>
      </c>
      <c r="B27" s="151" t="s">
        <v>309</v>
      </c>
      <c r="C27" s="151" t="s">
        <v>308</v>
      </c>
      <c r="D27" s="136"/>
      <c r="E27" s="127" t="s">
        <v>26</v>
      </c>
      <c r="F27" s="127" t="s">
        <v>20</v>
      </c>
      <c r="G27" s="136"/>
    </row>
    <row r="28" spans="1:7" ht="16.5" thickBot="1">
      <c r="A28" s="188" t="s">
        <v>157</v>
      </c>
      <c r="B28" s="189"/>
      <c r="C28" s="3" t="s">
        <v>31</v>
      </c>
      <c r="D28" s="3" t="s">
        <v>68</v>
      </c>
      <c r="E28" s="3" t="s">
        <v>32</v>
      </c>
      <c r="F28" s="3" t="s">
        <v>33</v>
      </c>
      <c r="G28" s="3" t="s">
        <v>69</v>
      </c>
    </row>
    <row r="29" spans="1:7" ht="26.25" thickBot="1">
      <c r="A29" s="14" t="s">
        <v>34</v>
      </c>
      <c r="B29" s="9" t="s">
        <v>37</v>
      </c>
      <c r="C29" s="9" t="s">
        <v>83</v>
      </c>
      <c r="D29" s="9"/>
      <c r="E29" s="3" t="s">
        <v>26</v>
      </c>
      <c r="F29" s="127" t="s">
        <v>20</v>
      </c>
      <c r="G29" s="9"/>
    </row>
    <row r="30" spans="1:7" ht="51.75" thickBot="1">
      <c r="A30" s="14" t="s">
        <v>34</v>
      </c>
      <c r="B30" s="9" t="s">
        <v>38</v>
      </c>
      <c r="C30" s="9" t="s">
        <v>86</v>
      </c>
      <c r="D30" s="9"/>
      <c r="E30" s="3" t="s">
        <v>26</v>
      </c>
      <c r="F30" s="127" t="s">
        <v>20</v>
      </c>
      <c r="G30" s="9"/>
    </row>
    <row r="31" spans="1:7" ht="77.25" thickBot="1">
      <c r="A31" s="15" t="s">
        <v>35</v>
      </c>
      <c r="B31" s="9" t="s">
        <v>39</v>
      </c>
      <c r="C31" s="9" t="s">
        <v>87</v>
      </c>
      <c r="D31" s="9"/>
      <c r="E31" s="3" t="s">
        <v>26</v>
      </c>
      <c r="F31" s="127" t="s">
        <v>20</v>
      </c>
      <c r="G31" s="9"/>
    </row>
    <row r="32" spans="1:7" ht="39" thickBot="1">
      <c r="A32" s="15" t="s">
        <v>35</v>
      </c>
      <c r="B32" s="9" t="s">
        <v>40</v>
      </c>
      <c r="C32" s="9" t="s">
        <v>84</v>
      </c>
      <c r="D32" s="9"/>
      <c r="E32" s="3" t="s">
        <v>26</v>
      </c>
      <c r="F32" s="127" t="s">
        <v>20</v>
      </c>
      <c r="G32" s="9"/>
    </row>
    <row r="33" spans="1:7" ht="51.75" thickBot="1">
      <c r="A33" s="15" t="s">
        <v>35</v>
      </c>
      <c r="B33" s="9" t="s">
        <v>41</v>
      </c>
      <c r="C33" s="9" t="s">
        <v>189</v>
      </c>
      <c r="D33" s="9"/>
      <c r="E33" s="3" t="s">
        <v>26</v>
      </c>
      <c r="F33" s="127" t="s">
        <v>20</v>
      </c>
      <c r="G33" s="9"/>
    </row>
    <row r="34" spans="1:7" ht="39" thickBot="1">
      <c r="A34" s="15" t="s">
        <v>35</v>
      </c>
      <c r="B34" s="9" t="s">
        <v>42</v>
      </c>
      <c r="C34" s="24" t="s">
        <v>76</v>
      </c>
      <c r="D34" s="9"/>
      <c r="E34" s="3" t="s">
        <v>26</v>
      </c>
      <c r="F34" s="127" t="s">
        <v>20</v>
      </c>
      <c r="G34" s="9"/>
    </row>
    <row r="35" spans="1:7" ht="26.25" thickBot="1">
      <c r="A35" s="15" t="s">
        <v>35</v>
      </c>
      <c r="B35" s="9" t="s">
        <v>43</v>
      </c>
      <c r="C35" s="24" t="s">
        <v>77</v>
      </c>
      <c r="D35" s="9"/>
      <c r="E35" s="3" t="s">
        <v>26</v>
      </c>
      <c r="F35" s="127" t="s">
        <v>20</v>
      </c>
      <c r="G35" s="9"/>
    </row>
    <row r="36" spans="1:7" ht="102.75" thickBot="1">
      <c r="A36" s="15" t="s">
        <v>35</v>
      </c>
      <c r="B36" s="9" t="s">
        <v>156</v>
      </c>
      <c r="C36" s="9" t="s">
        <v>186</v>
      </c>
      <c r="D36" s="9"/>
      <c r="E36" s="3" t="s">
        <v>22</v>
      </c>
      <c r="F36" s="127" t="s">
        <v>20</v>
      </c>
      <c r="G36" s="9"/>
    </row>
    <row r="37" spans="1:7" ht="16.5" thickBot="1">
      <c r="A37" s="188" t="s">
        <v>70</v>
      </c>
      <c r="B37" s="189"/>
      <c r="C37" s="3" t="s">
        <v>31</v>
      </c>
      <c r="D37" s="3" t="s">
        <v>68</v>
      </c>
      <c r="E37" s="3" t="s">
        <v>32</v>
      </c>
      <c r="F37" s="3" t="s">
        <v>33</v>
      </c>
      <c r="G37" s="3" t="s">
        <v>69</v>
      </c>
    </row>
    <row r="38" spans="1:7" ht="26.25" thickBot="1">
      <c r="A38" s="14" t="s">
        <v>34</v>
      </c>
      <c r="B38" s="9" t="s">
        <v>96</v>
      </c>
      <c r="C38" s="9" t="s">
        <v>97</v>
      </c>
      <c r="D38" s="9" t="s">
        <v>352</v>
      </c>
      <c r="E38" s="3" t="s">
        <v>26</v>
      </c>
      <c r="F38" s="127" t="s">
        <v>20</v>
      </c>
      <c r="G38" s="9"/>
    </row>
    <row r="39" spans="1:7" ht="26.25" thickBot="1">
      <c r="A39" s="15" t="s">
        <v>35</v>
      </c>
      <c r="B39" s="9" t="s">
        <v>71</v>
      </c>
      <c r="C39" s="9" t="s">
        <v>89</v>
      </c>
      <c r="D39" s="9" t="s">
        <v>353</v>
      </c>
      <c r="E39" s="3" t="s">
        <v>26</v>
      </c>
      <c r="F39" s="127" t="s">
        <v>20</v>
      </c>
      <c r="G39" s="9"/>
    </row>
    <row r="40" spans="1:7" ht="51.75" thickBot="1">
      <c r="A40" s="15" t="s">
        <v>35</v>
      </c>
      <c r="B40" s="9" t="s">
        <v>72</v>
      </c>
      <c r="C40" s="9" t="s">
        <v>151</v>
      </c>
      <c r="D40" s="9" t="s">
        <v>354</v>
      </c>
      <c r="E40" s="3" t="s">
        <v>26</v>
      </c>
      <c r="F40" s="127" t="s">
        <v>20</v>
      </c>
      <c r="G40" s="9"/>
    </row>
    <row r="41" spans="1:7" ht="77.25" thickBot="1">
      <c r="A41" s="15" t="s">
        <v>35</v>
      </c>
      <c r="B41" s="9" t="s">
        <v>152</v>
      </c>
      <c r="C41" s="9" t="s">
        <v>153</v>
      </c>
      <c r="D41" s="9" t="s">
        <v>355</v>
      </c>
      <c r="E41" s="3" t="s">
        <v>26</v>
      </c>
      <c r="F41" s="127" t="s">
        <v>20</v>
      </c>
      <c r="G41" s="9"/>
    </row>
    <row r="42" spans="1:7" ht="51.75" thickBot="1">
      <c r="A42" s="15" t="s">
        <v>35</v>
      </c>
      <c r="B42" s="9" t="s">
        <v>150</v>
      </c>
      <c r="C42" s="9" t="s">
        <v>154</v>
      </c>
      <c r="D42" s="9" t="s">
        <v>356</v>
      </c>
      <c r="E42" s="3" t="s">
        <v>26</v>
      </c>
      <c r="F42" s="127" t="s">
        <v>20</v>
      </c>
      <c r="G42" s="9"/>
    </row>
    <row r="43" spans="1:7" ht="16.5" thickBot="1">
      <c r="A43" s="188" t="s">
        <v>145</v>
      </c>
      <c r="B43" s="189"/>
      <c r="C43" s="3" t="s">
        <v>31</v>
      </c>
      <c r="D43" s="3" t="s">
        <v>68</v>
      </c>
      <c r="E43" s="3" t="s">
        <v>32</v>
      </c>
      <c r="F43" s="3" t="s">
        <v>33</v>
      </c>
      <c r="G43" s="3" t="s">
        <v>69</v>
      </c>
    </row>
    <row r="44" spans="1:7" ht="16.5" thickBot="1">
      <c r="A44" s="14" t="s">
        <v>34</v>
      </c>
      <c r="B44" s="9" t="s">
        <v>146</v>
      </c>
      <c r="C44" s="9" t="s">
        <v>149</v>
      </c>
      <c r="D44" s="9" t="s">
        <v>357</v>
      </c>
      <c r="E44" s="3" t="s">
        <v>26</v>
      </c>
      <c r="F44" s="127" t="s">
        <v>20</v>
      </c>
      <c r="G44" s="9"/>
    </row>
    <row r="45" spans="1:7" ht="16.5" thickBot="1">
      <c r="A45" s="14" t="s">
        <v>34</v>
      </c>
      <c r="B45" s="9" t="s">
        <v>74</v>
      </c>
      <c r="C45" s="9" t="s">
        <v>98</v>
      </c>
      <c r="D45" s="9" t="s">
        <v>358</v>
      </c>
      <c r="E45" s="3" t="s">
        <v>26</v>
      </c>
      <c r="F45" s="127" t="s">
        <v>20</v>
      </c>
      <c r="G45" s="9"/>
    </row>
    <row r="46" spans="1:7" ht="26.25" thickBot="1">
      <c r="A46" s="15" t="s">
        <v>35</v>
      </c>
      <c r="B46" s="9" t="s">
        <v>147</v>
      </c>
      <c r="C46" s="9" t="s">
        <v>148</v>
      </c>
      <c r="D46" s="9" t="s">
        <v>359</v>
      </c>
      <c r="E46" s="3" t="s">
        <v>26</v>
      </c>
      <c r="F46" s="127" t="s">
        <v>20</v>
      </c>
      <c r="G46" s="9"/>
    </row>
    <row r="47" spans="1:7" ht="26.25" thickBot="1">
      <c r="A47" s="15" t="s">
        <v>35</v>
      </c>
      <c r="B47" s="9" t="s">
        <v>73</v>
      </c>
      <c r="C47" s="9" t="s">
        <v>88</v>
      </c>
      <c r="D47" s="9" t="s">
        <v>360</v>
      </c>
      <c r="E47" s="3" t="s">
        <v>26</v>
      </c>
      <c r="F47" s="127" t="s">
        <v>20</v>
      </c>
      <c r="G47" s="9"/>
    </row>
    <row r="48" spans="1:7" ht="16.5" thickBot="1">
      <c r="A48" s="188" t="s">
        <v>44</v>
      </c>
      <c r="B48" s="189"/>
      <c r="C48" s="3" t="s">
        <v>31</v>
      </c>
      <c r="D48" s="3" t="s">
        <v>68</v>
      </c>
      <c r="E48" s="3" t="s">
        <v>32</v>
      </c>
      <c r="F48" s="3" t="s">
        <v>33</v>
      </c>
      <c r="G48" s="3" t="s">
        <v>69</v>
      </c>
    </row>
    <row r="49" spans="1:7" ht="26.25" thickBot="1">
      <c r="A49" s="14" t="s">
        <v>34</v>
      </c>
      <c r="B49" s="9" t="s">
        <v>45</v>
      </c>
      <c r="C49" s="9" t="s">
        <v>91</v>
      </c>
      <c r="D49" s="9" t="s">
        <v>361</v>
      </c>
      <c r="E49" s="3" t="s">
        <v>26</v>
      </c>
      <c r="F49" s="127" t="s">
        <v>20</v>
      </c>
      <c r="G49" s="9"/>
    </row>
    <row r="50" spans="1:7" ht="16.5" thickBot="1">
      <c r="A50" s="15" t="s">
        <v>35</v>
      </c>
      <c r="B50" s="9" t="s">
        <v>46</v>
      </c>
      <c r="C50" s="9" t="s">
        <v>90</v>
      </c>
      <c r="D50" s="9" t="s">
        <v>362</v>
      </c>
      <c r="E50" s="3" t="s">
        <v>26</v>
      </c>
      <c r="F50" s="127" t="s">
        <v>20</v>
      </c>
      <c r="G50" s="9"/>
    </row>
    <row r="51" spans="1:7" ht="16.5" thickBot="1">
      <c r="A51" s="16" t="s">
        <v>36</v>
      </c>
      <c r="B51" s="9" t="s">
        <v>47</v>
      </c>
      <c r="C51" s="9" t="s">
        <v>272</v>
      </c>
      <c r="D51" s="9" t="s">
        <v>363</v>
      </c>
      <c r="E51" s="3" t="s">
        <v>26</v>
      </c>
      <c r="F51" s="127" t="s">
        <v>20</v>
      </c>
      <c r="G51" s="9"/>
    </row>
    <row r="52" spans="1:7" ht="16.5" thickBot="1">
      <c r="A52" s="188" t="s">
        <v>48</v>
      </c>
      <c r="B52" s="189"/>
      <c r="C52" s="3" t="s">
        <v>31</v>
      </c>
      <c r="D52" s="3" t="s">
        <v>68</v>
      </c>
      <c r="E52" s="3" t="s">
        <v>32</v>
      </c>
      <c r="F52" s="3" t="s">
        <v>33</v>
      </c>
      <c r="G52" s="3" t="s">
        <v>69</v>
      </c>
    </row>
    <row r="53" spans="1:7" ht="26.25" thickBot="1">
      <c r="A53" s="14" t="s">
        <v>34</v>
      </c>
      <c r="B53" s="9" t="s">
        <v>49</v>
      </c>
      <c r="C53" s="9" t="s">
        <v>92</v>
      </c>
      <c r="D53" s="9" t="s">
        <v>364</v>
      </c>
      <c r="E53" s="3" t="s">
        <v>26</v>
      </c>
      <c r="F53" s="127" t="s">
        <v>20</v>
      </c>
      <c r="G53" s="9"/>
    </row>
    <row r="54" spans="1:7" ht="16.5" thickBot="1">
      <c r="A54" s="14" t="s">
        <v>35</v>
      </c>
      <c r="B54" s="9" t="s">
        <v>50</v>
      </c>
      <c r="C54" s="9" t="s">
        <v>93</v>
      </c>
      <c r="D54" s="9" t="s">
        <v>365</v>
      </c>
      <c r="E54" s="3" t="s">
        <v>26</v>
      </c>
      <c r="F54" s="127" t="s">
        <v>20</v>
      </c>
      <c r="G54" s="9"/>
    </row>
    <row r="55" spans="1:7" ht="26.25" thickBot="1">
      <c r="A55" s="15" t="s">
        <v>36</v>
      </c>
      <c r="B55" s="9" t="s">
        <v>51</v>
      </c>
      <c r="C55" s="9" t="s">
        <v>94</v>
      </c>
      <c r="D55" s="9" t="s">
        <v>366</v>
      </c>
      <c r="E55" s="3" t="s">
        <v>26</v>
      </c>
      <c r="F55" s="127" t="s">
        <v>20</v>
      </c>
      <c r="G55" s="9"/>
    </row>
    <row r="56" spans="1:7" ht="16.5" thickBot="1">
      <c r="A56" s="16" t="s">
        <v>36</v>
      </c>
      <c r="B56" s="9" t="s">
        <v>52</v>
      </c>
      <c r="C56" s="9" t="s">
        <v>95</v>
      </c>
      <c r="D56" s="9" t="s">
        <v>367</v>
      </c>
      <c r="E56" s="3" t="s">
        <v>26</v>
      </c>
      <c r="F56" s="127" t="s">
        <v>20</v>
      </c>
      <c r="G56" s="9"/>
    </row>
    <row r="57" spans="1:7" s="74" customFormat="1" ht="19.5" thickBot="1">
      <c r="A57" s="75" t="s">
        <v>273</v>
      </c>
      <c r="B57" s="76"/>
      <c r="C57" s="77"/>
      <c r="D57" s="78"/>
      <c r="E57" s="79"/>
      <c r="F57" s="79"/>
      <c r="G57" s="80"/>
    </row>
    <row r="58" spans="1:7" ht="16.5" thickBot="1">
      <c r="A58" s="188" t="s">
        <v>54</v>
      </c>
      <c r="B58" s="189"/>
      <c r="C58" s="3" t="s">
        <v>31</v>
      </c>
      <c r="D58" s="3" t="s">
        <v>68</v>
      </c>
      <c r="E58" s="3" t="s">
        <v>32</v>
      </c>
      <c r="F58" s="3" t="s">
        <v>33</v>
      </c>
      <c r="G58" s="3" t="s">
        <v>69</v>
      </c>
    </row>
    <row r="59" spans="1:7" ht="26.25" thickBot="1">
      <c r="A59" s="14" t="s">
        <v>34</v>
      </c>
      <c r="B59" s="9" t="s">
        <v>55</v>
      </c>
      <c r="C59" s="26" t="s">
        <v>132</v>
      </c>
      <c r="D59" s="9"/>
      <c r="E59" s="3" t="s">
        <v>26</v>
      </c>
      <c r="F59" s="127" t="s">
        <v>20</v>
      </c>
      <c r="G59" s="9"/>
    </row>
    <row r="60" spans="1:7" ht="26.25" thickBot="1">
      <c r="A60" s="15" t="s">
        <v>35</v>
      </c>
      <c r="B60" s="9" t="s">
        <v>133</v>
      </c>
      <c r="C60" s="26" t="s">
        <v>134</v>
      </c>
      <c r="D60" s="9" t="s">
        <v>372</v>
      </c>
      <c r="E60" s="3" t="s">
        <v>26</v>
      </c>
      <c r="F60" s="127" t="s">
        <v>20</v>
      </c>
      <c r="G60" s="9"/>
    </row>
    <row r="61" spans="1:7" ht="16.5" thickBot="1">
      <c r="A61" s="15" t="s">
        <v>35</v>
      </c>
      <c r="B61" s="9" t="s">
        <v>56</v>
      </c>
      <c r="C61" s="26" t="s">
        <v>135</v>
      </c>
      <c r="D61" s="9"/>
      <c r="E61" s="3" t="s">
        <v>26</v>
      </c>
      <c r="F61" s="127" t="s">
        <v>20</v>
      </c>
      <c r="G61" s="9"/>
    </row>
    <row r="62" spans="1:7" ht="16.5" thickBot="1">
      <c r="A62" s="15" t="s">
        <v>35</v>
      </c>
      <c r="B62" s="9" t="s">
        <v>136</v>
      </c>
      <c r="C62" s="26" t="s">
        <v>137</v>
      </c>
      <c r="D62" s="9"/>
      <c r="E62" s="3" t="s">
        <v>26</v>
      </c>
      <c r="F62" s="127" t="s">
        <v>20</v>
      </c>
      <c r="G62" s="9"/>
    </row>
    <row r="63" spans="1:7" ht="39" thickBot="1">
      <c r="A63" s="16" t="s">
        <v>36</v>
      </c>
      <c r="B63" s="9" t="s">
        <v>57</v>
      </c>
      <c r="C63" s="26" t="s">
        <v>138</v>
      </c>
      <c r="D63" s="9" t="s">
        <v>373</v>
      </c>
      <c r="E63" s="3" t="s">
        <v>20</v>
      </c>
      <c r="F63" s="127" t="s">
        <v>20</v>
      </c>
      <c r="G63" s="9"/>
    </row>
    <row r="64" spans="1:7" ht="16.5" thickBot="1">
      <c r="A64" s="188" t="s">
        <v>158</v>
      </c>
      <c r="B64" s="189"/>
      <c r="C64" s="3" t="s">
        <v>31</v>
      </c>
      <c r="D64" s="3" t="s">
        <v>68</v>
      </c>
      <c r="E64" s="3" t="s">
        <v>32</v>
      </c>
      <c r="F64" s="3" t="s">
        <v>33</v>
      </c>
      <c r="G64" s="3" t="s">
        <v>69</v>
      </c>
    </row>
    <row r="65" spans="1:7" ht="128.25" thickBot="1">
      <c r="A65" s="17" t="s">
        <v>34</v>
      </c>
      <c r="B65" s="9" t="s">
        <v>159</v>
      </c>
      <c r="C65" s="9" t="s">
        <v>160</v>
      </c>
      <c r="D65" s="9" t="s">
        <v>374</v>
      </c>
      <c r="E65" s="3" t="s">
        <v>26</v>
      </c>
      <c r="F65" s="127" t="s">
        <v>20</v>
      </c>
      <c r="G65" s="9"/>
    </row>
    <row r="66" spans="1:7" ht="84.95" customHeight="1" thickBot="1">
      <c r="A66" s="15" t="s">
        <v>35</v>
      </c>
      <c r="B66" s="9" t="s">
        <v>161</v>
      </c>
      <c r="C66" s="27" t="s">
        <v>162</v>
      </c>
      <c r="D66" s="9"/>
      <c r="E66" s="3" t="s">
        <v>24</v>
      </c>
      <c r="F66" s="127" t="s">
        <v>20</v>
      </c>
      <c r="G66" s="9"/>
    </row>
    <row r="67" spans="1:7" ht="87.95" customHeight="1" thickBot="1">
      <c r="A67" s="16" t="s">
        <v>36</v>
      </c>
      <c r="B67" s="9" t="s">
        <v>163</v>
      </c>
      <c r="C67" s="27" t="s">
        <v>164</v>
      </c>
      <c r="D67" s="9"/>
      <c r="E67" s="3" t="s">
        <v>22</v>
      </c>
      <c r="F67" s="127" t="s">
        <v>20</v>
      </c>
      <c r="G67" s="9"/>
    </row>
    <row r="68" spans="1:7" ht="99.95" customHeight="1" thickBot="1">
      <c r="A68" s="16" t="s">
        <v>36</v>
      </c>
      <c r="B68" s="9" t="s">
        <v>165</v>
      </c>
      <c r="C68" s="27" t="s">
        <v>166</v>
      </c>
      <c r="D68" s="9"/>
      <c r="E68" s="3" t="s">
        <v>22</v>
      </c>
      <c r="F68" s="127" t="s">
        <v>20</v>
      </c>
      <c r="G68" s="9"/>
    </row>
    <row r="69" spans="1:7" ht="16.5" thickBot="1">
      <c r="A69" s="188" t="s">
        <v>82</v>
      </c>
      <c r="B69" s="189"/>
      <c r="C69" s="3" t="s">
        <v>31</v>
      </c>
      <c r="D69" s="3" t="s">
        <v>68</v>
      </c>
      <c r="E69" s="3" t="s">
        <v>32</v>
      </c>
      <c r="F69" s="3" t="s">
        <v>33</v>
      </c>
      <c r="G69" s="3" t="s">
        <v>69</v>
      </c>
    </row>
    <row r="70" spans="1:7" ht="16.5" thickBot="1">
      <c r="A70" s="14" t="s">
        <v>34</v>
      </c>
      <c r="B70" s="9" t="s">
        <v>139</v>
      </c>
      <c r="C70" s="9" t="s">
        <v>140</v>
      </c>
      <c r="D70" s="9"/>
      <c r="E70" s="3" t="s">
        <v>26</v>
      </c>
      <c r="F70" s="127" t="s">
        <v>20</v>
      </c>
      <c r="G70" s="9"/>
    </row>
    <row r="71" spans="1:7" ht="16.5" thickBot="1">
      <c r="A71" s="15" t="s">
        <v>35</v>
      </c>
      <c r="B71" s="9" t="s">
        <v>141</v>
      </c>
      <c r="C71" s="9" t="s">
        <v>143</v>
      </c>
      <c r="D71" s="9"/>
      <c r="E71" s="3" t="s">
        <v>26</v>
      </c>
      <c r="F71" s="127" t="s">
        <v>20</v>
      </c>
      <c r="G71" s="9"/>
    </row>
    <row r="72" spans="1:7" ht="16.5" thickBot="1">
      <c r="A72" s="16" t="s">
        <v>36</v>
      </c>
      <c r="B72" s="9" t="s">
        <v>142</v>
      </c>
      <c r="C72" s="9" t="s">
        <v>144</v>
      </c>
      <c r="D72" s="9"/>
      <c r="E72" s="3" t="s">
        <v>22</v>
      </c>
      <c r="F72" s="127" t="s">
        <v>20</v>
      </c>
      <c r="G72" s="9"/>
    </row>
    <row r="73" spans="1:7" ht="16.5" thickBot="1">
      <c r="A73" s="188" t="s">
        <v>58</v>
      </c>
      <c r="B73" s="189"/>
      <c r="C73" s="3" t="s">
        <v>31</v>
      </c>
      <c r="D73" s="3" t="s">
        <v>68</v>
      </c>
      <c r="E73" s="3" t="s">
        <v>32</v>
      </c>
      <c r="F73" s="3" t="s">
        <v>33</v>
      </c>
      <c r="G73" s="3" t="s">
        <v>69</v>
      </c>
    </row>
    <row r="74" spans="1:7" ht="39" thickBot="1">
      <c r="A74" s="14" t="s">
        <v>34</v>
      </c>
      <c r="B74" s="9" t="s">
        <v>113</v>
      </c>
      <c r="C74" s="12" t="s">
        <v>119</v>
      </c>
      <c r="D74" s="9"/>
      <c r="E74" s="3" t="s">
        <v>26</v>
      </c>
      <c r="F74" s="127" t="s">
        <v>20</v>
      </c>
      <c r="G74" s="9"/>
    </row>
    <row r="75" spans="1:7" ht="77.25" thickBot="1">
      <c r="A75" s="14" t="s">
        <v>35</v>
      </c>
      <c r="B75" s="9" t="s">
        <v>114</v>
      </c>
      <c r="C75" s="12" t="s">
        <v>118</v>
      </c>
      <c r="D75" s="9" t="s">
        <v>375</v>
      </c>
      <c r="E75" s="3" t="s">
        <v>26</v>
      </c>
      <c r="F75" s="127" t="s">
        <v>20</v>
      </c>
      <c r="G75" s="9"/>
    </row>
    <row r="76" spans="1:7" ht="16.5" thickBot="1">
      <c r="A76" s="188" t="s">
        <v>116</v>
      </c>
      <c r="B76" s="189"/>
      <c r="C76" s="3" t="s">
        <v>31</v>
      </c>
      <c r="D76" s="3" t="s">
        <v>68</v>
      </c>
      <c r="E76" s="3" t="s">
        <v>32</v>
      </c>
      <c r="F76" s="3" t="s">
        <v>33</v>
      </c>
      <c r="G76" s="3" t="s">
        <v>69</v>
      </c>
    </row>
    <row r="77" spans="1:7" ht="39" thickBot="1">
      <c r="A77" s="14" t="s">
        <v>34</v>
      </c>
      <c r="B77" s="9" t="s">
        <v>109</v>
      </c>
      <c r="C77" s="12" t="s">
        <v>112</v>
      </c>
      <c r="D77" s="9"/>
      <c r="E77" s="3" t="s">
        <v>22</v>
      </c>
      <c r="F77" s="127" t="s">
        <v>20</v>
      </c>
      <c r="G77" s="9"/>
    </row>
    <row r="78" spans="1:7" ht="51.75" thickBot="1">
      <c r="A78" s="14" t="s">
        <v>35</v>
      </c>
      <c r="B78" s="9" t="s">
        <v>111</v>
      </c>
      <c r="C78" s="9" t="s">
        <v>117</v>
      </c>
      <c r="D78" s="9"/>
      <c r="E78" s="3" t="s">
        <v>22</v>
      </c>
      <c r="F78" s="127" t="s">
        <v>20</v>
      </c>
      <c r="G78" s="9"/>
    </row>
    <row r="79" spans="1:7" ht="16.5" thickBot="1">
      <c r="A79" s="188" t="s">
        <v>128</v>
      </c>
      <c r="B79" s="189"/>
      <c r="C79" s="3" t="s">
        <v>31</v>
      </c>
      <c r="D79" s="3" t="s">
        <v>68</v>
      </c>
      <c r="E79" s="3" t="s">
        <v>32</v>
      </c>
      <c r="F79" s="3" t="s">
        <v>33</v>
      </c>
      <c r="G79" s="3" t="s">
        <v>69</v>
      </c>
    </row>
    <row r="80" spans="1:7" ht="16.5" thickBot="1">
      <c r="A80" s="17" t="s">
        <v>34</v>
      </c>
      <c r="B80" s="9" t="s">
        <v>124</v>
      </c>
      <c r="C80" s="9" t="s">
        <v>125</v>
      </c>
      <c r="D80" s="9"/>
      <c r="E80" s="3" t="s">
        <v>26</v>
      </c>
      <c r="F80" s="127" t="s">
        <v>20</v>
      </c>
      <c r="G80" s="9"/>
    </row>
    <row r="81" spans="1:7" ht="39" thickBot="1">
      <c r="A81" s="14" t="s">
        <v>35</v>
      </c>
      <c r="B81" s="9" t="s">
        <v>53</v>
      </c>
      <c r="C81" s="9" t="s">
        <v>99</v>
      </c>
      <c r="D81" s="9"/>
      <c r="E81" s="3" t="s">
        <v>26</v>
      </c>
      <c r="F81" s="127" t="s">
        <v>20</v>
      </c>
      <c r="G81" s="9"/>
    </row>
    <row r="82" spans="1:7" ht="39" thickBot="1">
      <c r="A82" s="14" t="s">
        <v>35</v>
      </c>
      <c r="B82" s="9" t="s">
        <v>271</v>
      </c>
      <c r="C82" s="12" t="s">
        <v>321</v>
      </c>
      <c r="D82" s="9"/>
      <c r="E82" s="3" t="s">
        <v>26</v>
      </c>
      <c r="F82" s="127" t="s">
        <v>20</v>
      </c>
      <c r="G82" s="9"/>
    </row>
    <row r="83" spans="1:7" ht="16.5" thickBot="1">
      <c r="A83" s="14" t="s">
        <v>35</v>
      </c>
      <c r="B83" s="9" t="s">
        <v>78</v>
      </c>
      <c r="C83" s="9" t="s">
        <v>79</v>
      </c>
      <c r="D83" s="9"/>
      <c r="E83" s="3" t="s">
        <v>26</v>
      </c>
      <c r="F83" s="127" t="s">
        <v>20</v>
      </c>
      <c r="G83" s="9"/>
    </row>
    <row r="84" spans="1:7" ht="26.25" thickBot="1">
      <c r="A84" s="14" t="s">
        <v>35</v>
      </c>
      <c r="B84" s="9" t="s">
        <v>126</v>
      </c>
      <c r="C84" s="9" t="s">
        <v>127</v>
      </c>
      <c r="D84" s="9" t="s">
        <v>368</v>
      </c>
      <c r="E84" s="3" t="s">
        <v>26</v>
      </c>
      <c r="F84" s="127" t="s">
        <v>20</v>
      </c>
      <c r="G84" s="9"/>
    </row>
    <row r="85" spans="1:7" ht="39" thickBot="1">
      <c r="A85" s="18" t="s">
        <v>36</v>
      </c>
      <c r="B85" s="9" t="s">
        <v>80</v>
      </c>
      <c r="C85" s="9" t="s">
        <v>81</v>
      </c>
      <c r="D85" s="9" t="s">
        <v>376</v>
      </c>
      <c r="E85" s="3" t="s">
        <v>26</v>
      </c>
      <c r="F85" s="127" t="s">
        <v>20</v>
      </c>
      <c r="G85" s="9"/>
    </row>
    <row r="86" spans="1:7" ht="16.5" thickBot="1">
      <c r="A86" s="15" t="s">
        <v>36</v>
      </c>
      <c r="B86" s="9" t="s">
        <v>131</v>
      </c>
      <c r="C86" s="9" t="s">
        <v>103</v>
      </c>
      <c r="D86" s="9"/>
      <c r="E86" s="3" t="s">
        <v>22</v>
      </c>
      <c r="F86" s="127" t="s">
        <v>20</v>
      </c>
      <c r="G86" s="9"/>
    </row>
    <row r="87" spans="1:7" ht="64.5" thickBot="1">
      <c r="A87" s="18" t="s">
        <v>36</v>
      </c>
      <c r="B87" s="9" t="s">
        <v>130</v>
      </c>
      <c r="C87" s="9" t="s">
        <v>129</v>
      </c>
      <c r="D87" s="9" t="s">
        <v>369</v>
      </c>
      <c r="E87" s="3" t="s">
        <v>26</v>
      </c>
      <c r="F87" s="127" t="s">
        <v>20</v>
      </c>
      <c r="G87" s="9"/>
    </row>
    <row r="88" spans="1:7" ht="19.5" thickBot="1">
      <c r="A88" s="81" t="s">
        <v>274</v>
      </c>
      <c r="B88" s="82"/>
      <c r="C88" s="83"/>
      <c r="D88" s="84"/>
      <c r="E88" s="85"/>
      <c r="F88" s="85"/>
      <c r="G88" s="86"/>
    </row>
    <row r="89" spans="1:7" ht="16.5" thickBot="1">
      <c r="A89" s="188" t="s">
        <v>85</v>
      </c>
      <c r="B89" s="189"/>
      <c r="C89" s="3" t="s">
        <v>31</v>
      </c>
      <c r="D89" s="3" t="s">
        <v>68</v>
      </c>
      <c r="E89" s="3" t="s">
        <v>32</v>
      </c>
      <c r="F89" s="3" t="s">
        <v>33</v>
      </c>
      <c r="G89" s="3" t="s">
        <v>69</v>
      </c>
    </row>
    <row r="90" spans="1:7" ht="51.75" thickBot="1">
      <c r="A90" s="17" t="s">
        <v>34</v>
      </c>
      <c r="B90" s="9" t="s">
        <v>104</v>
      </c>
      <c r="C90" s="12" t="s">
        <v>115</v>
      </c>
      <c r="D90" s="9"/>
      <c r="E90" s="3" t="s">
        <v>26</v>
      </c>
      <c r="F90" s="127" t="s">
        <v>20</v>
      </c>
      <c r="G90" s="9"/>
    </row>
    <row r="91" spans="1:7" ht="51.75" thickBot="1">
      <c r="A91" s="14" t="s">
        <v>35</v>
      </c>
      <c r="B91" s="9" t="s">
        <v>106</v>
      </c>
      <c r="C91" s="9" t="s">
        <v>108</v>
      </c>
      <c r="D91" s="9" t="s">
        <v>377</v>
      </c>
      <c r="E91" s="3" t="s">
        <v>26</v>
      </c>
      <c r="F91" s="127" t="s">
        <v>20</v>
      </c>
      <c r="G91" s="9"/>
    </row>
    <row r="92" spans="1:7" ht="16.5" thickBot="1">
      <c r="A92" s="188" t="s">
        <v>120</v>
      </c>
      <c r="B92" s="189"/>
      <c r="C92" s="3" t="s">
        <v>31</v>
      </c>
      <c r="D92" s="3" t="s">
        <v>68</v>
      </c>
      <c r="E92" s="3" t="s">
        <v>32</v>
      </c>
      <c r="F92" s="3" t="s">
        <v>33</v>
      </c>
      <c r="G92" s="3" t="s">
        <v>69</v>
      </c>
    </row>
    <row r="93" spans="1:7" ht="26.25" thickBot="1">
      <c r="A93" s="14" t="s">
        <v>34</v>
      </c>
      <c r="B93" s="9" t="s">
        <v>59</v>
      </c>
      <c r="C93" s="12" t="s">
        <v>100</v>
      </c>
      <c r="D93" s="9" t="s">
        <v>378</v>
      </c>
      <c r="E93" s="3" t="s">
        <v>26</v>
      </c>
      <c r="F93" s="127" t="s">
        <v>20</v>
      </c>
      <c r="G93" s="9"/>
    </row>
    <row r="94" spans="1:7" ht="17.100000000000001" customHeight="1" thickBot="1">
      <c r="A94" s="190" t="s">
        <v>275</v>
      </c>
      <c r="B94" s="189"/>
      <c r="C94" s="3" t="s">
        <v>110</v>
      </c>
      <c r="D94" s="3" t="s">
        <v>68</v>
      </c>
      <c r="E94" s="3" t="s">
        <v>32</v>
      </c>
      <c r="F94" s="3" t="s">
        <v>33</v>
      </c>
      <c r="G94" s="3" t="s">
        <v>69</v>
      </c>
    </row>
    <row r="95" spans="1:7" ht="26.25" thickBot="1">
      <c r="A95" s="14" t="s">
        <v>34</v>
      </c>
      <c r="B95" s="9" t="s">
        <v>101</v>
      </c>
      <c r="C95" s="12" t="s">
        <v>102</v>
      </c>
      <c r="D95" s="9"/>
      <c r="E95" s="3" t="s">
        <v>26</v>
      </c>
      <c r="F95" s="127" t="s">
        <v>20</v>
      </c>
      <c r="G95" s="9"/>
    </row>
    <row r="96" spans="1:7" ht="26.25" thickBot="1">
      <c r="A96" s="14" t="s">
        <v>34</v>
      </c>
      <c r="B96" s="9" t="s">
        <v>122</v>
      </c>
      <c r="C96" s="12" t="s">
        <v>123</v>
      </c>
      <c r="D96" s="9"/>
      <c r="E96" s="3" t="s">
        <v>26</v>
      </c>
      <c r="F96" s="127" t="s">
        <v>20</v>
      </c>
      <c r="G96" s="9"/>
    </row>
  </sheetData>
  <mergeCells count="33">
    <mergeCell ref="D1:D3"/>
    <mergeCell ref="A15:B15"/>
    <mergeCell ref="A16:B16"/>
    <mergeCell ref="A17:B17"/>
    <mergeCell ref="A18:B18"/>
    <mergeCell ref="A14:B14"/>
    <mergeCell ref="C15:D15"/>
    <mergeCell ref="C16:D16"/>
    <mergeCell ref="C17:D17"/>
    <mergeCell ref="C18:D18"/>
    <mergeCell ref="A12:B13"/>
    <mergeCell ref="C6:D13"/>
    <mergeCell ref="C19:D19"/>
    <mergeCell ref="C20:D20"/>
    <mergeCell ref="C21:D21"/>
    <mergeCell ref="A79:B79"/>
    <mergeCell ref="A89:B89"/>
    <mergeCell ref="A52:B52"/>
    <mergeCell ref="A25:B25"/>
    <mergeCell ref="A43:B43"/>
    <mergeCell ref="A37:B37"/>
    <mergeCell ref="A48:B48"/>
    <mergeCell ref="A28:B28"/>
    <mergeCell ref="A19:B19"/>
    <mergeCell ref="A20:B20"/>
    <mergeCell ref="A21:B21"/>
    <mergeCell ref="A92:B92"/>
    <mergeCell ref="A94:B94"/>
    <mergeCell ref="A58:B58"/>
    <mergeCell ref="A64:B64"/>
    <mergeCell ref="A69:B69"/>
    <mergeCell ref="A73:B73"/>
    <mergeCell ref="A76:B76"/>
  </mergeCells>
  <conditionalFormatting sqref="A97:A177 A39 A45 A48:A56 A25:A26">
    <cfRule type="beginsWith" dxfId="847" priority="2303" stopIfTrue="1" operator="beginsWith" text="Exceptional">
      <formula>LEFT(A25,LEN("Exceptional"))="Exceptional"</formula>
    </cfRule>
    <cfRule type="beginsWith" dxfId="846" priority="2304" stopIfTrue="1" operator="beginsWith" text="Professional">
      <formula>LEFT(A25,LEN("Professional"))="Professional"</formula>
    </cfRule>
    <cfRule type="beginsWith" dxfId="845" priority="2305" stopIfTrue="1" operator="beginsWith" text="Advanced">
      <formula>LEFT(A25,LEN("Advanced"))="Advanced"</formula>
    </cfRule>
    <cfRule type="beginsWith" dxfId="844" priority="2306" stopIfTrue="1" operator="beginsWith" text="Intermediate">
      <formula>LEFT(A25,LEN("Intermediate"))="Intermediate"</formula>
    </cfRule>
    <cfRule type="beginsWith" dxfId="843" priority="2307" stopIfTrue="1" operator="beginsWith" text="Basic">
      <formula>LEFT(A25,LEN("Basic"))="Basic"</formula>
    </cfRule>
    <cfRule type="beginsWith" dxfId="842" priority="2308" stopIfTrue="1" operator="beginsWith" text="Required">
      <formula>LEFT(A25,LEN("Required"))="Required"</formula>
    </cfRule>
    <cfRule type="notContainsBlanks" dxfId="841" priority="2309" stopIfTrue="1">
      <formula>LEN(TRIM(A25))&gt;0</formula>
    </cfRule>
  </conditionalFormatting>
  <conditionalFormatting sqref="E25 F26 E45 E49:E56 E47 E39:E40 E42 E36 E91 E97:F176 F49:F51 E53:F56">
    <cfRule type="beginsWith" dxfId="840" priority="2295" stopIfTrue="1" operator="beginsWith" text="Not Applicable">
      <formula>LEFT(E25,LEN("Not Applicable"))="Not Applicable"</formula>
    </cfRule>
    <cfRule type="beginsWith" dxfId="839" priority="2296" stopIfTrue="1" operator="beginsWith" text="Waived">
      <formula>LEFT(E25,LEN("Waived"))="Waived"</formula>
    </cfRule>
    <cfRule type="beginsWith" dxfId="838" priority="2298" stopIfTrue="1" operator="beginsWith" text="Pre-Passed">
      <formula>LEFT(E25,LEN("Pre-Passed"))="Pre-Passed"</formula>
    </cfRule>
    <cfRule type="beginsWith" dxfId="837" priority="2299" stopIfTrue="1" operator="beginsWith" text="Completed">
      <formula>LEFT(E25,LEN("Completed"))="Completed"</formula>
    </cfRule>
    <cfRule type="beginsWith" dxfId="836" priority="2300" stopIfTrue="1" operator="beginsWith" text="Partial">
      <formula>LEFT(E25,LEN("Partial"))="Partial"</formula>
    </cfRule>
    <cfRule type="beginsWith" dxfId="835" priority="2301" stopIfTrue="1" operator="beginsWith" text="Missing">
      <formula>LEFT(E25,LEN("Missing"))="Missing"</formula>
    </cfRule>
    <cfRule type="beginsWith" dxfId="834" priority="2302" stopIfTrue="1" operator="beginsWith" text="Untested">
      <formula>LEFT(E25,LEN("Untested"))="Untested"</formula>
    </cfRule>
    <cfRule type="notContainsBlanks" dxfId="833" priority="2310" stopIfTrue="1">
      <formula>LEN(TRIM(E25))&gt;0</formula>
    </cfRule>
  </conditionalFormatting>
  <conditionalFormatting sqref="F25">
    <cfRule type="beginsWith" dxfId="832" priority="1990" stopIfTrue="1" operator="beginsWith" text="Not Applicable">
      <formula>LEFT(F25,LEN("Not Applicable"))="Not Applicable"</formula>
    </cfRule>
    <cfRule type="beginsWith" dxfId="831" priority="1991" stopIfTrue="1" operator="beginsWith" text="Waived">
      <formula>LEFT(F25,LEN("Waived"))="Waived"</formula>
    </cfRule>
    <cfRule type="beginsWith" dxfId="830" priority="1992" stopIfTrue="1" operator="beginsWith" text="Pre-Passed">
      <formula>LEFT(F25,LEN("Pre-Passed"))="Pre-Passed"</formula>
    </cfRule>
    <cfRule type="beginsWith" dxfId="829" priority="1993" stopIfTrue="1" operator="beginsWith" text="Completed">
      <formula>LEFT(F25,LEN("Completed"))="Completed"</formula>
    </cfRule>
    <cfRule type="beginsWith" dxfId="828" priority="1994" stopIfTrue="1" operator="beginsWith" text="Partial">
      <formula>LEFT(F25,LEN("Partial"))="Partial"</formula>
    </cfRule>
    <cfRule type="beginsWith" dxfId="827" priority="1995" stopIfTrue="1" operator="beginsWith" text="Missing">
      <formula>LEFT(F25,LEN("Missing"))="Missing"</formula>
    </cfRule>
    <cfRule type="beginsWith" dxfId="826" priority="1996" stopIfTrue="1" operator="beginsWith" text="Untested">
      <formula>LEFT(F25,LEN("Untested"))="Untested"</formula>
    </cfRule>
    <cfRule type="notContainsBlanks" dxfId="825" priority="1997" stopIfTrue="1">
      <formula>LEN(TRIM(F25))&gt;0</formula>
    </cfRule>
  </conditionalFormatting>
  <conditionalFormatting sqref="F52">
    <cfRule type="beginsWith" dxfId="824" priority="1958" stopIfTrue="1" operator="beginsWith" text="Not Applicable">
      <formula>LEFT(F52,LEN("Not Applicable"))="Not Applicable"</formula>
    </cfRule>
    <cfRule type="beginsWith" dxfId="823" priority="1959" stopIfTrue="1" operator="beginsWith" text="Waived">
      <formula>LEFT(F52,LEN("Waived"))="Waived"</formula>
    </cfRule>
    <cfRule type="beginsWith" dxfId="822" priority="1960" stopIfTrue="1" operator="beginsWith" text="Pre-Passed">
      <formula>LEFT(F52,LEN("Pre-Passed"))="Pre-Passed"</formula>
    </cfRule>
    <cfRule type="beginsWith" dxfId="821" priority="1961" stopIfTrue="1" operator="beginsWith" text="Completed">
      <formula>LEFT(F52,LEN("Completed"))="Completed"</formula>
    </cfRule>
    <cfRule type="beginsWith" dxfId="820" priority="1962" stopIfTrue="1" operator="beginsWith" text="Partial">
      <formula>LEFT(F52,LEN("Partial"))="Partial"</formula>
    </cfRule>
    <cfRule type="beginsWith" dxfId="819" priority="1963" stopIfTrue="1" operator="beginsWith" text="Missing">
      <formula>LEFT(F52,LEN("Missing"))="Missing"</formula>
    </cfRule>
    <cfRule type="beginsWith" dxfId="818" priority="1964" stopIfTrue="1" operator="beginsWith" text="Untested">
      <formula>LEFT(F52,LEN("Untested"))="Untested"</formula>
    </cfRule>
    <cfRule type="notContainsBlanks" dxfId="817" priority="1965" stopIfTrue="1">
      <formula>LEN(TRIM(F52))&gt;0</formula>
    </cfRule>
  </conditionalFormatting>
  <conditionalFormatting sqref="A43">
    <cfRule type="beginsWith" dxfId="816" priority="1748" stopIfTrue="1" operator="beginsWith" text="Exceptional">
      <formula>LEFT(A43,LEN("Exceptional"))="Exceptional"</formula>
    </cfRule>
    <cfRule type="beginsWith" dxfId="815" priority="1749" stopIfTrue="1" operator="beginsWith" text="Professional">
      <formula>LEFT(A43,LEN("Professional"))="Professional"</formula>
    </cfRule>
    <cfRule type="beginsWith" dxfId="814" priority="1750" stopIfTrue="1" operator="beginsWith" text="Advanced">
      <formula>LEFT(A43,LEN("Advanced"))="Advanced"</formula>
    </cfRule>
    <cfRule type="beginsWith" dxfId="813" priority="1751" stopIfTrue="1" operator="beginsWith" text="Intermediate">
      <formula>LEFT(A43,LEN("Intermediate"))="Intermediate"</formula>
    </cfRule>
    <cfRule type="beginsWith" dxfId="812" priority="1752" stopIfTrue="1" operator="beginsWith" text="Basic">
      <formula>LEFT(A43,LEN("Basic"))="Basic"</formula>
    </cfRule>
    <cfRule type="beginsWith" dxfId="811" priority="1753" stopIfTrue="1" operator="beginsWith" text="Required">
      <formula>LEFT(A43,LEN("Required"))="Required"</formula>
    </cfRule>
    <cfRule type="notContainsBlanks" dxfId="810" priority="1754" stopIfTrue="1">
      <formula>LEN(TRIM(A43))&gt;0</formula>
    </cfRule>
  </conditionalFormatting>
  <conditionalFormatting sqref="E48">
    <cfRule type="beginsWith" dxfId="809" priority="1741" stopIfTrue="1" operator="beginsWith" text="Not Applicable">
      <formula>LEFT(E48,LEN("Not Applicable"))="Not Applicable"</formula>
    </cfRule>
    <cfRule type="beginsWith" dxfId="808" priority="1742" stopIfTrue="1" operator="beginsWith" text="Waived">
      <formula>LEFT(E48,LEN("Waived"))="Waived"</formula>
    </cfRule>
    <cfRule type="beginsWith" dxfId="807" priority="1743" stopIfTrue="1" operator="beginsWith" text="Pre-Passed">
      <formula>LEFT(E48,LEN("Pre-Passed"))="Pre-Passed"</formula>
    </cfRule>
    <cfRule type="beginsWith" dxfId="806" priority="1744" stopIfTrue="1" operator="beginsWith" text="Completed">
      <formula>LEFT(E48,LEN("Completed"))="Completed"</formula>
    </cfRule>
    <cfRule type="beginsWith" dxfId="805" priority="1745" stopIfTrue="1" operator="beginsWith" text="Partial">
      <formula>LEFT(E48,LEN("Partial"))="Partial"</formula>
    </cfRule>
    <cfRule type="beginsWith" dxfId="804" priority="1746" stopIfTrue="1" operator="beginsWith" text="Missing">
      <formula>LEFT(E48,LEN("Missing"))="Missing"</formula>
    </cfRule>
    <cfRule type="beginsWith" dxfId="803" priority="1747" stopIfTrue="1" operator="beginsWith" text="Untested">
      <formula>LEFT(E48,LEN("Untested"))="Untested"</formula>
    </cfRule>
    <cfRule type="notContainsBlanks" dxfId="802" priority="1755" stopIfTrue="1">
      <formula>LEN(TRIM(E48))&gt;0</formula>
    </cfRule>
  </conditionalFormatting>
  <conditionalFormatting sqref="F48">
    <cfRule type="beginsWith" dxfId="801" priority="1733" stopIfTrue="1" operator="beginsWith" text="Not Applicable">
      <formula>LEFT(F48,LEN("Not Applicable"))="Not Applicable"</formula>
    </cfRule>
    <cfRule type="beginsWith" dxfId="800" priority="1734" stopIfTrue="1" operator="beginsWith" text="Waived">
      <formula>LEFT(F48,LEN("Waived"))="Waived"</formula>
    </cfRule>
    <cfRule type="beginsWith" dxfId="799" priority="1735" stopIfTrue="1" operator="beginsWith" text="Pre-Passed">
      <formula>LEFT(F48,LEN("Pre-Passed"))="Pre-Passed"</formula>
    </cfRule>
    <cfRule type="beginsWith" dxfId="798" priority="1736" stopIfTrue="1" operator="beginsWith" text="Completed">
      <formula>LEFT(F48,LEN("Completed"))="Completed"</formula>
    </cfRule>
    <cfRule type="beginsWith" dxfId="797" priority="1737" stopIfTrue="1" operator="beginsWith" text="Partial">
      <formula>LEFT(F48,LEN("Partial"))="Partial"</formula>
    </cfRule>
    <cfRule type="beginsWith" dxfId="796" priority="1738" stopIfTrue="1" operator="beginsWith" text="Missing">
      <formula>LEFT(F48,LEN("Missing"))="Missing"</formula>
    </cfRule>
    <cfRule type="beginsWith" dxfId="795" priority="1739" stopIfTrue="1" operator="beginsWith" text="Untested">
      <formula>LEFT(F48,LEN("Untested"))="Untested"</formula>
    </cfRule>
    <cfRule type="notContainsBlanks" dxfId="794" priority="1740" stopIfTrue="1">
      <formula>LEN(TRIM(F48))&gt;0</formula>
    </cfRule>
  </conditionalFormatting>
  <conditionalFormatting sqref="A37">
    <cfRule type="beginsWith" dxfId="793" priority="1718" stopIfTrue="1" operator="beginsWith" text="Exceptional">
      <formula>LEFT(A37,LEN("Exceptional"))="Exceptional"</formula>
    </cfRule>
    <cfRule type="beginsWith" dxfId="792" priority="1719" stopIfTrue="1" operator="beginsWith" text="Professional">
      <formula>LEFT(A37,LEN("Professional"))="Professional"</formula>
    </cfRule>
    <cfRule type="beginsWith" dxfId="791" priority="1720" stopIfTrue="1" operator="beginsWith" text="Advanced">
      <formula>LEFT(A37,LEN("Advanced"))="Advanced"</formula>
    </cfRule>
    <cfRule type="beginsWith" dxfId="790" priority="1721" stopIfTrue="1" operator="beginsWith" text="Intermediate">
      <formula>LEFT(A37,LEN("Intermediate"))="Intermediate"</formula>
    </cfRule>
    <cfRule type="beginsWith" dxfId="789" priority="1722" stopIfTrue="1" operator="beginsWith" text="Basic">
      <formula>LEFT(A37,LEN("Basic"))="Basic"</formula>
    </cfRule>
    <cfRule type="beginsWith" dxfId="788" priority="1723" stopIfTrue="1" operator="beginsWith" text="Required">
      <formula>LEFT(A37,LEN("Required"))="Required"</formula>
    </cfRule>
    <cfRule type="notContainsBlanks" dxfId="787" priority="1724" stopIfTrue="1">
      <formula>LEN(TRIM(A37))&gt;0</formula>
    </cfRule>
  </conditionalFormatting>
  <conditionalFormatting sqref="E43">
    <cfRule type="beginsWith" dxfId="786" priority="1307" stopIfTrue="1" operator="beginsWith" text="Not Applicable">
      <formula>LEFT(E43,LEN("Not Applicable"))="Not Applicable"</formula>
    </cfRule>
    <cfRule type="beginsWith" dxfId="785" priority="1308" stopIfTrue="1" operator="beginsWith" text="Waived">
      <formula>LEFT(E43,LEN("Waived"))="Waived"</formula>
    </cfRule>
    <cfRule type="beginsWith" dxfId="784" priority="1309" stopIfTrue="1" operator="beginsWith" text="Pre-Passed">
      <formula>LEFT(E43,LEN("Pre-Passed"))="Pre-Passed"</formula>
    </cfRule>
    <cfRule type="beginsWith" dxfId="783" priority="1310" stopIfTrue="1" operator="beginsWith" text="Completed">
      <formula>LEFT(E43,LEN("Completed"))="Completed"</formula>
    </cfRule>
    <cfRule type="beginsWith" dxfId="782" priority="1311" stopIfTrue="1" operator="beginsWith" text="Partial">
      <formula>LEFT(E43,LEN("Partial"))="Partial"</formula>
    </cfRule>
    <cfRule type="beginsWith" dxfId="781" priority="1312" stopIfTrue="1" operator="beginsWith" text="Missing">
      <formula>LEFT(E43,LEN("Missing"))="Missing"</formula>
    </cfRule>
    <cfRule type="beginsWith" dxfId="780" priority="1313" stopIfTrue="1" operator="beginsWith" text="Untested">
      <formula>LEFT(E43,LEN("Untested"))="Untested"</formula>
    </cfRule>
    <cfRule type="notContainsBlanks" dxfId="779" priority="1314" stopIfTrue="1">
      <formula>LEN(TRIM(E43))&gt;0</formula>
    </cfRule>
  </conditionalFormatting>
  <conditionalFormatting sqref="F43">
    <cfRule type="beginsWith" dxfId="778" priority="1299" stopIfTrue="1" operator="beginsWith" text="Not Applicable">
      <formula>LEFT(F43,LEN("Not Applicable"))="Not Applicable"</formula>
    </cfRule>
    <cfRule type="beginsWith" dxfId="777" priority="1300" stopIfTrue="1" operator="beginsWith" text="Waived">
      <formula>LEFT(F43,LEN("Waived"))="Waived"</formula>
    </cfRule>
    <cfRule type="beginsWith" dxfId="776" priority="1301" stopIfTrue="1" operator="beginsWith" text="Pre-Passed">
      <formula>LEFT(F43,LEN("Pre-Passed"))="Pre-Passed"</formula>
    </cfRule>
    <cfRule type="beginsWith" dxfId="775" priority="1302" stopIfTrue="1" operator="beginsWith" text="Completed">
      <formula>LEFT(F43,LEN("Completed"))="Completed"</formula>
    </cfRule>
    <cfRule type="beginsWith" dxfId="774" priority="1303" stopIfTrue="1" operator="beginsWith" text="Partial">
      <formula>LEFT(F43,LEN("Partial"))="Partial"</formula>
    </cfRule>
    <cfRule type="beginsWith" dxfId="773" priority="1304" stopIfTrue="1" operator="beginsWith" text="Missing">
      <formula>LEFT(F43,LEN("Missing"))="Missing"</formula>
    </cfRule>
    <cfRule type="beginsWith" dxfId="772" priority="1305" stopIfTrue="1" operator="beginsWith" text="Untested">
      <formula>LEFT(F43,LEN("Untested"))="Untested"</formula>
    </cfRule>
    <cfRule type="notContainsBlanks" dxfId="771" priority="1306" stopIfTrue="1">
      <formula>LEN(TRIM(F43))&gt;0</formula>
    </cfRule>
  </conditionalFormatting>
  <conditionalFormatting sqref="E37">
    <cfRule type="beginsWith" dxfId="770" priority="1291" stopIfTrue="1" operator="beginsWith" text="Not Applicable">
      <formula>LEFT(E37,LEN("Not Applicable"))="Not Applicable"</formula>
    </cfRule>
    <cfRule type="beginsWith" dxfId="769" priority="1292" stopIfTrue="1" operator="beginsWith" text="Waived">
      <formula>LEFT(E37,LEN("Waived"))="Waived"</formula>
    </cfRule>
    <cfRule type="beginsWith" dxfId="768" priority="1293" stopIfTrue="1" operator="beginsWith" text="Pre-Passed">
      <formula>LEFT(E37,LEN("Pre-Passed"))="Pre-Passed"</formula>
    </cfRule>
    <cfRule type="beginsWith" dxfId="767" priority="1294" stopIfTrue="1" operator="beginsWith" text="Completed">
      <formula>LEFT(E37,LEN("Completed"))="Completed"</formula>
    </cfRule>
    <cfRule type="beginsWith" dxfId="766" priority="1295" stopIfTrue="1" operator="beginsWith" text="Partial">
      <formula>LEFT(E37,LEN("Partial"))="Partial"</formula>
    </cfRule>
    <cfRule type="beginsWith" dxfId="765" priority="1296" stopIfTrue="1" operator="beginsWith" text="Missing">
      <formula>LEFT(E37,LEN("Missing"))="Missing"</formula>
    </cfRule>
    <cfRule type="beginsWith" dxfId="764" priority="1297" stopIfTrue="1" operator="beginsWith" text="Untested">
      <formula>LEFT(E37,LEN("Untested"))="Untested"</formula>
    </cfRule>
    <cfRule type="notContainsBlanks" dxfId="763" priority="1298" stopIfTrue="1">
      <formula>LEN(TRIM(E37))&gt;0</formula>
    </cfRule>
  </conditionalFormatting>
  <conditionalFormatting sqref="F37">
    <cfRule type="beginsWith" dxfId="762" priority="1283" stopIfTrue="1" operator="beginsWith" text="Not Applicable">
      <formula>LEFT(F37,LEN("Not Applicable"))="Not Applicable"</formula>
    </cfRule>
    <cfRule type="beginsWith" dxfId="761" priority="1284" stopIfTrue="1" operator="beginsWith" text="Waived">
      <formula>LEFT(F37,LEN("Waived"))="Waived"</formula>
    </cfRule>
    <cfRule type="beginsWith" dxfId="760" priority="1285" stopIfTrue="1" operator="beginsWith" text="Pre-Passed">
      <formula>LEFT(F37,LEN("Pre-Passed"))="Pre-Passed"</formula>
    </cfRule>
    <cfRule type="beginsWith" dxfId="759" priority="1286" stopIfTrue="1" operator="beginsWith" text="Completed">
      <formula>LEFT(F37,LEN("Completed"))="Completed"</formula>
    </cfRule>
    <cfRule type="beginsWith" dxfId="758" priority="1287" stopIfTrue="1" operator="beginsWith" text="Partial">
      <formula>LEFT(F37,LEN("Partial"))="Partial"</formula>
    </cfRule>
    <cfRule type="beginsWith" dxfId="757" priority="1288" stopIfTrue="1" operator="beginsWith" text="Missing">
      <formula>LEFT(F37,LEN("Missing"))="Missing"</formula>
    </cfRule>
    <cfRule type="beginsWith" dxfId="756" priority="1289" stopIfTrue="1" operator="beginsWith" text="Untested">
      <formula>LEFT(F37,LEN("Untested"))="Untested"</formula>
    </cfRule>
    <cfRule type="notContainsBlanks" dxfId="755" priority="1290" stopIfTrue="1">
      <formula>LEN(TRIM(F37))&gt;0</formula>
    </cfRule>
  </conditionalFormatting>
  <conditionalFormatting sqref="A40">
    <cfRule type="beginsWith" dxfId="754" priority="1086" stopIfTrue="1" operator="beginsWith" text="Exceptional">
      <formula>LEFT(A40,LEN("Exceptional"))="Exceptional"</formula>
    </cfRule>
    <cfRule type="beginsWith" dxfId="753" priority="1087" stopIfTrue="1" operator="beginsWith" text="Professional">
      <formula>LEFT(A40,LEN("Professional"))="Professional"</formula>
    </cfRule>
    <cfRule type="beginsWith" dxfId="752" priority="1088" stopIfTrue="1" operator="beginsWith" text="Advanced">
      <formula>LEFT(A40,LEN("Advanced"))="Advanced"</formula>
    </cfRule>
    <cfRule type="beginsWith" dxfId="751" priority="1089" stopIfTrue="1" operator="beginsWith" text="Intermediate">
      <formula>LEFT(A40,LEN("Intermediate"))="Intermediate"</formula>
    </cfRule>
    <cfRule type="beginsWith" dxfId="750" priority="1090" stopIfTrue="1" operator="beginsWith" text="Basic">
      <formula>LEFT(A40,LEN("Basic"))="Basic"</formula>
    </cfRule>
    <cfRule type="beginsWith" dxfId="749" priority="1091" stopIfTrue="1" operator="beginsWith" text="Required">
      <formula>LEFT(A40,LEN("Required"))="Required"</formula>
    </cfRule>
    <cfRule type="notContainsBlanks" dxfId="748" priority="1092" stopIfTrue="1">
      <formula>LEN(TRIM(A40))&gt;0</formula>
    </cfRule>
  </conditionalFormatting>
  <conditionalFormatting sqref="A42">
    <cfRule type="beginsWith" dxfId="747" priority="1072" stopIfTrue="1" operator="beginsWith" text="Exceptional">
      <formula>LEFT(A42,LEN("Exceptional"))="Exceptional"</formula>
    </cfRule>
    <cfRule type="beginsWith" dxfId="746" priority="1073" stopIfTrue="1" operator="beginsWith" text="Professional">
      <formula>LEFT(A42,LEN("Professional"))="Professional"</formula>
    </cfRule>
    <cfRule type="beginsWith" dxfId="745" priority="1074" stopIfTrue="1" operator="beginsWith" text="Advanced">
      <formula>LEFT(A42,LEN("Advanced"))="Advanced"</formula>
    </cfRule>
    <cfRule type="beginsWith" dxfId="744" priority="1075" stopIfTrue="1" operator="beginsWith" text="Intermediate">
      <formula>LEFT(A42,LEN("Intermediate"))="Intermediate"</formula>
    </cfRule>
    <cfRule type="beginsWith" dxfId="743" priority="1076" stopIfTrue="1" operator="beginsWith" text="Basic">
      <formula>LEFT(A42,LEN("Basic"))="Basic"</formula>
    </cfRule>
    <cfRule type="beginsWith" dxfId="742" priority="1077" stopIfTrue="1" operator="beginsWith" text="Required">
      <formula>LEFT(A42,LEN("Required"))="Required"</formula>
    </cfRule>
    <cfRule type="notContainsBlanks" dxfId="741" priority="1078" stopIfTrue="1">
      <formula>LEN(TRIM(A42))&gt;0</formula>
    </cfRule>
  </conditionalFormatting>
  <conditionalFormatting sqref="A47">
    <cfRule type="beginsWith" dxfId="740" priority="1058" stopIfTrue="1" operator="beginsWith" text="Exceptional">
      <formula>LEFT(A47,LEN("Exceptional"))="Exceptional"</formula>
    </cfRule>
    <cfRule type="beginsWith" dxfId="739" priority="1059" stopIfTrue="1" operator="beginsWith" text="Professional">
      <formula>LEFT(A47,LEN("Professional"))="Professional"</formula>
    </cfRule>
    <cfRule type="beginsWith" dxfId="738" priority="1060" stopIfTrue="1" operator="beginsWith" text="Advanced">
      <formula>LEFT(A47,LEN("Advanced"))="Advanced"</formula>
    </cfRule>
    <cfRule type="beginsWith" dxfId="737" priority="1061" stopIfTrue="1" operator="beginsWith" text="Intermediate">
      <formula>LEFT(A47,LEN("Intermediate"))="Intermediate"</formula>
    </cfRule>
    <cfRule type="beginsWith" dxfId="736" priority="1062" stopIfTrue="1" operator="beginsWith" text="Basic">
      <formula>LEFT(A47,LEN("Basic"))="Basic"</formula>
    </cfRule>
    <cfRule type="beginsWith" dxfId="735" priority="1063" stopIfTrue="1" operator="beginsWith" text="Required">
      <formula>LEFT(A47,LEN("Required"))="Required"</formula>
    </cfRule>
    <cfRule type="notContainsBlanks" dxfId="734" priority="1064" stopIfTrue="1">
      <formula>LEN(TRIM(A47))&gt;0</formula>
    </cfRule>
  </conditionalFormatting>
  <conditionalFormatting sqref="A38">
    <cfRule type="beginsWith" dxfId="733" priority="1050" stopIfTrue="1" operator="beginsWith" text="Exceptional">
      <formula>LEFT(A38,LEN("Exceptional"))="Exceptional"</formula>
    </cfRule>
    <cfRule type="beginsWith" dxfId="732" priority="1051" stopIfTrue="1" operator="beginsWith" text="Professional">
      <formula>LEFT(A38,LEN("Professional"))="Professional"</formula>
    </cfRule>
    <cfRule type="beginsWith" dxfId="731" priority="1052" stopIfTrue="1" operator="beginsWith" text="Advanced">
      <formula>LEFT(A38,LEN("Advanced"))="Advanced"</formula>
    </cfRule>
    <cfRule type="beginsWith" dxfId="730" priority="1053" stopIfTrue="1" operator="beginsWith" text="Intermediate">
      <formula>LEFT(A38,LEN("Intermediate"))="Intermediate"</formula>
    </cfRule>
    <cfRule type="beginsWith" dxfId="729" priority="1054" stopIfTrue="1" operator="beginsWith" text="Basic">
      <formula>LEFT(A38,LEN("Basic"))="Basic"</formula>
    </cfRule>
    <cfRule type="beginsWith" dxfId="728" priority="1055" stopIfTrue="1" operator="beginsWith" text="Required">
      <formula>LEFT(A38,LEN("Required"))="Required"</formula>
    </cfRule>
    <cfRule type="notContainsBlanks" dxfId="727" priority="1056" stopIfTrue="1">
      <formula>LEN(TRIM(A38))&gt;0</formula>
    </cfRule>
  </conditionalFormatting>
  <conditionalFormatting sqref="E26">
    <cfRule type="beginsWith" dxfId="726" priority="1035" stopIfTrue="1" operator="beginsWith" text="Not Applicable">
      <formula>LEFT(E26,LEN("Not Applicable"))="Not Applicable"</formula>
    </cfRule>
    <cfRule type="beginsWith" dxfId="725" priority="1036" stopIfTrue="1" operator="beginsWith" text="Waived">
      <formula>LEFT(E26,LEN("Waived"))="Waived"</formula>
    </cfRule>
    <cfRule type="beginsWith" dxfId="724" priority="1037" stopIfTrue="1" operator="beginsWith" text="Pre-Passed">
      <formula>LEFT(E26,LEN("Pre-Passed"))="Pre-Passed"</formula>
    </cfRule>
    <cfRule type="beginsWith" dxfId="723" priority="1038" stopIfTrue="1" operator="beginsWith" text="Completed">
      <formula>LEFT(E26,LEN("Completed"))="Completed"</formula>
    </cfRule>
    <cfRule type="beginsWith" dxfId="722" priority="1039" stopIfTrue="1" operator="beginsWith" text="Partial">
      <formula>LEFT(E26,LEN("Partial"))="Partial"</formula>
    </cfRule>
    <cfRule type="beginsWith" dxfId="721" priority="1040" stopIfTrue="1" operator="beginsWith" text="Missing">
      <formula>LEFT(E26,LEN("Missing"))="Missing"</formula>
    </cfRule>
    <cfRule type="beginsWith" dxfId="720" priority="1041" stopIfTrue="1" operator="beginsWith" text="Untested">
      <formula>LEFT(E26,LEN("Untested"))="Untested"</formula>
    </cfRule>
    <cfRule type="notContainsBlanks" dxfId="719" priority="1042" stopIfTrue="1">
      <formula>LEN(TRIM(E26))&gt;0</formula>
    </cfRule>
  </conditionalFormatting>
  <conditionalFormatting sqref="E38">
    <cfRule type="beginsWith" dxfId="718" priority="987" stopIfTrue="1" operator="beginsWith" text="Not Applicable">
      <formula>LEFT(E38,LEN("Not Applicable"))="Not Applicable"</formula>
    </cfRule>
    <cfRule type="beginsWith" dxfId="717" priority="988" stopIfTrue="1" operator="beginsWith" text="Waived">
      <formula>LEFT(E38,LEN("Waived"))="Waived"</formula>
    </cfRule>
    <cfRule type="beginsWith" dxfId="716" priority="989" stopIfTrue="1" operator="beginsWith" text="Pre-Passed">
      <formula>LEFT(E38,LEN("Pre-Passed"))="Pre-Passed"</formula>
    </cfRule>
    <cfRule type="beginsWith" dxfId="715" priority="990" stopIfTrue="1" operator="beginsWith" text="Completed">
      <formula>LEFT(E38,LEN("Completed"))="Completed"</formula>
    </cfRule>
    <cfRule type="beginsWith" dxfId="714" priority="991" stopIfTrue="1" operator="beginsWith" text="Partial">
      <formula>LEFT(E38,LEN("Partial"))="Partial"</formula>
    </cfRule>
    <cfRule type="beginsWith" dxfId="713" priority="992" stopIfTrue="1" operator="beginsWith" text="Missing">
      <formula>LEFT(E38,LEN("Missing"))="Missing"</formula>
    </cfRule>
    <cfRule type="beginsWith" dxfId="712" priority="993" stopIfTrue="1" operator="beginsWith" text="Untested">
      <formula>LEFT(E38,LEN("Untested"))="Untested"</formula>
    </cfRule>
    <cfRule type="notContainsBlanks" dxfId="711" priority="994" stopIfTrue="1">
      <formula>LEN(TRIM(E38))&gt;0</formula>
    </cfRule>
  </conditionalFormatting>
  <conditionalFormatting sqref="A44">
    <cfRule type="beginsWith" dxfId="710" priority="979" stopIfTrue="1" operator="beginsWith" text="Exceptional">
      <formula>LEFT(A44,LEN("Exceptional"))="Exceptional"</formula>
    </cfRule>
    <cfRule type="beginsWith" dxfId="709" priority="980" stopIfTrue="1" operator="beginsWith" text="Professional">
      <formula>LEFT(A44,LEN("Professional"))="Professional"</formula>
    </cfRule>
    <cfRule type="beginsWith" dxfId="708" priority="981" stopIfTrue="1" operator="beginsWith" text="Advanced">
      <formula>LEFT(A44,LEN("Advanced"))="Advanced"</formula>
    </cfRule>
    <cfRule type="beginsWith" dxfId="707" priority="982" stopIfTrue="1" operator="beginsWith" text="Intermediate">
      <formula>LEFT(A44,LEN("Intermediate"))="Intermediate"</formula>
    </cfRule>
    <cfRule type="beginsWith" dxfId="706" priority="983" stopIfTrue="1" operator="beginsWith" text="Basic">
      <formula>LEFT(A44,LEN("Basic"))="Basic"</formula>
    </cfRule>
    <cfRule type="beginsWith" dxfId="705" priority="984" stopIfTrue="1" operator="beginsWith" text="Required">
      <formula>LEFT(A44,LEN("Required"))="Required"</formula>
    </cfRule>
    <cfRule type="notContainsBlanks" dxfId="704" priority="985" stopIfTrue="1">
      <formula>LEN(TRIM(A44))&gt;0</formula>
    </cfRule>
  </conditionalFormatting>
  <conditionalFormatting sqref="E44">
    <cfRule type="beginsWith" dxfId="703" priority="972" stopIfTrue="1" operator="beginsWith" text="Not Applicable">
      <formula>LEFT(E44,LEN("Not Applicable"))="Not Applicable"</formula>
    </cfRule>
    <cfRule type="beginsWith" dxfId="702" priority="973" stopIfTrue="1" operator="beginsWith" text="Waived">
      <formula>LEFT(E44,LEN("Waived"))="Waived"</formula>
    </cfRule>
    <cfRule type="beginsWith" dxfId="701" priority="974" stopIfTrue="1" operator="beginsWith" text="Pre-Passed">
      <formula>LEFT(E44,LEN("Pre-Passed"))="Pre-Passed"</formula>
    </cfRule>
    <cfRule type="beginsWith" dxfId="700" priority="975" stopIfTrue="1" operator="beginsWith" text="Completed">
      <formula>LEFT(E44,LEN("Completed"))="Completed"</formula>
    </cfRule>
    <cfRule type="beginsWith" dxfId="699" priority="976" stopIfTrue="1" operator="beginsWith" text="Partial">
      <formula>LEFT(E44,LEN("Partial"))="Partial"</formula>
    </cfRule>
    <cfRule type="beginsWith" dxfId="698" priority="977" stopIfTrue="1" operator="beginsWith" text="Missing">
      <formula>LEFT(E44,LEN("Missing"))="Missing"</formula>
    </cfRule>
    <cfRule type="beginsWith" dxfId="697" priority="978" stopIfTrue="1" operator="beginsWith" text="Untested">
      <formula>LEFT(E44,LEN("Untested"))="Untested"</formula>
    </cfRule>
    <cfRule type="notContainsBlanks" dxfId="696" priority="986" stopIfTrue="1">
      <formula>LEN(TRIM(E44))&gt;0</formula>
    </cfRule>
  </conditionalFormatting>
  <conditionalFormatting sqref="E46">
    <cfRule type="beginsWith" dxfId="695" priority="964" stopIfTrue="1" operator="beginsWith" text="Not Applicable">
      <formula>LEFT(E46,LEN("Not Applicable"))="Not Applicable"</formula>
    </cfRule>
    <cfRule type="beginsWith" dxfId="694" priority="965" stopIfTrue="1" operator="beginsWith" text="Waived">
      <formula>LEFT(E46,LEN("Waived"))="Waived"</formula>
    </cfRule>
    <cfRule type="beginsWith" dxfId="693" priority="966" stopIfTrue="1" operator="beginsWith" text="Pre-Passed">
      <formula>LEFT(E46,LEN("Pre-Passed"))="Pre-Passed"</formula>
    </cfRule>
    <cfRule type="beginsWith" dxfId="692" priority="967" stopIfTrue="1" operator="beginsWith" text="Completed">
      <formula>LEFT(E46,LEN("Completed"))="Completed"</formula>
    </cfRule>
    <cfRule type="beginsWith" dxfId="691" priority="968" stopIfTrue="1" operator="beginsWith" text="Partial">
      <formula>LEFT(E46,LEN("Partial"))="Partial"</formula>
    </cfRule>
    <cfRule type="beginsWith" dxfId="690" priority="969" stopIfTrue="1" operator="beginsWith" text="Missing">
      <formula>LEFT(E46,LEN("Missing"))="Missing"</formula>
    </cfRule>
    <cfRule type="beginsWith" dxfId="689" priority="970" stopIfTrue="1" operator="beginsWith" text="Untested">
      <formula>LEFT(E46,LEN("Untested"))="Untested"</formula>
    </cfRule>
    <cfRule type="notContainsBlanks" dxfId="688" priority="971" stopIfTrue="1">
      <formula>LEN(TRIM(E46))&gt;0</formula>
    </cfRule>
  </conditionalFormatting>
  <conditionalFormatting sqref="A46">
    <cfRule type="beginsWith" dxfId="687" priority="957" stopIfTrue="1" operator="beginsWith" text="Exceptional">
      <formula>LEFT(A46,LEN("Exceptional"))="Exceptional"</formula>
    </cfRule>
    <cfRule type="beginsWith" dxfId="686" priority="958" stopIfTrue="1" operator="beginsWith" text="Professional">
      <formula>LEFT(A46,LEN("Professional"))="Professional"</formula>
    </cfRule>
    <cfRule type="beginsWith" dxfId="685" priority="959" stopIfTrue="1" operator="beginsWith" text="Advanced">
      <formula>LEFT(A46,LEN("Advanced"))="Advanced"</formula>
    </cfRule>
    <cfRule type="beginsWith" dxfId="684" priority="960" stopIfTrue="1" operator="beginsWith" text="Intermediate">
      <formula>LEFT(A46,LEN("Intermediate"))="Intermediate"</formula>
    </cfRule>
    <cfRule type="beginsWith" dxfId="683" priority="961" stopIfTrue="1" operator="beginsWith" text="Basic">
      <formula>LEFT(A46,LEN("Basic"))="Basic"</formula>
    </cfRule>
    <cfRule type="beginsWith" dxfId="682" priority="962" stopIfTrue="1" operator="beginsWith" text="Required">
      <formula>LEFT(A46,LEN("Required"))="Required"</formula>
    </cfRule>
    <cfRule type="notContainsBlanks" dxfId="681" priority="963" stopIfTrue="1">
      <formula>LEN(TRIM(A46))&gt;0</formula>
    </cfRule>
  </conditionalFormatting>
  <conditionalFormatting sqref="E41">
    <cfRule type="beginsWith" dxfId="680" priority="949" stopIfTrue="1" operator="beginsWith" text="Not Applicable">
      <formula>LEFT(E41,LEN("Not Applicable"))="Not Applicable"</formula>
    </cfRule>
    <cfRule type="beginsWith" dxfId="679" priority="950" stopIfTrue="1" operator="beginsWith" text="Waived">
      <formula>LEFT(E41,LEN("Waived"))="Waived"</formula>
    </cfRule>
    <cfRule type="beginsWith" dxfId="678" priority="951" stopIfTrue="1" operator="beginsWith" text="Pre-Passed">
      <formula>LEFT(E41,LEN("Pre-Passed"))="Pre-Passed"</formula>
    </cfRule>
    <cfRule type="beginsWith" dxfId="677" priority="952" stopIfTrue="1" operator="beginsWith" text="Completed">
      <formula>LEFT(E41,LEN("Completed"))="Completed"</formula>
    </cfRule>
    <cfRule type="beginsWith" dxfId="676" priority="953" stopIfTrue="1" operator="beginsWith" text="Partial">
      <formula>LEFT(E41,LEN("Partial"))="Partial"</formula>
    </cfRule>
    <cfRule type="beginsWith" dxfId="675" priority="954" stopIfTrue="1" operator="beginsWith" text="Missing">
      <formula>LEFT(E41,LEN("Missing"))="Missing"</formula>
    </cfRule>
    <cfRule type="beginsWith" dxfId="674" priority="955" stopIfTrue="1" operator="beginsWith" text="Untested">
      <formula>LEFT(E41,LEN("Untested"))="Untested"</formula>
    </cfRule>
    <cfRule type="notContainsBlanks" dxfId="673" priority="956" stopIfTrue="1">
      <formula>LEN(TRIM(E41))&gt;0</formula>
    </cfRule>
  </conditionalFormatting>
  <conditionalFormatting sqref="A41">
    <cfRule type="beginsWith" dxfId="672" priority="935" stopIfTrue="1" operator="beginsWith" text="Exceptional">
      <formula>LEFT(A41,LEN("Exceptional"))="Exceptional"</formula>
    </cfRule>
    <cfRule type="beginsWith" dxfId="671" priority="936" stopIfTrue="1" operator="beginsWith" text="Professional">
      <formula>LEFT(A41,LEN("Professional"))="Professional"</formula>
    </cfRule>
    <cfRule type="beginsWith" dxfId="670" priority="937" stopIfTrue="1" operator="beginsWith" text="Advanced">
      <formula>LEFT(A41,LEN("Advanced"))="Advanced"</formula>
    </cfRule>
    <cfRule type="beginsWith" dxfId="669" priority="938" stopIfTrue="1" operator="beginsWith" text="Intermediate">
      <formula>LEFT(A41,LEN("Intermediate"))="Intermediate"</formula>
    </cfRule>
    <cfRule type="beginsWith" dxfId="668" priority="939" stopIfTrue="1" operator="beginsWith" text="Basic">
      <formula>LEFT(A41,LEN("Basic"))="Basic"</formula>
    </cfRule>
    <cfRule type="beginsWith" dxfId="667" priority="940" stopIfTrue="1" operator="beginsWith" text="Required">
      <formula>LEFT(A41,LEN("Required"))="Required"</formula>
    </cfRule>
    <cfRule type="notContainsBlanks" dxfId="666" priority="941" stopIfTrue="1">
      <formula>LEN(TRIM(A41))&gt;0</formula>
    </cfRule>
  </conditionalFormatting>
  <conditionalFormatting sqref="A36">
    <cfRule type="beginsWith" dxfId="665" priority="913" stopIfTrue="1" operator="beginsWith" text="Exceptional">
      <formula>LEFT(A36,LEN("Exceptional"))="Exceptional"</formula>
    </cfRule>
    <cfRule type="beginsWith" dxfId="664" priority="914" stopIfTrue="1" operator="beginsWith" text="Professional">
      <formula>LEFT(A36,LEN("Professional"))="Professional"</formula>
    </cfRule>
    <cfRule type="beginsWith" dxfId="663" priority="915" stopIfTrue="1" operator="beginsWith" text="Advanced">
      <formula>LEFT(A36,LEN("Advanced"))="Advanced"</formula>
    </cfRule>
    <cfRule type="beginsWith" dxfId="662" priority="916" stopIfTrue="1" operator="beginsWith" text="Intermediate">
      <formula>LEFT(A36,LEN("Intermediate"))="Intermediate"</formula>
    </cfRule>
    <cfRule type="beginsWith" dxfId="661" priority="917" stopIfTrue="1" operator="beginsWith" text="Basic">
      <formula>LEFT(A36,LEN("Basic"))="Basic"</formula>
    </cfRule>
    <cfRule type="beginsWith" dxfId="660" priority="918" stopIfTrue="1" operator="beginsWith" text="Required">
      <formula>LEFT(A36,LEN("Required"))="Required"</formula>
    </cfRule>
    <cfRule type="notContainsBlanks" dxfId="659" priority="919" stopIfTrue="1">
      <formula>LEN(TRIM(A36))&gt;0</formula>
    </cfRule>
  </conditionalFormatting>
  <conditionalFormatting sqref="A66">
    <cfRule type="beginsWith" dxfId="658" priority="905" stopIfTrue="1" operator="beginsWith" text="Exceptional">
      <formula>LEFT(A66,LEN("Exceptional"))="Exceptional"</formula>
    </cfRule>
    <cfRule type="beginsWith" dxfId="657" priority="906" stopIfTrue="1" operator="beginsWith" text="Professional">
      <formula>LEFT(A66,LEN("Professional"))="Professional"</formula>
    </cfRule>
    <cfRule type="beginsWith" dxfId="656" priority="907" stopIfTrue="1" operator="beginsWith" text="Advanced">
      <formula>LEFT(A66,LEN("Advanced"))="Advanced"</formula>
    </cfRule>
    <cfRule type="beginsWith" dxfId="655" priority="908" stopIfTrue="1" operator="beginsWith" text="Intermediate">
      <formula>LEFT(A66,LEN("Intermediate"))="Intermediate"</formula>
    </cfRule>
    <cfRule type="beginsWith" dxfId="654" priority="909" stopIfTrue="1" operator="beginsWith" text="Basic">
      <formula>LEFT(A66,LEN("Basic"))="Basic"</formula>
    </cfRule>
    <cfRule type="beginsWith" dxfId="653" priority="910" stopIfTrue="1" operator="beginsWith" text="Required">
      <formula>LEFT(A66,LEN("Required"))="Required"</formula>
    </cfRule>
    <cfRule type="notContainsBlanks" dxfId="652" priority="911" stopIfTrue="1">
      <formula>LEN(TRIM(A66))&gt;0</formula>
    </cfRule>
  </conditionalFormatting>
  <conditionalFormatting sqref="E83 E85 E64:F64 E65:E68">
    <cfRule type="beginsWith" dxfId="651" priority="898" stopIfTrue="1" operator="beginsWith" text="Not Applicable">
      <formula>LEFT(E64,LEN("Not Applicable"))="Not Applicable"</formula>
    </cfRule>
    <cfRule type="beginsWith" dxfId="650" priority="899" stopIfTrue="1" operator="beginsWith" text="Waived">
      <formula>LEFT(E64,LEN("Waived"))="Waived"</formula>
    </cfRule>
    <cfRule type="beginsWith" dxfId="649" priority="900" stopIfTrue="1" operator="beginsWith" text="Pre-Passed">
      <formula>LEFT(E64,LEN("Pre-Passed"))="Pre-Passed"</formula>
    </cfRule>
    <cfRule type="beginsWith" dxfId="648" priority="901" stopIfTrue="1" operator="beginsWith" text="Completed">
      <formula>LEFT(E64,LEN("Completed"))="Completed"</formula>
    </cfRule>
    <cfRule type="beginsWith" dxfId="647" priority="902" stopIfTrue="1" operator="beginsWith" text="Partial">
      <formula>LEFT(E64,LEN("Partial"))="Partial"</formula>
    </cfRule>
    <cfRule type="beginsWith" dxfId="646" priority="903" stopIfTrue="1" operator="beginsWith" text="Missing">
      <formula>LEFT(E64,LEN("Missing"))="Missing"</formula>
    </cfRule>
    <cfRule type="beginsWith" dxfId="645" priority="904" stopIfTrue="1" operator="beginsWith" text="Untested">
      <formula>LEFT(E64,LEN("Untested"))="Untested"</formula>
    </cfRule>
    <cfRule type="notContainsBlanks" dxfId="644" priority="912" stopIfTrue="1">
      <formula>LEN(TRIM(E64))&gt;0</formula>
    </cfRule>
  </conditionalFormatting>
  <conditionalFormatting sqref="E79">
    <cfRule type="beginsWith" dxfId="643" priority="874" stopIfTrue="1" operator="beginsWith" text="Not Applicable">
      <formula>LEFT(E79,LEN("Not Applicable"))="Not Applicable"</formula>
    </cfRule>
    <cfRule type="beginsWith" dxfId="642" priority="875" stopIfTrue="1" operator="beginsWith" text="Waived">
      <formula>LEFT(E79,LEN("Waived"))="Waived"</formula>
    </cfRule>
    <cfRule type="beginsWith" dxfId="641" priority="876" stopIfTrue="1" operator="beginsWith" text="Pre-Passed">
      <formula>LEFT(E79,LEN("Pre-Passed"))="Pre-Passed"</formula>
    </cfRule>
    <cfRule type="beginsWith" dxfId="640" priority="877" stopIfTrue="1" operator="beginsWith" text="Completed">
      <formula>LEFT(E79,LEN("Completed"))="Completed"</formula>
    </cfRule>
    <cfRule type="beginsWith" dxfId="639" priority="878" stopIfTrue="1" operator="beginsWith" text="Partial">
      <formula>LEFT(E79,LEN("Partial"))="Partial"</formula>
    </cfRule>
    <cfRule type="beginsWith" dxfId="638" priority="879" stopIfTrue="1" operator="beginsWith" text="Missing">
      <formula>LEFT(E79,LEN("Missing"))="Missing"</formula>
    </cfRule>
    <cfRule type="beginsWith" dxfId="637" priority="880" stopIfTrue="1" operator="beginsWith" text="Untested">
      <formula>LEFT(E79,LEN("Untested"))="Untested"</formula>
    </cfRule>
    <cfRule type="notContainsBlanks" dxfId="636" priority="881" stopIfTrue="1">
      <formula>LEN(TRIM(E79))&gt;0</formula>
    </cfRule>
  </conditionalFormatting>
  <conditionalFormatting sqref="F58">
    <cfRule type="beginsWith" dxfId="635" priority="882" stopIfTrue="1" operator="beginsWith" text="Not Applicable">
      <formula>LEFT(F58,LEN("Not Applicable"))="Not Applicable"</formula>
    </cfRule>
    <cfRule type="beginsWith" dxfId="634" priority="883" stopIfTrue="1" operator="beginsWith" text="Waived">
      <formula>LEFT(F58,LEN("Waived"))="Waived"</formula>
    </cfRule>
    <cfRule type="beginsWith" dxfId="633" priority="884" stopIfTrue="1" operator="beginsWith" text="Pre-Passed">
      <formula>LEFT(F58,LEN("Pre-Passed"))="Pre-Passed"</formula>
    </cfRule>
    <cfRule type="beginsWith" dxfId="632" priority="885" stopIfTrue="1" operator="beginsWith" text="Completed">
      <formula>LEFT(F58,LEN("Completed"))="Completed"</formula>
    </cfRule>
    <cfRule type="beginsWith" dxfId="631" priority="886" stopIfTrue="1" operator="beginsWith" text="Partial">
      <formula>LEFT(F58,LEN("Partial"))="Partial"</formula>
    </cfRule>
    <cfRule type="beginsWith" dxfId="630" priority="887" stopIfTrue="1" operator="beginsWith" text="Missing">
      <formula>LEFT(F58,LEN("Missing"))="Missing"</formula>
    </cfRule>
    <cfRule type="beginsWith" dxfId="629" priority="888" stopIfTrue="1" operator="beginsWith" text="Untested">
      <formula>LEFT(F58,LEN("Untested"))="Untested"</formula>
    </cfRule>
    <cfRule type="notContainsBlanks" dxfId="628" priority="889" stopIfTrue="1">
      <formula>LEN(TRIM(F58))&gt;0</formula>
    </cfRule>
  </conditionalFormatting>
  <conditionalFormatting sqref="E58">
    <cfRule type="beginsWith" dxfId="627" priority="890" stopIfTrue="1" operator="beginsWith" text="Not Applicable">
      <formula>LEFT(E58,LEN("Not Applicable"))="Not Applicable"</formula>
    </cfRule>
    <cfRule type="beginsWith" dxfId="626" priority="891" stopIfTrue="1" operator="beginsWith" text="Waived">
      <formula>LEFT(E58,LEN("Waived"))="Waived"</formula>
    </cfRule>
    <cfRule type="beginsWith" dxfId="625" priority="892" stopIfTrue="1" operator="beginsWith" text="Pre-Passed">
      <formula>LEFT(E58,LEN("Pre-Passed"))="Pre-Passed"</formula>
    </cfRule>
    <cfRule type="beginsWith" dxfId="624" priority="893" stopIfTrue="1" operator="beginsWith" text="Completed">
      <formula>LEFT(E58,LEN("Completed"))="Completed"</formula>
    </cfRule>
    <cfRule type="beginsWith" dxfId="623" priority="894" stopIfTrue="1" operator="beginsWith" text="Partial">
      <formula>LEFT(E58,LEN("Partial"))="Partial"</formula>
    </cfRule>
    <cfRule type="beginsWith" dxfId="622" priority="895" stopIfTrue="1" operator="beginsWith" text="Missing">
      <formula>LEFT(E58,LEN("Missing"))="Missing"</formula>
    </cfRule>
    <cfRule type="beginsWith" dxfId="621" priority="896" stopIfTrue="1" operator="beginsWith" text="Untested">
      <formula>LEFT(E58,LEN("Untested"))="Untested"</formula>
    </cfRule>
    <cfRule type="notContainsBlanks" dxfId="620" priority="897" stopIfTrue="1">
      <formula>LEN(TRIM(E58))&gt;0</formula>
    </cfRule>
  </conditionalFormatting>
  <conditionalFormatting sqref="F79">
    <cfRule type="beginsWith" dxfId="619" priority="866" stopIfTrue="1" operator="beginsWith" text="Not Applicable">
      <formula>LEFT(F79,LEN("Not Applicable"))="Not Applicable"</formula>
    </cfRule>
    <cfRule type="beginsWith" dxfId="618" priority="867" stopIfTrue="1" operator="beginsWith" text="Waived">
      <formula>LEFT(F79,LEN("Waived"))="Waived"</formula>
    </cfRule>
    <cfRule type="beginsWith" dxfId="617" priority="868" stopIfTrue="1" operator="beginsWith" text="Pre-Passed">
      <formula>LEFT(F79,LEN("Pre-Passed"))="Pre-Passed"</formula>
    </cfRule>
    <cfRule type="beginsWith" dxfId="616" priority="869" stopIfTrue="1" operator="beginsWith" text="Completed">
      <formula>LEFT(F79,LEN("Completed"))="Completed"</formula>
    </cfRule>
    <cfRule type="beginsWith" dxfId="615" priority="870" stopIfTrue="1" operator="beginsWith" text="Partial">
      <formula>LEFT(F79,LEN("Partial"))="Partial"</formula>
    </cfRule>
    <cfRule type="beginsWith" dxfId="614" priority="871" stopIfTrue="1" operator="beginsWith" text="Missing">
      <formula>LEFT(F79,LEN("Missing"))="Missing"</formula>
    </cfRule>
    <cfRule type="beginsWith" dxfId="613" priority="872" stopIfTrue="1" operator="beginsWith" text="Untested">
      <formula>LEFT(F79,LEN("Untested"))="Untested"</formula>
    </cfRule>
    <cfRule type="notContainsBlanks" dxfId="612" priority="873" stopIfTrue="1">
      <formula>LEN(TRIM(F79))&gt;0</formula>
    </cfRule>
  </conditionalFormatting>
  <conditionalFormatting sqref="A73">
    <cfRule type="beginsWith" dxfId="611" priority="859" stopIfTrue="1" operator="beginsWith" text="Exceptional">
      <formula>LEFT(A73,LEN("Exceptional"))="Exceptional"</formula>
    </cfRule>
    <cfRule type="beginsWith" dxfId="610" priority="860" stopIfTrue="1" operator="beginsWith" text="Professional">
      <formula>LEFT(A73,LEN("Professional"))="Professional"</formula>
    </cfRule>
    <cfRule type="beginsWith" dxfId="609" priority="861" stopIfTrue="1" operator="beginsWith" text="Advanced">
      <formula>LEFT(A73,LEN("Advanced"))="Advanced"</formula>
    </cfRule>
    <cfRule type="beginsWith" dxfId="608" priority="862" stopIfTrue="1" operator="beginsWith" text="Intermediate">
      <formula>LEFT(A73,LEN("Intermediate"))="Intermediate"</formula>
    </cfRule>
    <cfRule type="beginsWith" dxfId="607" priority="863" stopIfTrue="1" operator="beginsWith" text="Basic">
      <formula>LEFT(A73,LEN("Basic"))="Basic"</formula>
    </cfRule>
    <cfRule type="beginsWith" dxfId="606" priority="864" stopIfTrue="1" operator="beginsWith" text="Required">
      <formula>LEFT(A73,LEN("Required"))="Required"</formula>
    </cfRule>
    <cfRule type="notContainsBlanks" dxfId="605" priority="865" stopIfTrue="1">
      <formula>LEN(TRIM(A73))&gt;0</formula>
    </cfRule>
  </conditionalFormatting>
  <conditionalFormatting sqref="E73">
    <cfRule type="beginsWith" dxfId="604" priority="851" stopIfTrue="1" operator="beginsWith" text="Not Applicable">
      <formula>LEFT(E73,LEN("Not Applicable"))="Not Applicable"</formula>
    </cfRule>
    <cfRule type="beginsWith" dxfId="603" priority="852" stopIfTrue="1" operator="beginsWith" text="Waived">
      <formula>LEFT(E73,LEN("Waived"))="Waived"</formula>
    </cfRule>
    <cfRule type="beginsWith" dxfId="602" priority="853" stopIfTrue="1" operator="beginsWith" text="Pre-Passed">
      <formula>LEFT(E73,LEN("Pre-Passed"))="Pre-Passed"</formula>
    </cfRule>
    <cfRule type="beginsWith" dxfId="601" priority="854" stopIfTrue="1" operator="beginsWith" text="Completed">
      <formula>LEFT(E73,LEN("Completed"))="Completed"</formula>
    </cfRule>
    <cfRule type="beginsWith" dxfId="600" priority="855" stopIfTrue="1" operator="beginsWith" text="Partial">
      <formula>LEFT(E73,LEN("Partial"))="Partial"</formula>
    </cfRule>
    <cfRule type="beginsWith" dxfId="599" priority="856" stopIfTrue="1" operator="beginsWith" text="Missing">
      <formula>LEFT(E73,LEN("Missing"))="Missing"</formula>
    </cfRule>
    <cfRule type="beginsWith" dxfId="598" priority="857" stopIfTrue="1" operator="beginsWith" text="Untested">
      <formula>LEFT(E73,LEN("Untested"))="Untested"</formula>
    </cfRule>
    <cfRule type="notContainsBlanks" dxfId="597" priority="858" stopIfTrue="1">
      <formula>LEN(TRIM(E73))&gt;0</formula>
    </cfRule>
  </conditionalFormatting>
  <conditionalFormatting sqref="F73">
    <cfRule type="beginsWith" dxfId="596" priority="843" stopIfTrue="1" operator="beginsWith" text="Not Applicable">
      <formula>LEFT(F73,LEN("Not Applicable"))="Not Applicable"</formula>
    </cfRule>
    <cfRule type="beginsWith" dxfId="595" priority="844" stopIfTrue="1" operator="beginsWith" text="Waived">
      <formula>LEFT(F73,LEN("Waived"))="Waived"</formula>
    </cfRule>
    <cfRule type="beginsWith" dxfId="594" priority="845" stopIfTrue="1" operator="beginsWith" text="Pre-Passed">
      <formula>LEFT(F73,LEN("Pre-Passed"))="Pre-Passed"</formula>
    </cfRule>
    <cfRule type="beginsWith" dxfId="593" priority="846" stopIfTrue="1" operator="beginsWith" text="Completed">
      <formula>LEFT(F73,LEN("Completed"))="Completed"</formula>
    </cfRule>
    <cfRule type="beginsWith" dxfId="592" priority="847" stopIfTrue="1" operator="beginsWith" text="Partial">
      <formula>LEFT(F73,LEN("Partial"))="Partial"</formula>
    </cfRule>
    <cfRule type="beginsWith" dxfId="591" priority="848" stopIfTrue="1" operator="beginsWith" text="Missing">
      <formula>LEFT(F73,LEN("Missing"))="Missing"</formula>
    </cfRule>
    <cfRule type="beginsWith" dxfId="590" priority="849" stopIfTrue="1" operator="beginsWith" text="Untested">
      <formula>LEFT(F73,LEN("Untested"))="Untested"</formula>
    </cfRule>
    <cfRule type="notContainsBlanks" dxfId="589" priority="850" stopIfTrue="1">
      <formula>LEN(TRIM(F73))&gt;0</formula>
    </cfRule>
  </conditionalFormatting>
  <conditionalFormatting sqref="E75">
    <cfRule type="beginsWith" dxfId="588" priority="811" stopIfTrue="1" operator="beginsWith" text="Not Applicable">
      <formula>LEFT(E75,LEN("Not Applicable"))="Not Applicable"</formula>
    </cfRule>
    <cfRule type="beginsWith" dxfId="587" priority="812" stopIfTrue="1" operator="beginsWith" text="Waived">
      <formula>LEFT(E75,LEN("Waived"))="Waived"</formula>
    </cfRule>
    <cfRule type="beginsWith" dxfId="586" priority="813" stopIfTrue="1" operator="beginsWith" text="Pre-Passed">
      <formula>LEFT(E75,LEN("Pre-Passed"))="Pre-Passed"</formula>
    </cfRule>
    <cfRule type="beginsWith" dxfId="585" priority="814" stopIfTrue="1" operator="beginsWith" text="Completed">
      <formula>LEFT(E75,LEN("Completed"))="Completed"</formula>
    </cfRule>
    <cfRule type="beginsWith" dxfId="584" priority="815" stopIfTrue="1" operator="beginsWith" text="Partial">
      <formula>LEFT(E75,LEN("Partial"))="Partial"</formula>
    </cfRule>
    <cfRule type="beginsWith" dxfId="583" priority="816" stopIfTrue="1" operator="beginsWith" text="Missing">
      <formula>LEFT(E75,LEN("Missing"))="Missing"</formula>
    </cfRule>
    <cfRule type="beginsWith" dxfId="582" priority="817" stopIfTrue="1" operator="beginsWith" text="Untested">
      <formula>LEFT(E75,LEN("Untested"))="Untested"</formula>
    </cfRule>
    <cfRule type="notContainsBlanks" dxfId="581" priority="818" stopIfTrue="1">
      <formula>LEN(TRIM(E75))&gt;0</formula>
    </cfRule>
  </conditionalFormatting>
  <conditionalFormatting sqref="E81">
    <cfRule type="beginsWith" dxfId="580" priority="803" stopIfTrue="1" operator="beginsWith" text="Not Applicable">
      <formula>LEFT(E81,LEN("Not Applicable"))="Not Applicable"</formula>
    </cfRule>
    <cfRule type="beginsWith" dxfId="579" priority="804" stopIfTrue="1" operator="beginsWith" text="Waived">
      <formula>LEFT(E81,LEN("Waived"))="Waived"</formula>
    </cfRule>
    <cfRule type="beginsWith" dxfId="578" priority="805" stopIfTrue="1" operator="beginsWith" text="Pre-Passed">
      <formula>LEFT(E81,LEN("Pre-Passed"))="Pre-Passed"</formula>
    </cfRule>
    <cfRule type="beginsWith" dxfId="577" priority="806" stopIfTrue="1" operator="beginsWith" text="Completed">
      <formula>LEFT(E81,LEN("Completed"))="Completed"</formula>
    </cfRule>
    <cfRule type="beginsWith" dxfId="576" priority="807" stopIfTrue="1" operator="beginsWith" text="Partial">
      <formula>LEFT(E81,LEN("Partial"))="Partial"</formula>
    </cfRule>
    <cfRule type="beginsWith" dxfId="575" priority="808" stopIfTrue="1" operator="beginsWith" text="Missing">
      <formula>LEFT(E81,LEN("Missing"))="Missing"</formula>
    </cfRule>
    <cfRule type="beginsWith" dxfId="574" priority="809" stopIfTrue="1" operator="beginsWith" text="Untested">
      <formula>LEFT(E81,LEN("Untested"))="Untested"</formula>
    </cfRule>
    <cfRule type="notContainsBlanks" dxfId="573" priority="810" stopIfTrue="1">
      <formula>LEN(TRIM(E81))&gt;0</formula>
    </cfRule>
  </conditionalFormatting>
  <conditionalFormatting sqref="E76">
    <cfRule type="beginsWith" dxfId="572" priority="795" stopIfTrue="1" operator="beginsWith" text="Not Applicable">
      <formula>LEFT(E76,LEN("Not Applicable"))="Not Applicable"</formula>
    </cfRule>
    <cfRule type="beginsWith" dxfId="571" priority="796" stopIfTrue="1" operator="beginsWith" text="Waived">
      <formula>LEFT(E76,LEN("Waived"))="Waived"</formula>
    </cfRule>
    <cfRule type="beginsWith" dxfId="570" priority="797" stopIfTrue="1" operator="beginsWith" text="Pre-Passed">
      <formula>LEFT(E76,LEN("Pre-Passed"))="Pre-Passed"</formula>
    </cfRule>
    <cfRule type="beginsWith" dxfId="569" priority="798" stopIfTrue="1" operator="beginsWith" text="Completed">
      <formula>LEFT(E76,LEN("Completed"))="Completed"</formula>
    </cfRule>
    <cfRule type="beginsWith" dxfId="568" priority="799" stopIfTrue="1" operator="beginsWith" text="Partial">
      <formula>LEFT(E76,LEN("Partial"))="Partial"</formula>
    </cfRule>
    <cfRule type="beginsWith" dxfId="567" priority="800" stopIfTrue="1" operator="beginsWith" text="Missing">
      <formula>LEFT(E76,LEN("Missing"))="Missing"</formula>
    </cfRule>
    <cfRule type="beginsWith" dxfId="566" priority="801" stopIfTrue="1" operator="beginsWith" text="Untested">
      <formula>LEFT(E76,LEN("Untested"))="Untested"</formula>
    </cfRule>
    <cfRule type="notContainsBlanks" dxfId="565" priority="802" stopIfTrue="1">
      <formula>LEN(TRIM(E76))&gt;0</formula>
    </cfRule>
  </conditionalFormatting>
  <conditionalFormatting sqref="F76">
    <cfRule type="beginsWith" dxfId="564" priority="787" stopIfTrue="1" operator="beginsWith" text="Not Applicable">
      <formula>LEFT(F76,LEN("Not Applicable"))="Not Applicable"</formula>
    </cfRule>
    <cfRule type="beginsWith" dxfId="563" priority="788" stopIfTrue="1" operator="beginsWith" text="Waived">
      <formula>LEFT(F76,LEN("Waived"))="Waived"</formula>
    </cfRule>
    <cfRule type="beginsWith" dxfId="562" priority="789" stopIfTrue="1" operator="beginsWith" text="Pre-Passed">
      <formula>LEFT(F76,LEN("Pre-Passed"))="Pre-Passed"</formula>
    </cfRule>
    <cfRule type="beginsWith" dxfId="561" priority="790" stopIfTrue="1" operator="beginsWith" text="Completed">
      <formula>LEFT(F76,LEN("Completed"))="Completed"</formula>
    </cfRule>
    <cfRule type="beginsWith" dxfId="560" priority="791" stopIfTrue="1" operator="beginsWith" text="Partial">
      <formula>LEFT(F76,LEN("Partial"))="Partial"</formula>
    </cfRule>
    <cfRule type="beginsWith" dxfId="559" priority="792" stopIfTrue="1" operator="beginsWith" text="Missing">
      <formula>LEFT(F76,LEN("Missing"))="Missing"</formula>
    </cfRule>
    <cfRule type="beginsWith" dxfId="558" priority="793" stopIfTrue="1" operator="beginsWith" text="Untested">
      <formula>LEFT(F76,LEN("Untested"))="Untested"</formula>
    </cfRule>
    <cfRule type="notContainsBlanks" dxfId="557" priority="794" stopIfTrue="1">
      <formula>LEN(TRIM(F76))&gt;0</formula>
    </cfRule>
  </conditionalFormatting>
  <conditionalFormatting sqref="E78">
    <cfRule type="beginsWith" dxfId="556" priority="763" stopIfTrue="1" operator="beginsWith" text="Not Applicable">
      <formula>LEFT(E78,LEN("Not Applicable"))="Not Applicable"</formula>
    </cfRule>
    <cfRule type="beginsWith" dxfId="555" priority="764" stopIfTrue="1" operator="beginsWith" text="Waived">
      <formula>LEFT(E78,LEN("Waived"))="Waived"</formula>
    </cfRule>
    <cfRule type="beginsWith" dxfId="554" priority="765" stopIfTrue="1" operator="beginsWith" text="Pre-Passed">
      <formula>LEFT(E78,LEN("Pre-Passed"))="Pre-Passed"</formula>
    </cfRule>
    <cfRule type="beginsWith" dxfId="553" priority="766" stopIfTrue="1" operator="beginsWith" text="Completed">
      <formula>LEFT(E78,LEN("Completed"))="Completed"</formula>
    </cfRule>
    <cfRule type="beginsWith" dxfId="552" priority="767" stopIfTrue="1" operator="beginsWith" text="Partial">
      <formula>LEFT(E78,LEN("Partial"))="Partial"</formula>
    </cfRule>
    <cfRule type="beginsWith" dxfId="551" priority="768" stopIfTrue="1" operator="beginsWith" text="Missing">
      <formula>LEFT(E78,LEN("Missing"))="Missing"</formula>
    </cfRule>
    <cfRule type="beginsWith" dxfId="550" priority="769" stopIfTrue="1" operator="beginsWith" text="Untested">
      <formula>LEFT(E78,LEN("Untested"))="Untested"</formula>
    </cfRule>
    <cfRule type="notContainsBlanks" dxfId="549" priority="770" stopIfTrue="1">
      <formula>LEN(TRIM(E78))&gt;0</formula>
    </cfRule>
  </conditionalFormatting>
  <conditionalFormatting sqref="E77">
    <cfRule type="beginsWith" dxfId="548" priority="755" stopIfTrue="1" operator="beginsWith" text="Not Applicable">
      <formula>LEFT(E77,LEN("Not Applicable"))="Not Applicable"</formula>
    </cfRule>
    <cfRule type="beginsWith" dxfId="547" priority="756" stopIfTrue="1" operator="beginsWith" text="Waived">
      <formula>LEFT(E77,LEN("Waived"))="Waived"</formula>
    </cfRule>
    <cfRule type="beginsWith" dxfId="546" priority="757" stopIfTrue="1" operator="beginsWith" text="Pre-Passed">
      <formula>LEFT(E77,LEN("Pre-Passed"))="Pre-Passed"</formula>
    </cfRule>
    <cfRule type="beginsWith" dxfId="545" priority="758" stopIfTrue="1" operator="beginsWith" text="Completed">
      <formula>LEFT(E77,LEN("Completed"))="Completed"</formula>
    </cfRule>
    <cfRule type="beginsWith" dxfId="544" priority="759" stopIfTrue="1" operator="beginsWith" text="Partial">
      <formula>LEFT(E77,LEN("Partial"))="Partial"</formula>
    </cfRule>
    <cfRule type="beginsWith" dxfId="543" priority="760" stopIfTrue="1" operator="beginsWith" text="Missing">
      <formula>LEFT(E77,LEN("Missing"))="Missing"</formula>
    </cfRule>
    <cfRule type="beginsWith" dxfId="542" priority="761" stopIfTrue="1" operator="beginsWith" text="Untested">
      <formula>LEFT(E77,LEN("Untested"))="Untested"</formula>
    </cfRule>
    <cfRule type="notContainsBlanks" dxfId="541" priority="762" stopIfTrue="1">
      <formula>LEN(TRIM(E77))&gt;0</formula>
    </cfRule>
  </conditionalFormatting>
  <conditionalFormatting sqref="A77:A78">
    <cfRule type="beginsWith" dxfId="540" priority="748" stopIfTrue="1" operator="beginsWith" text="Exceptional">
      <formula>LEFT(A77,LEN("Exceptional"))="Exceptional"</formula>
    </cfRule>
    <cfRule type="beginsWith" dxfId="539" priority="749" stopIfTrue="1" operator="beginsWith" text="Professional">
      <formula>LEFT(A77,LEN("Professional"))="Professional"</formula>
    </cfRule>
    <cfRule type="beginsWith" dxfId="538" priority="750" stopIfTrue="1" operator="beginsWith" text="Advanced">
      <formula>LEFT(A77,LEN("Advanced"))="Advanced"</formula>
    </cfRule>
    <cfRule type="beginsWith" dxfId="537" priority="751" stopIfTrue="1" operator="beginsWith" text="Intermediate">
      <formula>LEFT(A77,LEN("Intermediate"))="Intermediate"</formula>
    </cfRule>
    <cfRule type="beginsWith" dxfId="536" priority="752" stopIfTrue="1" operator="beginsWith" text="Basic">
      <formula>LEFT(A77,LEN("Basic"))="Basic"</formula>
    </cfRule>
    <cfRule type="beginsWith" dxfId="535" priority="753" stopIfTrue="1" operator="beginsWith" text="Required">
      <formula>LEFT(A77,LEN("Required"))="Required"</formula>
    </cfRule>
    <cfRule type="notContainsBlanks" dxfId="534" priority="754" stopIfTrue="1">
      <formula>LEN(TRIM(A77))&gt;0</formula>
    </cfRule>
  </conditionalFormatting>
  <conditionalFormatting sqref="E86">
    <cfRule type="beginsWith" dxfId="533" priority="732" stopIfTrue="1" operator="beginsWith" text="Not Applicable">
      <formula>LEFT(E86,LEN("Not Applicable"))="Not Applicable"</formula>
    </cfRule>
    <cfRule type="beginsWith" dxfId="532" priority="733" stopIfTrue="1" operator="beginsWith" text="Waived">
      <formula>LEFT(E86,LEN("Waived"))="Waived"</formula>
    </cfRule>
    <cfRule type="beginsWith" dxfId="531" priority="734" stopIfTrue="1" operator="beginsWith" text="Pre-Passed">
      <formula>LEFT(E86,LEN("Pre-Passed"))="Pre-Passed"</formula>
    </cfRule>
    <cfRule type="beginsWith" dxfId="530" priority="735" stopIfTrue="1" operator="beginsWith" text="Completed">
      <formula>LEFT(E86,LEN("Completed"))="Completed"</formula>
    </cfRule>
    <cfRule type="beginsWith" dxfId="529" priority="736" stopIfTrue="1" operator="beginsWith" text="Partial">
      <formula>LEFT(E86,LEN("Partial"))="Partial"</formula>
    </cfRule>
    <cfRule type="beginsWith" dxfId="528" priority="737" stopIfTrue="1" operator="beginsWith" text="Missing">
      <formula>LEFT(E86,LEN("Missing"))="Missing"</formula>
    </cfRule>
    <cfRule type="beginsWith" dxfId="527" priority="738" stopIfTrue="1" operator="beginsWith" text="Untested">
      <formula>LEFT(E86,LEN("Untested"))="Untested"</formula>
    </cfRule>
    <cfRule type="notContainsBlanks" dxfId="526" priority="739" stopIfTrue="1">
      <formula>LEN(TRIM(E86))&gt;0</formula>
    </cfRule>
  </conditionalFormatting>
  <conditionalFormatting sqref="A86">
    <cfRule type="beginsWith" dxfId="525" priority="725" stopIfTrue="1" operator="beginsWith" text="Exceptional">
      <formula>LEFT(A86,LEN("Exceptional"))="Exceptional"</formula>
    </cfRule>
    <cfRule type="beginsWith" dxfId="524" priority="726" stopIfTrue="1" operator="beginsWith" text="Professional">
      <formula>LEFT(A86,LEN("Professional"))="Professional"</formula>
    </cfRule>
    <cfRule type="beginsWith" dxfId="523" priority="727" stopIfTrue="1" operator="beginsWith" text="Advanced">
      <formula>LEFT(A86,LEN("Advanced"))="Advanced"</formula>
    </cfRule>
    <cfRule type="beginsWith" dxfId="522" priority="728" stopIfTrue="1" operator="beginsWith" text="Intermediate">
      <formula>LEFT(A86,LEN("Intermediate"))="Intermediate"</formula>
    </cfRule>
    <cfRule type="beginsWith" dxfId="521" priority="729" stopIfTrue="1" operator="beginsWith" text="Basic">
      <formula>LEFT(A86,LEN("Basic"))="Basic"</formula>
    </cfRule>
    <cfRule type="beginsWith" dxfId="520" priority="730" stopIfTrue="1" operator="beginsWith" text="Required">
      <formula>LEFT(A86,LEN("Required"))="Required"</formula>
    </cfRule>
    <cfRule type="notContainsBlanks" dxfId="519" priority="731" stopIfTrue="1">
      <formula>LEN(TRIM(A86))&gt;0</formula>
    </cfRule>
  </conditionalFormatting>
  <conditionalFormatting sqref="E82">
    <cfRule type="beginsWith" dxfId="518" priority="709" stopIfTrue="1" operator="beginsWith" text="Not Applicable">
      <formula>LEFT(E82,LEN("Not Applicable"))="Not Applicable"</formula>
    </cfRule>
    <cfRule type="beginsWith" dxfId="517" priority="710" stopIfTrue="1" operator="beginsWith" text="Waived">
      <formula>LEFT(E82,LEN("Waived"))="Waived"</formula>
    </cfRule>
    <cfRule type="beginsWith" dxfId="516" priority="711" stopIfTrue="1" operator="beginsWith" text="Pre-Passed">
      <formula>LEFT(E82,LEN("Pre-Passed"))="Pre-Passed"</formula>
    </cfRule>
    <cfRule type="beginsWith" dxfId="515" priority="712" stopIfTrue="1" operator="beginsWith" text="Completed">
      <formula>LEFT(E82,LEN("Completed"))="Completed"</formula>
    </cfRule>
    <cfRule type="beginsWith" dxfId="514" priority="713" stopIfTrue="1" operator="beginsWith" text="Partial">
      <formula>LEFT(E82,LEN("Partial"))="Partial"</formula>
    </cfRule>
    <cfRule type="beginsWith" dxfId="513" priority="714" stopIfTrue="1" operator="beginsWith" text="Missing">
      <formula>LEFT(E82,LEN("Missing"))="Missing"</formula>
    </cfRule>
    <cfRule type="beginsWith" dxfId="512" priority="715" stopIfTrue="1" operator="beginsWith" text="Untested">
      <formula>LEFT(E82,LEN("Untested"))="Untested"</formula>
    </cfRule>
    <cfRule type="notContainsBlanks" dxfId="511" priority="716" stopIfTrue="1">
      <formula>LEN(TRIM(E82))&gt;0</formula>
    </cfRule>
  </conditionalFormatting>
  <conditionalFormatting sqref="E74">
    <cfRule type="beginsWith" dxfId="510" priority="693" stopIfTrue="1" operator="beginsWith" text="Not Applicable">
      <formula>LEFT(E74,LEN("Not Applicable"))="Not Applicable"</formula>
    </cfRule>
    <cfRule type="beginsWith" dxfId="509" priority="694" stopIfTrue="1" operator="beginsWith" text="Waived">
      <formula>LEFT(E74,LEN("Waived"))="Waived"</formula>
    </cfRule>
    <cfRule type="beginsWith" dxfId="508" priority="695" stopIfTrue="1" operator="beginsWith" text="Pre-Passed">
      <formula>LEFT(E74,LEN("Pre-Passed"))="Pre-Passed"</formula>
    </cfRule>
    <cfRule type="beginsWith" dxfId="507" priority="696" stopIfTrue="1" operator="beginsWith" text="Completed">
      <formula>LEFT(E74,LEN("Completed"))="Completed"</formula>
    </cfRule>
    <cfRule type="beginsWith" dxfId="506" priority="697" stopIfTrue="1" operator="beginsWith" text="Partial">
      <formula>LEFT(E74,LEN("Partial"))="Partial"</formula>
    </cfRule>
    <cfRule type="beginsWith" dxfId="505" priority="698" stopIfTrue="1" operator="beginsWith" text="Missing">
      <formula>LEFT(E74,LEN("Missing"))="Missing"</formula>
    </cfRule>
    <cfRule type="beginsWith" dxfId="504" priority="699" stopIfTrue="1" operator="beginsWith" text="Untested">
      <formula>LEFT(E74,LEN("Untested"))="Untested"</formula>
    </cfRule>
    <cfRule type="notContainsBlanks" dxfId="503" priority="700" stopIfTrue="1">
      <formula>LEN(TRIM(E74))&gt;0</formula>
    </cfRule>
  </conditionalFormatting>
  <conditionalFormatting sqref="A74">
    <cfRule type="beginsWith" dxfId="502" priority="686" stopIfTrue="1" operator="beginsWith" text="Exceptional">
      <formula>LEFT(A74,LEN("Exceptional"))="Exceptional"</formula>
    </cfRule>
    <cfRule type="beginsWith" dxfId="501" priority="687" stopIfTrue="1" operator="beginsWith" text="Professional">
      <formula>LEFT(A74,LEN("Professional"))="Professional"</formula>
    </cfRule>
    <cfRule type="beginsWith" dxfId="500" priority="688" stopIfTrue="1" operator="beginsWith" text="Advanced">
      <formula>LEFT(A74,LEN("Advanced"))="Advanced"</formula>
    </cfRule>
    <cfRule type="beginsWith" dxfId="499" priority="689" stopIfTrue="1" operator="beginsWith" text="Intermediate">
      <formula>LEFT(A74,LEN("Intermediate"))="Intermediate"</formula>
    </cfRule>
    <cfRule type="beginsWith" dxfId="498" priority="690" stopIfTrue="1" operator="beginsWith" text="Basic">
      <formula>LEFT(A74,LEN("Basic"))="Basic"</formula>
    </cfRule>
    <cfRule type="beginsWith" dxfId="497" priority="691" stopIfTrue="1" operator="beginsWith" text="Required">
      <formula>LEFT(A74,LEN("Required"))="Required"</formula>
    </cfRule>
    <cfRule type="notContainsBlanks" dxfId="496" priority="692" stopIfTrue="1">
      <formula>LEN(TRIM(A74))&gt;0</formula>
    </cfRule>
  </conditionalFormatting>
  <conditionalFormatting sqref="A81">
    <cfRule type="beginsWith" dxfId="495" priority="679" stopIfTrue="1" operator="beginsWith" text="Exceptional">
      <formula>LEFT(A81,LEN("Exceptional"))="Exceptional"</formula>
    </cfRule>
    <cfRule type="beginsWith" dxfId="494" priority="680" stopIfTrue="1" operator="beginsWith" text="Professional">
      <formula>LEFT(A81,LEN("Professional"))="Professional"</formula>
    </cfRule>
    <cfRule type="beginsWith" dxfId="493" priority="681" stopIfTrue="1" operator="beginsWith" text="Advanced">
      <formula>LEFT(A81,LEN("Advanced"))="Advanced"</formula>
    </cfRule>
    <cfRule type="beginsWith" dxfId="492" priority="682" stopIfTrue="1" operator="beginsWith" text="Intermediate">
      <formula>LEFT(A81,LEN("Intermediate"))="Intermediate"</formula>
    </cfRule>
    <cfRule type="beginsWith" dxfId="491" priority="683" stopIfTrue="1" operator="beginsWith" text="Basic">
      <formula>LEFT(A81,LEN("Basic"))="Basic"</formula>
    </cfRule>
    <cfRule type="beginsWith" dxfId="490" priority="684" stopIfTrue="1" operator="beginsWith" text="Required">
      <formula>LEFT(A81,LEN("Required"))="Required"</formula>
    </cfRule>
    <cfRule type="notContainsBlanks" dxfId="489" priority="685" stopIfTrue="1">
      <formula>LEN(TRIM(A81))&gt;0</formula>
    </cfRule>
  </conditionalFormatting>
  <conditionalFormatting sqref="A75">
    <cfRule type="beginsWith" dxfId="488" priority="672" stopIfTrue="1" operator="beginsWith" text="Exceptional">
      <formula>LEFT(A75,LEN("Exceptional"))="Exceptional"</formula>
    </cfRule>
    <cfRule type="beginsWith" dxfId="487" priority="673" stopIfTrue="1" operator="beginsWith" text="Professional">
      <formula>LEFT(A75,LEN("Professional"))="Professional"</formula>
    </cfRule>
    <cfRule type="beginsWith" dxfId="486" priority="674" stopIfTrue="1" operator="beginsWith" text="Advanced">
      <formula>LEFT(A75,LEN("Advanced"))="Advanced"</formula>
    </cfRule>
    <cfRule type="beginsWith" dxfId="485" priority="675" stopIfTrue="1" operator="beginsWith" text="Intermediate">
      <formula>LEFT(A75,LEN("Intermediate"))="Intermediate"</formula>
    </cfRule>
    <cfRule type="beginsWith" dxfId="484" priority="676" stopIfTrue="1" operator="beginsWith" text="Basic">
      <formula>LEFT(A75,LEN("Basic"))="Basic"</formula>
    </cfRule>
    <cfRule type="beginsWith" dxfId="483" priority="677" stopIfTrue="1" operator="beginsWith" text="Required">
      <formula>LEFT(A75,LEN("Required"))="Required"</formula>
    </cfRule>
    <cfRule type="notContainsBlanks" dxfId="482" priority="678" stopIfTrue="1">
      <formula>LEN(TRIM(A75))&gt;0</formula>
    </cfRule>
  </conditionalFormatting>
  <conditionalFormatting sqref="A82">
    <cfRule type="beginsWith" dxfId="481" priority="665" stopIfTrue="1" operator="beginsWith" text="Exceptional">
      <formula>LEFT(A82,LEN("Exceptional"))="Exceptional"</formula>
    </cfRule>
    <cfRule type="beginsWith" dxfId="480" priority="666" stopIfTrue="1" operator="beginsWith" text="Professional">
      <formula>LEFT(A82,LEN("Professional"))="Professional"</formula>
    </cfRule>
    <cfRule type="beginsWith" dxfId="479" priority="667" stopIfTrue="1" operator="beginsWith" text="Advanced">
      <formula>LEFT(A82,LEN("Advanced"))="Advanced"</formula>
    </cfRule>
    <cfRule type="beginsWith" dxfId="478" priority="668" stopIfTrue="1" operator="beginsWith" text="Intermediate">
      <formula>LEFT(A82,LEN("Intermediate"))="Intermediate"</formula>
    </cfRule>
    <cfRule type="beginsWith" dxfId="477" priority="669" stopIfTrue="1" operator="beginsWith" text="Basic">
      <formula>LEFT(A82,LEN("Basic"))="Basic"</formula>
    </cfRule>
    <cfRule type="beginsWith" dxfId="476" priority="670" stopIfTrue="1" operator="beginsWith" text="Required">
      <formula>LEFT(A82,LEN("Required"))="Required"</formula>
    </cfRule>
    <cfRule type="notContainsBlanks" dxfId="475" priority="671" stopIfTrue="1">
      <formula>LEN(TRIM(A82))&gt;0</formula>
    </cfRule>
  </conditionalFormatting>
  <conditionalFormatting sqref="E84">
    <cfRule type="beginsWith" dxfId="474" priority="657" stopIfTrue="1" operator="beginsWith" text="Not Applicable">
      <formula>LEFT(E84,LEN("Not Applicable"))="Not Applicable"</formula>
    </cfRule>
    <cfRule type="beginsWith" dxfId="473" priority="658" stopIfTrue="1" operator="beginsWith" text="Waived">
      <formula>LEFT(E84,LEN("Waived"))="Waived"</formula>
    </cfRule>
    <cfRule type="beginsWith" dxfId="472" priority="659" stopIfTrue="1" operator="beginsWith" text="Pre-Passed">
      <formula>LEFT(E84,LEN("Pre-Passed"))="Pre-Passed"</formula>
    </cfRule>
    <cfRule type="beginsWith" dxfId="471" priority="660" stopIfTrue="1" operator="beginsWith" text="Completed">
      <formula>LEFT(E84,LEN("Completed"))="Completed"</formula>
    </cfRule>
    <cfRule type="beginsWith" dxfId="470" priority="661" stopIfTrue="1" operator="beginsWith" text="Partial">
      <formula>LEFT(E84,LEN("Partial"))="Partial"</formula>
    </cfRule>
    <cfRule type="beginsWith" dxfId="469" priority="662" stopIfTrue="1" operator="beginsWith" text="Missing">
      <formula>LEFT(E84,LEN("Missing"))="Missing"</formula>
    </cfRule>
    <cfRule type="beginsWith" dxfId="468" priority="663" stopIfTrue="1" operator="beginsWith" text="Untested">
      <formula>LEFT(E84,LEN("Untested"))="Untested"</formula>
    </cfRule>
    <cfRule type="notContainsBlanks" dxfId="467" priority="664" stopIfTrue="1">
      <formula>LEN(TRIM(E84))&gt;0</formula>
    </cfRule>
  </conditionalFormatting>
  <conditionalFormatting sqref="E80">
    <cfRule type="beginsWith" dxfId="466" priority="641" stopIfTrue="1" operator="beginsWith" text="Not Applicable">
      <formula>LEFT(E80,LEN("Not Applicable"))="Not Applicable"</formula>
    </cfRule>
    <cfRule type="beginsWith" dxfId="465" priority="642" stopIfTrue="1" operator="beginsWith" text="Waived">
      <formula>LEFT(E80,LEN("Waived"))="Waived"</formula>
    </cfRule>
    <cfRule type="beginsWith" dxfId="464" priority="643" stopIfTrue="1" operator="beginsWith" text="Pre-Passed">
      <formula>LEFT(E80,LEN("Pre-Passed"))="Pre-Passed"</formula>
    </cfRule>
    <cfRule type="beginsWith" dxfId="463" priority="644" stopIfTrue="1" operator="beginsWith" text="Completed">
      <formula>LEFT(E80,LEN("Completed"))="Completed"</formula>
    </cfRule>
    <cfRule type="beginsWith" dxfId="462" priority="645" stopIfTrue="1" operator="beginsWith" text="Partial">
      <formula>LEFT(E80,LEN("Partial"))="Partial"</formula>
    </cfRule>
    <cfRule type="beginsWith" dxfId="461" priority="646" stopIfTrue="1" operator="beginsWith" text="Missing">
      <formula>LEFT(E80,LEN("Missing"))="Missing"</formula>
    </cfRule>
    <cfRule type="beginsWith" dxfId="460" priority="647" stopIfTrue="1" operator="beginsWith" text="Untested">
      <formula>LEFT(E80,LEN("Untested"))="Untested"</formula>
    </cfRule>
    <cfRule type="notContainsBlanks" dxfId="459" priority="648" stopIfTrue="1">
      <formula>LEN(TRIM(E80))&gt;0</formula>
    </cfRule>
  </conditionalFormatting>
  <conditionalFormatting sqref="A83">
    <cfRule type="beginsWith" dxfId="458" priority="634" stopIfTrue="1" operator="beginsWith" text="Exceptional">
      <formula>LEFT(A83,LEN("Exceptional"))="Exceptional"</formula>
    </cfRule>
    <cfRule type="beginsWith" dxfId="457" priority="635" stopIfTrue="1" operator="beginsWith" text="Professional">
      <formula>LEFT(A83,LEN("Professional"))="Professional"</formula>
    </cfRule>
    <cfRule type="beginsWith" dxfId="456" priority="636" stopIfTrue="1" operator="beginsWith" text="Advanced">
      <formula>LEFT(A83,LEN("Advanced"))="Advanced"</formula>
    </cfRule>
    <cfRule type="beginsWith" dxfId="455" priority="637" stopIfTrue="1" operator="beginsWith" text="Intermediate">
      <formula>LEFT(A83,LEN("Intermediate"))="Intermediate"</formula>
    </cfRule>
    <cfRule type="beginsWith" dxfId="454" priority="638" stopIfTrue="1" operator="beginsWith" text="Basic">
      <formula>LEFT(A83,LEN("Basic"))="Basic"</formula>
    </cfRule>
    <cfRule type="beginsWith" dxfId="453" priority="639" stopIfTrue="1" operator="beginsWith" text="Required">
      <formula>LEFT(A83,LEN("Required"))="Required"</formula>
    </cfRule>
    <cfRule type="notContainsBlanks" dxfId="452" priority="640" stopIfTrue="1">
      <formula>LEN(TRIM(A83))&gt;0</formula>
    </cfRule>
  </conditionalFormatting>
  <conditionalFormatting sqref="A69">
    <cfRule type="beginsWith" dxfId="451" priority="627" stopIfTrue="1" operator="beginsWith" text="Exceptional">
      <formula>LEFT(A69,LEN("Exceptional"))="Exceptional"</formula>
    </cfRule>
    <cfRule type="beginsWith" dxfId="450" priority="628" stopIfTrue="1" operator="beginsWith" text="Professional">
      <formula>LEFT(A69,LEN("Professional"))="Professional"</formula>
    </cfRule>
    <cfRule type="beginsWith" dxfId="449" priority="629" stopIfTrue="1" operator="beginsWith" text="Advanced">
      <formula>LEFT(A69,LEN("Advanced"))="Advanced"</formula>
    </cfRule>
    <cfRule type="beginsWith" dxfId="448" priority="630" stopIfTrue="1" operator="beginsWith" text="Intermediate">
      <formula>LEFT(A69,LEN("Intermediate"))="Intermediate"</formula>
    </cfRule>
    <cfRule type="beginsWith" dxfId="447" priority="631" stopIfTrue="1" operator="beginsWith" text="Basic">
      <formula>LEFT(A69,LEN("Basic"))="Basic"</formula>
    </cfRule>
    <cfRule type="beginsWith" dxfId="446" priority="632" stopIfTrue="1" operator="beginsWith" text="Required">
      <formula>LEFT(A69,LEN("Required"))="Required"</formula>
    </cfRule>
    <cfRule type="notContainsBlanks" dxfId="445" priority="633" stopIfTrue="1">
      <formula>LEN(TRIM(A69))&gt;0</formula>
    </cfRule>
  </conditionalFormatting>
  <conditionalFormatting sqref="E69">
    <cfRule type="beginsWith" dxfId="444" priority="619" stopIfTrue="1" operator="beginsWith" text="Not Applicable">
      <formula>LEFT(E69,LEN("Not Applicable"))="Not Applicable"</formula>
    </cfRule>
    <cfRule type="beginsWith" dxfId="443" priority="620" stopIfTrue="1" operator="beginsWith" text="Waived">
      <formula>LEFT(E69,LEN("Waived"))="Waived"</formula>
    </cfRule>
    <cfRule type="beginsWith" dxfId="442" priority="621" stopIfTrue="1" operator="beginsWith" text="Pre-Passed">
      <formula>LEFT(E69,LEN("Pre-Passed"))="Pre-Passed"</formula>
    </cfRule>
    <cfRule type="beginsWith" dxfId="441" priority="622" stopIfTrue="1" operator="beginsWith" text="Completed">
      <formula>LEFT(E69,LEN("Completed"))="Completed"</formula>
    </cfRule>
    <cfRule type="beginsWith" dxfId="440" priority="623" stopIfTrue="1" operator="beginsWith" text="Partial">
      <formula>LEFT(E69,LEN("Partial"))="Partial"</formula>
    </cfRule>
    <cfRule type="beginsWith" dxfId="439" priority="624" stopIfTrue="1" operator="beginsWith" text="Missing">
      <formula>LEFT(E69,LEN("Missing"))="Missing"</formula>
    </cfRule>
    <cfRule type="beginsWith" dxfId="438" priority="625" stopIfTrue="1" operator="beginsWith" text="Untested">
      <formula>LEFT(E69,LEN("Untested"))="Untested"</formula>
    </cfRule>
    <cfRule type="notContainsBlanks" dxfId="437" priority="626" stopIfTrue="1">
      <formula>LEN(TRIM(E69))&gt;0</formula>
    </cfRule>
  </conditionalFormatting>
  <conditionalFormatting sqref="F69">
    <cfRule type="beginsWith" dxfId="436" priority="611" stopIfTrue="1" operator="beginsWith" text="Not Applicable">
      <formula>LEFT(F69,LEN("Not Applicable"))="Not Applicable"</formula>
    </cfRule>
    <cfRule type="beginsWith" dxfId="435" priority="612" stopIfTrue="1" operator="beginsWith" text="Waived">
      <formula>LEFT(F69,LEN("Waived"))="Waived"</formula>
    </cfRule>
    <cfRule type="beginsWith" dxfId="434" priority="613" stopIfTrue="1" operator="beginsWith" text="Pre-Passed">
      <formula>LEFT(F69,LEN("Pre-Passed"))="Pre-Passed"</formula>
    </cfRule>
    <cfRule type="beginsWith" dxfId="433" priority="614" stopIfTrue="1" operator="beginsWith" text="Completed">
      <formula>LEFT(F69,LEN("Completed"))="Completed"</formula>
    </cfRule>
    <cfRule type="beginsWith" dxfId="432" priority="615" stopIfTrue="1" operator="beginsWith" text="Partial">
      <formula>LEFT(F69,LEN("Partial"))="Partial"</formula>
    </cfRule>
    <cfRule type="beginsWith" dxfId="431" priority="616" stopIfTrue="1" operator="beginsWith" text="Missing">
      <formula>LEFT(F69,LEN("Missing"))="Missing"</formula>
    </cfRule>
    <cfRule type="beginsWith" dxfId="430" priority="617" stopIfTrue="1" operator="beginsWith" text="Untested">
      <formula>LEFT(F69,LEN("Untested"))="Untested"</formula>
    </cfRule>
    <cfRule type="notContainsBlanks" dxfId="429" priority="618" stopIfTrue="1">
      <formula>LEN(TRIM(F69))&gt;0</formula>
    </cfRule>
  </conditionalFormatting>
  <conditionalFormatting sqref="A72">
    <cfRule type="beginsWith" dxfId="428" priority="549" stopIfTrue="1" operator="beginsWith" text="Exceptional">
      <formula>LEFT(A72,LEN("Exceptional"))="Exceptional"</formula>
    </cfRule>
    <cfRule type="beginsWith" dxfId="427" priority="550" stopIfTrue="1" operator="beginsWith" text="Professional">
      <formula>LEFT(A72,LEN("Professional"))="Professional"</formula>
    </cfRule>
    <cfRule type="beginsWith" dxfId="426" priority="551" stopIfTrue="1" operator="beginsWith" text="Advanced">
      <formula>LEFT(A72,LEN("Advanced"))="Advanced"</formula>
    </cfRule>
    <cfRule type="beginsWith" dxfId="425" priority="552" stopIfTrue="1" operator="beginsWith" text="Intermediate">
      <formula>LEFT(A72,LEN("Intermediate"))="Intermediate"</formula>
    </cfRule>
    <cfRule type="beginsWith" dxfId="424" priority="553" stopIfTrue="1" operator="beginsWith" text="Basic">
      <formula>LEFT(A72,LEN("Basic"))="Basic"</formula>
    </cfRule>
    <cfRule type="beginsWith" dxfId="423" priority="554" stopIfTrue="1" operator="beginsWith" text="Required">
      <formula>LEFT(A72,LEN("Required"))="Required"</formula>
    </cfRule>
    <cfRule type="notContainsBlanks" dxfId="422" priority="555" stopIfTrue="1">
      <formula>LEN(TRIM(A72))&gt;0</formula>
    </cfRule>
  </conditionalFormatting>
  <conditionalFormatting sqref="E71">
    <cfRule type="beginsWith" dxfId="421" priority="587" stopIfTrue="1" operator="beginsWith" text="Not Applicable">
      <formula>LEFT(E71,LEN("Not Applicable"))="Not Applicable"</formula>
    </cfRule>
    <cfRule type="beginsWith" dxfId="420" priority="588" stopIfTrue="1" operator="beginsWith" text="Waived">
      <formula>LEFT(E71,LEN("Waived"))="Waived"</formula>
    </cfRule>
    <cfRule type="beginsWith" dxfId="419" priority="589" stopIfTrue="1" operator="beginsWith" text="Pre-Passed">
      <formula>LEFT(E71,LEN("Pre-Passed"))="Pre-Passed"</formula>
    </cfRule>
    <cfRule type="beginsWith" dxfId="418" priority="590" stopIfTrue="1" operator="beginsWith" text="Completed">
      <formula>LEFT(E71,LEN("Completed"))="Completed"</formula>
    </cfRule>
    <cfRule type="beginsWith" dxfId="417" priority="591" stopIfTrue="1" operator="beginsWith" text="Partial">
      <formula>LEFT(E71,LEN("Partial"))="Partial"</formula>
    </cfRule>
    <cfRule type="beginsWith" dxfId="416" priority="592" stopIfTrue="1" operator="beginsWith" text="Missing">
      <formula>LEFT(E71,LEN("Missing"))="Missing"</formula>
    </cfRule>
    <cfRule type="beginsWith" dxfId="415" priority="593" stopIfTrue="1" operator="beginsWith" text="Untested">
      <formula>LEFT(E71,LEN("Untested"))="Untested"</formula>
    </cfRule>
    <cfRule type="notContainsBlanks" dxfId="414" priority="594" stopIfTrue="1">
      <formula>LEN(TRIM(E71))&gt;0</formula>
    </cfRule>
  </conditionalFormatting>
  <conditionalFormatting sqref="E72">
    <cfRule type="beginsWith" dxfId="413" priority="579" stopIfTrue="1" operator="beginsWith" text="Not Applicable">
      <formula>LEFT(E72,LEN("Not Applicable"))="Not Applicable"</formula>
    </cfRule>
    <cfRule type="beginsWith" dxfId="412" priority="580" stopIfTrue="1" operator="beginsWith" text="Waived">
      <formula>LEFT(E72,LEN("Waived"))="Waived"</formula>
    </cfRule>
    <cfRule type="beginsWith" dxfId="411" priority="581" stopIfTrue="1" operator="beginsWith" text="Pre-Passed">
      <formula>LEFT(E72,LEN("Pre-Passed"))="Pre-Passed"</formula>
    </cfRule>
    <cfRule type="beginsWith" dxfId="410" priority="582" stopIfTrue="1" operator="beginsWith" text="Completed">
      <formula>LEFT(E72,LEN("Completed"))="Completed"</formula>
    </cfRule>
    <cfRule type="beginsWith" dxfId="409" priority="583" stopIfTrue="1" operator="beginsWith" text="Partial">
      <formula>LEFT(E72,LEN("Partial"))="Partial"</formula>
    </cfRule>
    <cfRule type="beginsWith" dxfId="408" priority="584" stopIfTrue="1" operator="beginsWith" text="Missing">
      <formula>LEFT(E72,LEN("Missing"))="Missing"</formula>
    </cfRule>
    <cfRule type="beginsWith" dxfId="407" priority="585" stopIfTrue="1" operator="beginsWith" text="Untested">
      <formula>LEFT(E72,LEN("Untested"))="Untested"</formula>
    </cfRule>
    <cfRule type="notContainsBlanks" dxfId="406" priority="586" stopIfTrue="1">
      <formula>LEN(TRIM(E72))&gt;0</formula>
    </cfRule>
  </conditionalFormatting>
  <conditionalFormatting sqref="E70">
    <cfRule type="beginsWith" dxfId="405" priority="563" stopIfTrue="1" operator="beginsWith" text="Not Applicable">
      <formula>LEFT(E70,LEN("Not Applicable"))="Not Applicable"</formula>
    </cfRule>
    <cfRule type="beginsWith" dxfId="404" priority="564" stopIfTrue="1" operator="beginsWith" text="Waived">
      <formula>LEFT(E70,LEN("Waived"))="Waived"</formula>
    </cfRule>
    <cfRule type="beginsWith" dxfId="403" priority="565" stopIfTrue="1" operator="beginsWith" text="Pre-Passed">
      <formula>LEFT(E70,LEN("Pre-Passed"))="Pre-Passed"</formula>
    </cfRule>
    <cfRule type="beginsWith" dxfId="402" priority="566" stopIfTrue="1" operator="beginsWith" text="Completed">
      <formula>LEFT(E70,LEN("Completed"))="Completed"</formula>
    </cfRule>
    <cfRule type="beginsWith" dxfId="401" priority="567" stopIfTrue="1" operator="beginsWith" text="Partial">
      <formula>LEFT(E70,LEN("Partial"))="Partial"</formula>
    </cfRule>
    <cfRule type="beginsWith" dxfId="400" priority="568" stopIfTrue="1" operator="beginsWith" text="Missing">
      <formula>LEFT(E70,LEN("Missing"))="Missing"</formula>
    </cfRule>
    <cfRule type="beginsWith" dxfId="399" priority="569" stopIfTrue="1" operator="beginsWith" text="Untested">
      <formula>LEFT(E70,LEN("Untested"))="Untested"</formula>
    </cfRule>
    <cfRule type="notContainsBlanks" dxfId="398" priority="570" stopIfTrue="1">
      <formula>LEN(TRIM(E70))&gt;0</formula>
    </cfRule>
  </conditionalFormatting>
  <conditionalFormatting sqref="A70:A71">
    <cfRule type="beginsWith" dxfId="397" priority="556" stopIfTrue="1" operator="beginsWith" text="Exceptional">
      <formula>LEFT(A70,LEN("Exceptional"))="Exceptional"</formula>
    </cfRule>
    <cfRule type="beginsWith" dxfId="396" priority="557" stopIfTrue="1" operator="beginsWith" text="Professional">
      <formula>LEFT(A70,LEN("Professional"))="Professional"</formula>
    </cfRule>
    <cfRule type="beginsWith" dxfId="395" priority="558" stopIfTrue="1" operator="beginsWith" text="Advanced">
      <formula>LEFT(A70,LEN("Advanced"))="Advanced"</formula>
    </cfRule>
    <cfRule type="beginsWith" dxfId="394" priority="559" stopIfTrue="1" operator="beginsWith" text="Intermediate">
      <formula>LEFT(A70,LEN("Intermediate"))="Intermediate"</formula>
    </cfRule>
    <cfRule type="beginsWith" dxfId="393" priority="560" stopIfTrue="1" operator="beginsWith" text="Basic">
      <formula>LEFT(A70,LEN("Basic"))="Basic"</formula>
    </cfRule>
    <cfRule type="beginsWith" dxfId="392" priority="561" stopIfTrue="1" operator="beginsWith" text="Required">
      <formula>LEFT(A70,LEN("Required"))="Required"</formula>
    </cfRule>
    <cfRule type="notContainsBlanks" dxfId="391" priority="562" stopIfTrue="1">
      <formula>LEN(TRIM(A70))&gt;0</formula>
    </cfRule>
  </conditionalFormatting>
  <conditionalFormatting sqref="E63">
    <cfRule type="beginsWith" dxfId="390" priority="541" stopIfTrue="1" operator="beginsWith" text="Not Applicable">
      <formula>LEFT(E63,LEN("Not Applicable"))="Not Applicable"</formula>
    </cfRule>
    <cfRule type="beginsWith" dxfId="389" priority="542" stopIfTrue="1" operator="beginsWith" text="Waived">
      <formula>LEFT(E63,LEN("Waived"))="Waived"</formula>
    </cfRule>
    <cfRule type="beginsWith" dxfId="388" priority="543" stopIfTrue="1" operator="beginsWith" text="Pre-Passed">
      <formula>LEFT(E63,LEN("Pre-Passed"))="Pre-Passed"</formula>
    </cfRule>
    <cfRule type="beginsWith" dxfId="387" priority="544" stopIfTrue="1" operator="beginsWith" text="Completed">
      <formula>LEFT(E63,LEN("Completed"))="Completed"</formula>
    </cfRule>
    <cfRule type="beginsWith" dxfId="386" priority="545" stopIfTrue="1" operator="beginsWith" text="Partial">
      <formula>LEFT(E63,LEN("Partial"))="Partial"</formula>
    </cfRule>
    <cfRule type="beginsWith" dxfId="385" priority="546" stopIfTrue="1" operator="beginsWith" text="Missing">
      <formula>LEFT(E63,LEN("Missing"))="Missing"</formula>
    </cfRule>
    <cfRule type="beginsWith" dxfId="384" priority="547" stopIfTrue="1" operator="beginsWith" text="Untested">
      <formula>LEFT(E63,LEN("Untested"))="Untested"</formula>
    </cfRule>
    <cfRule type="notContainsBlanks" dxfId="383" priority="548" stopIfTrue="1">
      <formula>LEN(TRIM(E63))&gt;0</formula>
    </cfRule>
  </conditionalFormatting>
  <conditionalFormatting sqref="A63">
    <cfRule type="beginsWith" dxfId="382" priority="534" stopIfTrue="1" operator="beginsWith" text="Exceptional">
      <formula>LEFT(A63,LEN("Exceptional"))="Exceptional"</formula>
    </cfRule>
    <cfRule type="beginsWith" dxfId="381" priority="535" stopIfTrue="1" operator="beginsWith" text="Professional">
      <formula>LEFT(A63,LEN("Professional"))="Professional"</formula>
    </cfRule>
    <cfRule type="beginsWith" dxfId="380" priority="536" stopIfTrue="1" operator="beginsWith" text="Advanced">
      <formula>LEFT(A63,LEN("Advanced"))="Advanced"</formula>
    </cfRule>
    <cfRule type="beginsWith" dxfId="379" priority="537" stopIfTrue="1" operator="beginsWith" text="Intermediate">
      <formula>LEFT(A63,LEN("Intermediate"))="Intermediate"</formula>
    </cfRule>
    <cfRule type="beginsWith" dxfId="378" priority="538" stopIfTrue="1" operator="beginsWith" text="Basic">
      <formula>LEFT(A63,LEN("Basic"))="Basic"</formula>
    </cfRule>
    <cfRule type="beginsWith" dxfId="377" priority="539" stopIfTrue="1" operator="beginsWith" text="Required">
      <formula>LEFT(A63,LEN("Required"))="Required"</formula>
    </cfRule>
    <cfRule type="notContainsBlanks" dxfId="376" priority="540" stopIfTrue="1">
      <formula>LEN(TRIM(A63))&gt;0</formula>
    </cfRule>
  </conditionalFormatting>
  <conditionalFormatting sqref="E61:E62">
    <cfRule type="beginsWith" dxfId="375" priority="526" stopIfTrue="1" operator="beginsWith" text="Not Applicable">
      <formula>LEFT(E61,LEN("Not Applicable"))="Not Applicable"</formula>
    </cfRule>
    <cfRule type="beginsWith" dxfId="374" priority="527" stopIfTrue="1" operator="beginsWith" text="Waived">
      <formula>LEFT(E61,LEN("Waived"))="Waived"</formula>
    </cfRule>
    <cfRule type="beginsWith" dxfId="373" priority="528" stopIfTrue="1" operator="beginsWith" text="Pre-Passed">
      <formula>LEFT(E61,LEN("Pre-Passed"))="Pre-Passed"</formula>
    </cfRule>
    <cfRule type="beginsWith" dxfId="372" priority="529" stopIfTrue="1" operator="beginsWith" text="Completed">
      <formula>LEFT(E61,LEN("Completed"))="Completed"</formula>
    </cfRule>
    <cfRule type="beginsWith" dxfId="371" priority="530" stopIfTrue="1" operator="beginsWith" text="Partial">
      <formula>LEFT(E61,LEN("Partial"))="Partial"</formula>
    </cfRule>
    <cfRule type="beginsWith" dxfId="370" priority="531" stopIfTrue="1" operator="beginsWith" text="Missing">
      <formula>LEFT(E61,LEN("Missing"))="Missing"</formula>
    </cfRule>
    <cfRule type="beginsWith" dxfId="369" priority="532" stopIfTrue="1" operator="beginsWith" text="Untested">
      <formula>LEFT(E61,LEN("Untested"))="Untested"</formula>
    </cfRule>
    <cfRule type="notContainsBlanks" dxfId="368" priority="533" stopIfTrue="1">
      <formula>LEN(TRIM(E61))&gt;0</formula>
    </cfRule>
  </conditionalFormatting>
  <conditionalFormatting sqref="A62">
    <cfRule type="beginsWith" dxfId="367" priority="512" stopIfTrue="1" operator="beginsWith" text="Exceptional">
      <formula>LEFT(A62,LEN("Exceptional"))="Exceptional"</formula>
    </cfRule>
    <cfRule type="beginsWith" dxfId="366" priority="513" stopIfTrue="1" operator="beginsWith" text="Professional">
      <formula>LEFT(A62,LEN("Professional"))="Professional"</formula>
    </cfRule>
    <cfRule type="beginsWith" dxfId="365" priority="514" stopIfTrue="1" operator="beginsWith" text="Advanced">
      <formula>LEFT(A62,LEN("Advanced"))="Advanced"</formula>
    </cfRule>
    <cfRule type="beginsWith" dxfId="364" priority="515" stopIfTrue="1" operator="beginsWith" text="Intermediate">
      <formula>LEFT(A62,LEN("Intermediate"))="Intermediate"</formula>
    </cfRule>
    <cfRule type="beginsWith" dxfId="363" priority="516" stopIfTrue="1" operator="beginsWith" text="Basic">
      <formula>LEFT(A62,LEN("Basic"))="Basic"</formula>
    </cfRule>
    <cfRule type="beginsWith" dxfId="362" priority="517" stopIfTrue="1" operator="beginsWith" text="Required">
      <formula>LEFT(A62,LEN("Required"))="Required"</formula>
    </cfRule>
    <cfRule type="notContainsBlanks" dxfId="361" priority="518" stopIfTrue="1">
      <formula>LEN(TRIM(A62))&gt;0</formula>
    </cfRule>
  </conditionalFormatting>
  <conditionalFormatting sqref="A61">
    <cfRule type="beginsWith" dxfId="360" priority="519" stopIfTrue="1" operator="beginsWith" text="Exceptional">
      <formula>LEFT(A61,LEN("Exceptional"))="Exceptional"</formula>
    </cfRule>
    <cfRule type="beginsWith" dxfId="359" priority="520" stopIfTrue="1" operator="beginsWith" text="Professional">
      <formula>LEFT(A61,LEN("Professional"))="Professional"</formula>
    </cfRule>
    <cfRule type="beginsWith" dxfId="358" priority="521" stopIfTrue="1" operator="beginsWith" text="Advanced">
      <formula>LEFT(A61,LEN("Advanced"))="Advanced"</formula>
    </cfRule>
    <cfRule type="beginsWith" dxfId="357" priority="522" stopIfTrue="1" operator="beginsWith" text="Intermediate">
      <formula>LEFT(A61,LEN("Intermediate"))="Intermediate"</formula>
    </cfRule>
    <cfRule type="beginsWith" dxfId="356" priority="523" stopIfTrue="1" operator="beginsWith" text="Basic">
      <formula>LEFT(A61,LEN("Basic"))="Basic"</formula>
    </cfRule>
    <cfRule type="beginsWith" dxfId="355" priority="524" stopIfTrue="1" operator="beginsWith" text="Required">
      <formula>LEFT(A61,LEN("Required"))="Required"</formula>
    </cfRule>
    <cfRule type="notContainsBlanks" dxfId="354" priority="525" stopIfTrue="1">
      <formula>LEN(TRIM(A61))&gt;0</formula>
    </cfRule>
  </conditionalFormatting>
  <conditionalFormatting sqref="E59:E60">
    <cfRule type="beginsWith" dxfId="353" priority="504" stopIfTrue="1" operator="beginsWith" text="Not Applicable">
      <formula>LEFT(E59,LEN("Not Applicable"))="Not Applicable"</formula>
    </cfRule>
    <cfRule type="beginsWith" dxfId="352" priority="505" stopIfTrue="1" operator="beginsWith" text="Waived">
      <formula>LEFT(E59,LEN("Waived"))="Waived"</formula>
    </cfRule>
    <cfRule type="beginsWith" dxfId="351" priority="506" stopIfTrue="1" operator="beginsWith" text="Pre-Passed">
      <formula>LEFT(E59,LEN("Pre-Passed"))="Pre-Passed"</formula>
    </cfRule>
    <cfRule type="beginsWith" dxfId="350" priority="507" stopIfTrue="1" operator="beginsWith" text="Completed">
      <formula>LEFT(E59,LEN("Completed"))="Completed"</formula>
    </cfRule>
    <cfRule type="beginsWith" dxfId="349" priority="508" stopIfTrue="1" operator="beginsWith" text="Partial">
      <formula>LEFT(E59,LEN("Partial"))="Partial"</formula>
    </cfRule>
    <cfRule type="beginsWith" dxfId="348" priority="509" stopIfTrue="1" operator="beginsWith" text="Missing">
      <formula>LEFT(E59,LEN("Missing"))="Missing"</formula>
    </cfRule>
    <cfRule type="beginsWith" dxfId="347" priority="510" stopIfTrue="1" operator="beginsWith" text="Untested">
      <formula>LEFT(E59,LEN("Untested"))="Untested"</formula>
    </cfRule>
    <cfRule type="notContainsBlanks" dxfId="346" priority="511" stopIfTrue="1">
      <formula>LEN(TRIM(E59))&gt;0</formula>
    </cfRule>
  </conditionalFormatting>
  <conditionalFormatting sqref="A60">
    <cfRule type="beginsWith" dxfId="345" priority="490" stopIfTrue="1" operator="beginsWith" text="Exceptional">
      <formula>LEFT(A60,LEN("Exceptional"))="Exceptional"</formula>
    </cfRule>
    <cfRule type="beginsWith" dxfId="344" priority="491" stopIfTrue="1" operator="beginsWith" text="Professional">
      <formula>LEFT(A60,LEN("Professional"))="Professional"</formula>
    </cfRule>
    <cfRule type="beginsWith" dxfId="343" priority="492" stopIfTrue="1" operator="beginsWith" text="Advanced">
      <formula>LEFT(A60,LEN("Advanced"))="Advanced"</formula>
    </cfRule>
    <cfRule type="beginsWith" dxfId="342" priority="493" stopIfTrue="1" operator="beginsWith" text="Intermediate">
      <formula>LEFT(A60,LEN("Intermediate"))="Intermediate"</formula>
    </cfRule>
    <cfRule type="beginsWith" dxfId="341" priority="494" stopIfTrue="1" operator="beginsWith" text="Basic">
      <formula>LEFT(A60,LEN("Basic"))="Basic"</formula>
    </cfRule>
    <cfRule type="beginsWith" dxfId="340" priority="495" stopIfTrue="1" operator="beginsWith" text="Required">
      <formula>LEFT(A60,LEN("Required"))="Required"</formula>
    </cfRule>
    <cfRule type="notContainsBlanks" dxfId="339" priority="496" stopIfTrue="1">
      <formula>LEN(TRIM(A60))&gt;0</formula>
    </cfRule>
  </conditionalFormatting>
  <conditionalFormatting sqref="A59">
    <cfRule type="beginsWith" dxfId="338" priority="497" stopIfTrue="1" operator="beginsWith" text="Exceptional">
      <formula>LEFT(A59,LEN("Exceptional"))="Exceptional"</formula>
    </cfRule>
    <cfRule type="beginsWith" dxfId="337" priority="498" stopIfTrue="1" operator="beginsWith" text="Professional">
      <formula>LEFT(A59,LEN("Professional"))="Professional"</formula>
    </cfRule>
    <cfRule type="beginsWith" dxfId="336" priority="499" stopIfTrue="1" operator="beginsWith" text="Advanced">
      <formula>LEFT(A59,LEN("Advanced"))="Advanced"</formula>
    </cfRule>
    <cfRule type="beginsWith" dxfId="335" priority="500" stopIfTrue="1" operator="beginsWith" text="Intermediate">
      <formula>LEFT(A59,LEN("Intermediate"))="Intermediate"</formula>
    </cfRule>
    <cfRule type="beginsWith" dxfId="334" priority="501" stopIfTrue="1" operator="beginsWith" text="Basic">
      <formula>LEFT(A59,LEN("Basic"))="Basic"</formula>
    </cfRule>
    <cfRule type="beginsWith" dxfId="333" priority="502" stopIfTrue="1" operator="beginsWith" text="Required">
      <formula>LEFT(A59,LEN("Required"))="Required"</formula>
    </cfRule>
    <cfRule type="notContainsBlanks" dxfId="332" priority="503" stopIfTrue="1">
      <formula>LEN(TRIM(A59))&gt;0</formula>
    </cfRule>
  </conditionalFormatting>
  <conditionalFormatting sqref="E63">
    <cfRule type="beginsWith" dxfId="331" priority="474" stopIfTrue="1" operator="beginsWith" text="Not Applicable">
      <formula>LEFT(E63,LEN("Not Applicable"))="Not Applicable"</formula>
    </cfRule>
    <cfRule type="beginsWith" dxfId="330" priority="475" stopIfTrue="1" operator="beginsWith" text="Waived">
      <formula>LEFT(E63,LEN("Waived"))="Waived"</formula>
    </cfRule>
    <cfRule type="beginsWith" dxfId="329" priority="476" stopIfTrue="1" operator="beginsWith" text="Pre-Passed">
      <formula>LEFT(E63,LEN("Pre-Passed"))="Pre-Passed"</formula>
    </cfRule>
    <cfRule type="beginsWith" dxfId="328" priority="477" stopIfTrue="1" operator="beginsWith" text="Completed">
      <formula>LEFT(E63,LEN("Completed"))="Completed"</formula>
    </cfRule>
    <cfRule type="beginsWith" dxfId="327" priority="478" stopIfTrue="1" operator="beginsWith" text="Partial">
      <formula>LEFT(E63,LEN("Partial"))="Partial"</formula>
    </cfRule>
    <cfRule type="beginsWith" dxfId="326" priority="479" stopIfTrue="1" operator="beginsWith" text="Missing">
      <formula>LEFT(E63,LEN("Missing"))="Missing"</formula>
    </cfRule>
    <cfRule type="beginsWith" dxfId="325" priority="480" stopIfTrue="1" operator="beginsWith" text="Untested">
      <formula>LEFT(E63,LEN("Untested"))="Untested"</formula>
    </cfRule>
    <cfRule type="notContainsBlanks" dxfId="324" priority="481" stopIfTrue="1">
      <formula>LEN(TRIM(E63))&gt;0</formula>
    </cfRule>
  </conditionalFormatting>
  <conditionalFormatting sqref="E60:E62">
    <cfRule type="beginsWith" dxfId="323" priority="466" stopIfTrue="1" operator="beginsWith" text="Not Applicable">
      <formula>LEFT(E60,LEN("Not Applicable"))="Not Applicable"</formula>
    </cfRule>
    <cfRule type="beginsWith" dxfId="322" priority="467" stopIfTrue="1" operator="beginsWith" text="Waived">
      <formula>LEFT(E60,LEN("Waived"))="Waived"</formula>
    </cfRule>
    <cfRule type="beginsWith" dxfId="321" priority="468" stopIfTrue="1" operator="beginsWith" text="Pre-Passed">
      <formula>LEFT(E60,LEN("Pre-Passed"))="Pre-Passed"</formula>
    </cfRule>
    <cfRule type="beginsWith" dxfId="320" priority="469" stopIfTrue="1" operator="beginsWith" text="Completed">
      <formula>LEFT(E60,LEN("Completed"))="Completed"</formula>
    </cfRule>
    <cfRule type="beginsWith" dxfId="319" priority="470" stopIfTrue="1" operator="beginsWith" text="Partial">
      <formula>LEFT(E60,LEN("Partial"))="Partial"</formula>
    </cfRule>
    <cfRule type="beginsWith" dxfId="318" priority="471" stopIfTrue="1" operator="beginsWith" text="Missing">
      <formula>LEFT(E60,LEN("Missing"))="Missing"</formula>
    </cfRule>
    <cfRule type="beginsWith" dxfId="317" priority="472" stopIfTrue="1" operator="beginsWith" text="Untested">
      <formula>LEFT(E60,LEN("Untested"))="Untested"</formula>
    </cfRule>
    <cfRule type="notContainsBlanks" dxfId="316" priority="473" stopIfTrue="1">
      <formula>LEN(TRIM(E60))&gt;0</formula>
    </cfRule>
  </conditionalFormatting>
  <conditionalFormatting sqref="E59">
    <cfRule type="beginsWith" dxfId="315" priority="450" stopIfTrue="1" operator="beginsWith" text="Not Applicable">
      <formula>LEFT(E59,LEN("Not Applicable"))="Not Applicable"</formula>
    </cfRule>
    <cfRule type="beginsWith" dxfId="314" priority="451" stopIfTrue="1" operator="beginsWith" text="Waived">
      <formula>LEFT(E59,LEN("Waived"))="Waived"</formula>
    </cfRule>
    <cfRule type="beginsWith" dxfId="313" priority="452" stopIfTrue="1" operator="beginsWith" text="Pre-Passed">
      <formula>LEFT(E59,LEN("Pre-Passed"))="Pre-Passed"</formula>
    </cfRule>
    <cfRule type="beginsWith" dxfId="312" priority="453" stopIfTrue="1" operator="beginsWith" text="Completed">
      <formula>LEFT(E59,LEN("Completed"))="Completed"</formula>
    </cfRule>
    <cfRule type="beginsWith" dxfId="311" priority="454" stopIfTrue="1" operator="beginsWith" text="Partial">
      <formula>LEFT(E59,LEN("Partial"))="Partial"</formula>
    </cfRule>
    <cfRule type="beginsWith" dxfId="310" priority="455" stopIfTrue="1" operator="beginsWith" text="Missing">
      <formula>LEFT(E59,LEN("Missing"))="Missing"</formula>
    </cfRule>
    <cfRule type="beginsWith" dxfId="309" priority="456" stopIfTrue="1" operator="beginsWith" text="Untested">
      <formula>LEFT(E59,LEN("Untested"))="Untested"</formula>
    </cfRule>
    <cfRule type="notContainsBlanks" dxfId="308" priority="457" stopIfTrue="1">
      <formula>LEN(TRIM(E59))&gt;0</formula>
    </cfRule>
  </conditionalFormatting>
  <conditionalFormatting sqref="A63">
    <cfRule type="beginsWith" dxfId="307" priority="415" stopIfTrue="1" operator="beginsWith" text="Exceptional">
      <formula>LEFT(A63,LEN("Exceptional"))="Exceptional"</formula>
    </cfRule>
    <cfRule type="beginsWith" dxfId="306" priority="416" stopIfTrue="1" operator="beginsWith" text="Professional">
      <formula>LEFT(A63,LEN("Professional"))="Professional"</formula>
    </cfRule>
    <cfRule type="beginsWith" dxfId="305" priority="417" stopIfTrue="1" operator="beginsWith" text="Advanced">
      <formula>LEFT(A63,LEN("Advanced"))="Advanced"</formula>
    </cfRule>
    <cfRule type="beginsWith" dxfId="304" priority="418" stopIfTrue="1" operator="beginsWith" text="Intermediate">
      <formula>LEFT(A63,LEN("Intermediate"))="Intermediate"</formula>
    </cfRule>
    <cfRule type="beginsWith" dxfId="303" priority="419" stopIfTrue="1" operator="beginsWith" text="Basic">
      <formula>LEFT(A63,LEN("Basic"))="Basic"</formula>
    </cfRule>
    <cfRule type="beginsWith" dxfId="302" priority="420" stopIfTrue="1" operator="beginsWith" text="Required">
      <formula>LEFT(A63,LEN("Required"))="Required"</formula>
    </cfRule>
    <cfRule type="notContainsBlanks" dxfId="301" priority="421" stopIfTrue="1">
      <formula>LEN(TRIM(A63))&gt;0</formula>
    </cfRule>
  </conditionalFormatting>
  <conditionalFormatting sqref="A60">
    <cfRule type="beginsWith" dxfId="300" priority="443" stopIfTrue="1" operator="beginsWith" text="Exceptional">
      <formula>LEFT(A60,LEN("Exceptional"))="Exceptional"</formula>
    </cfRule>
    <cfRule type="beginsWith" dxfId="299" priority="444" stopIfTrue="1" operator="beginsWith" text="Professional">
      <formula>LEFT(A60,LEN("Professional"))="Professional"</formula>
    </cfRule>
    <cfRule type="beginsWith" dxfId="298" priority="445" stopIfTrue="1" operator="beginsWith" text="Advanced">
      <formula>LEFT(A60,LEN("Advanced"))="Advanced"</formula>
    </cfRule>
    <cfRule type="beginsWith" dxfId="297" priority="446" stopIfTrue="1" operator="beginsWith" text="Intermediate">
      <formula>LEFT(A60,LEN("Intermediate"))="Intermediate"</formula>
    </cfRule>
    <cfRule type="beginsWith" dxfId="296" priority="447" stopIfTrue="1" operator="beginsWith" text="Basic">
      <formula>LEFT(A60,LEN("Basic"))="Basic"</formula>
    </cfRule>
    <cfRule type="beginsWith" dxfId="295" priority="448" stopIfTrue="1" operator="beginsWith" text="Required">
      <formula>LEFT(A60,LEN("Required"))="Required"</formula>
    </cfRule>
    <cfRule type="notContainsBlanks" dxfId="294" priority="449" stopIfTrue="1">
      <formula>LEN(TRIM(A60))&gt;0</formula>
    </cfRule>
  </conditionalFormatting>
  <conditionalFormatting sqref="A62">
    <cfRule type="beginsWith" dxfId="293" priority="436" stopIfTrue="1" operator="beginsWith" text="Exceptional">
      <formula>LEFT(A62,LEN("Exceptional"))="Exceptional"</formula>
    </cfRule>
    <cfRule type="beginsWith" dxfId="292" priority="437" stopIfTrue="1" operator="beginsWith" text="Professional">
      <formula>LEFT(A62,LEN("Professional"))="Professional"</formula>
    </cfRule>
    <cfRule type="beginsWith" dxfId="291" priority="438" stopIfTrue="1" operator="beginsWith" text="Advanced">
      <formula>LEFT(A62,LEN("Advanced"))="Advanced"</formula>
    </cfRule>
    <cfRule type="beginsWith" dxfId="290" priority="439" stopIfTrue="1" operator="beginsWith" text="Intermediate">
      <formula>LEFT(A62,LEN("Intermediate"))="Intermediate"</formula>
    </cfRule>
    <cfRule type="beginsWith" dxfId="289" priority="440" stopIfTrue="1" operator="beginsWith" text="Basic">
      <formula>LEFT(A62,LEN("Basic"))="Basic"</formula>
    </cfRule>
    <cfRule type="beginsWith" dxfId="288" priority="441" stopIfTrue="1" operator="beginsWith" text="Required">
      <formula>LEFT(A62,LEN("Required"))="Required"</formula>
    </cfRule>
    <cfRule type="notContainsBlanks" dxfId="287" priority="442" stopIfTrue="1">
      <formula>LEN(TRIM(A62))&gt;0</formula>
    </cfRule>
  </conditionalFormatting>
  <conditionalFormatting sqref="A59">
    <cfRule type="beginsWith" dxfId="286" priority="429" stopIfTrue="1" operator="beginsWith" text="Exceptional">
      <formula>LEFT(A59,LEN("Exceptional"))="Exceptional"</formula>
    </cfRule>
    <cfRule type="beginsWith" dxfId="285" priority="430" stopIfTrue="1" operator="beginsWith" text="Professional">
      <formula>LEFT(A59,LEN("Professional"))="Professional"</formula>
    </cfRule>
    <cfRule type="beginsWith" dxfId="284" priority="431" stopIfTrue="1" operator="beginsWith" text="Advanced">
      <formula>LEFT(A59,LEN("Advanced"))="Advanced"</formula>
    </cfRule>
    <cfRule type="beginsWith" dxfId="283" priority="432" stopIfTrue="1" operator="beginsWith" text="Intermediate">
      <formula>LEFT(A59,LEN("Intermediate"))="Intermediate"</formula>
    </cfRule>
    <cfRule type="beginsWith" dxfId="282" priority="433" stopIfTrue="1" operator="beginsWith" text="Basic">
      <formula>LEFT(A59,LEN("Basic"))="Basic"</formula>
    </cfRule>
    <cfRule type="beginsWith" dxfId="281" priority="434" stopIfTrue="1" operator="beginsWith" text="Required">
      <formula>LEFT(A59,LEN("Required"))="Required"</formula>
    </cfRule>
    <cfRule type="notContainsBlanks" dxfId="280" priority="435" stopIfTrue="1">
      <formula>LEN(TRIM(A59))&gt;0</formula>
    </cfRule>
  </conditionalFormatting>
  <conditionalFormatting sqref="A61">
    <cfRule type="beginsWith" dxfId="279" priority="422" stopIfTrue="1" operator="beginsWith" text="Exceptional">
      <formula>LEFT(A61,LEN("Exceptional"))="Exceptional"</formula>
    </cfRule>
    <cfRule type="beginsWith" dxfId="278" priority="423" stopIfTrue="1" operator="beginsWith" text="Professional">
      <formula>LEFT(A61,LEN("Professional"))="Professional"</formula>
    </cfRule>
    <cfRule type="beginsWith" dxfId="277" priority="424" stopIfTrue="1" operator="beginsWith" text="Advanced">
      <formula>LEFT(A61,LEN("Advanced"))="Advanced"</formula>
    </cfRule>
    <cfRule type="beginsWith" dxfId="276" priority="425" stopIfTrue="1" operator="beginsWith" text="Intermediate">
      <formula>LEFT(A61,LEN("Intermediate"))="Intermediate"</formula>
    </cfRule>
    <cfRule type="beginsWith" dxfId="275" priority="426" stopIfTrue="1" operator="beginsWith" text="Basic">
      <formula>LEFT(A61,LEN("Basic"))="Basic"</formula>
    </cfRule>
    <cfRule type="beginsWith" dxfId="274" priority="427" stopIfTrue="1" operator="beginsWith" text="Required">
      <formula>LEFT(A61,LEN("Required"))="Required"</formula>
    </cfRule>
    <cfRule type="notContainsBlanks" dxfId="273" priority="428" stopIfTrue="1">
      <formula>LEN(TRIM(A61))&gt;0</formula>
    </cfRule>
  </conditionalFormatting>
  <conditionalFormatting sqref="E87">
    <cfRule type="beginsWith" dxfId="272" priority="835" stopIfTrue="1" operator="beginsWith" text="Not Applicable">
      <formula>LEFT(E80,LEN("Not Applicable"))="Not Applicable"</formula>
    </cfRule>
    <cfRule type="beginsWith" dxfId="271" priority="836" stopIfTrue="1" operator="beginsWith" text="Waived">
      <formula>LEFT(E80,LEN("Waived"))="Waived"</formula>
    </cfRule>
    <cfRule type="beginsWith" dxfId="270" priority="837" stopIfTrue="1" operator="beginsWith" text="Pre-Passed">
      <formula>LEFT(E80,LEN("Pre-Passed"))="Pre-Passed"</formula>
    </cfRule>
    <cfRule type="beginsWith" dxfId="269" priority="838" stopIfTrue="1" operator="beginsWith" text="Completed">
      <formula>LEFT(E80,LEN("Completed"))="Completed"</formula>
    </cfRule>
    <cfRule type="beginsWith" dxfId="268" priority="839" stopIfTrue="1" operator="beginsWith" text="Partial">
      <formula>LEFT(E80,LEN("Partial"))="Partial"</formula>
    </cfRule>
    <cfRule type="beginsWith" dxfId="267" priority="840" stopIfTrue="1" operator="beginsWith" text="Missing">
      <formula>LEFT(E80,LEN("Missing"))="Missing"</formula>
    </cfRule>
    <cfRule type="beginsWith" dxfId="266" priority="841" stopIfTrue="1" operator="beginsWith" text="Untested">
      <formula>LEFT(E80,LEN("Untested"))="Untested"</formula>
    </cfRule>
    <cfRule type="notContainsBlanks" dxfId="265" priority="842" stopIfTrue="1">
      <formula>LEN(TRIM(E80))&gt;0</formula>
    </cfRule>
  </conditionalFormatting>
  <conditionalFormatting sqref="A67">
    <cfRule type="beginsWith" dxfId="264" priority="408" stopIfTrue="1" operator="beginsWith" text="Exceptional">
      <formula>LEFT(A67,LEN("Exceptional"))="Exceptional"</formula>
    </cfRule>
    <cfRule type="beginsWith" dxfId="263" priority="409" stopIfTrue="1" operator="beginsWith" text="Professional">
      <formula>LEFT(A67,LEN("Professional"))="Professional"</formula>
    </cfRule>
    <cfRule type="beginsWith" dxfId="262" priority="410" stopIfTrue="1" operator="beginsWith" text="Advanced">
      <formula>LEFT(A67,LEN("Advanced"))="Advanced"</formula>
    </cfRule>
    <cfRule type="beginsWith" dxfId="261" priority="411" stopIfTrue="1" operator="beginsWith" text="Intermediate">
      <formula>LEFT(A67,LEN("Intermediate"))="Intermediate"</formula>
    </cfRule>
    <cfRule type="beginsWith" dxfId="260" priority="412" stopIfTrue="1" operator="beginsWith" text="Basic">
      <formula>LEFT(A67,LEN("Basic"))="Basic"</formula>
    </cfRule>
    <cfRule type="beginsWith" dxfId="259" priority="413" stopIfTrue="1" operator="beginsWith" text="Required">
      <formula>LEFT(A67,LEN("Required"))="Required"</formula>
    </cfRule>
    <cfRule type="notContainsBlanks" dxfId="258" priority="414" stopIfTrue="1">
      <formula>LEN(TRIM(A67))&gt;0</formula>
    </cfRule>
  </conditionalFormatting>
  <conditionalFormatting sqref="A67">
    <cfRule type="beginsWith" dxfId="257" priority="401" stopIfTrue="1" operator="beginsWith" text="Exceptional">
      <formula>LEFT(A67,LEN("Exceptional"))="Exceptional"</formula>
    </cfRule>
    <cfRule type="beginsWith" dxfId="256" priority="402" stopIfTrue="1" operator="beginsWith" text="Professional">
      <formula>LEFT(A67,LEN("Professional"))="Professional"</formula>
    </cfRule>
    <cfRule type="beginsWith" dxfId="255" priority="403" stopIfTrue="1" operator="beginsWith" text="Advanced">
      <formula>LEFT(A67,LEN("Advanced"))="Advanced"</formula>
    </cfRule>
    <cfRule type="beginsWith" dxfId="254" priority="404" stopIfTrue="1" operator="beginsWith" text="Intermediate">
      <formula>LEFT(A67,LEN("Intermediate"))="Intermediate"</formula>
    </cfRule>
    <cfRule type="beginsWith" dxfId="253" priority="405" stopIfTrue="1" operator="beginsWith" text="Basic">
      <formula>LEFT(A67,LEN("Basic"))="Basic"</formula>
    </cfRule>
    <cfRule type="beginsWith" dxfId="252" priority="406" stopIfTrue="1" operator="beginsWith" text="Required">
      <formula>LEFT(A67,LEN("Required"))="Required"</formula>
    </cfRule>
    <cfRule type="notContainsBlanks" dxfId="251" priority="407" stopIfTrue="1">
      <formula>LEN(TRIM(A67))&gt;0</formula>
    </cfRule>
  </conditionalFormatting>
  <conditionalFormatting sqref="A68">
    <cfRule type="beginsWith" dxfId="250" priority="394" stopIfTrue="1" operator="beginsWith" text="Exceptional">
      <formula>LEFT(A68,LEN("Exceptional"))="Exceptional"</formula>
    </cfRule>
    <cfRule type="beginsWith" dxfId="249" priority="395" stopIfTrue="1" operator="beginsWith" text="Professional">
      <formula>LEFT(A68,LEN("Professional"))="Professional"</formula>
    </cfRule>
    <cfRule type="beginsWith" dxfId="248" priority="396" stopIfTrue="1" operator="beginsWith" text="Advanced">
      <formula>LEFT(A68,LEN("Advanced"))="Advanced"</formula>
    </cfRule>
    <cfRule type="beginsWith" dxfId="247" priority="397" stopIfTrue="1" operator="beginsWith" text="Intermediate">
      <formula>LEFT(A68,LEN("Intermediate"))="Intermediate"</formula>
    </cfRule>
    <cfRule type="beginsWith" dxfId="246" priority="398" stopIfTrue="1" operator="beginsWith" text="Basic">
      <formula>LEFT(A68,LEN("Basic"))="Basic"</formula>
    </cfRule>
    <cfRule type="beginsWith" dxfId="245" priority="399" stopIfTrue="1" operator="beginsWith" text="Required">
      <formula>LEFT(A68,LEN("Required"))="Required"</formula>
    </cfRule>
    <cfRule type="notContainsBlanks" dxfId="244" priority="400" stopIfTrue="1">
      <formula>LEN(TRIM(A68))&gt;0</formula>
    </cfRule>
  </conditionalFormatting>
  <conditionalFormatting sqref="A68">
    <cfRule type="beginsWith" dxfId="243" priority="387" stopIfTrue="1" operator="beginsWith" text="Exceptional">
      <formula>LEFT(A68,LEN("Exceptional"))="Exceptional"</formula>
    </cfRule>
    <cfRule type="beginsWith" dxfId="242" priority="388" stopIfTrue="1" operator="beginsWith" text="Professional">
      <formula>LEFT(A68,LEN("Professional"))="Professional"</formula>
    </cfRule>
    <cfRule type="beginsWith" dxfId="241" priority="389" stopIfTrue="1" operator="beginsWith" text="Advanced">
      <formula>LEFT(A68,LEN("Advanced"))="Advanced"</formula>
    </cfRule>
    <cfRule type="beginsWith" dxfId="240" priority="390" stopIfTrue="1" operator="beginsWith" text="Intermediate">
      <formula>LEFT(A68,LEN("Intermediate"))="Intermediate"</formula>
    </cfRule>
    <cfRule type="beginsWith" dxfId="239" priority="391" stopIfTrue="1" operator="beginsWith" text="Basic">
      <formula>LEFT(A68,LEN("Basic"))="Basic"</formula>
    </cfRule>
    <cfRule type="beginsWith" dxfId="238" priority="392" stopIfTrue="1" operator="beginsWith" text="Required">
      <formula>LEFT(A68,LEN("Required"))="Required"</formula>
    </cfRule>
    <cfRule type="notContainsBlanks" dxfId="237" priority="393" stopIfTrue="1">
      <formula>LEN(TRIM(A68))&gt;0</formula>
    </cfRule>
  </conditionalFormatting>
  <conditionalFormatting sqref="A84">
    <cfRule type="beginsWith" dxfId="236" priority="380" stopIfTrue="1" operator="beginsWith" text="Exceptional">
      <formula>LEFT(A84,LEN("Exceptional"))="Exceptional"</formula>
    </cfRule>
    <cfRule type="beginsWith" dxfId="235" priority="381" stopIfTrue="1" operator="beginsWith" text="Professional">
      <formula>LEFT(A84,LEN("Professional"))="Professional"</formula>
    </cfRule>
    <cfRule type="beginsWith" dxfId="234" priority="382" stopIfTrue="1" operator="beginsWith" text="Advanced">
      <formula>LEFT(A84,LEN("Advanced"))="Advanced"</formula>
    </cfRule>
    <cfRule type="beginsWith" dxfId="233" priority="383" stopIfTrue="1" operator="beginsWith" text="Intermediate">
      <formula>LEFT(A84,LEN("Intermediate"))="Intermediate"</formula>
    </cfRule>
    <cfRule type="beginsWith" dxfId="232" priority="384" stopIfTrue="1" operator="beginsWith" text="Basic">
      <formula>LEFT(A84,LEN("Basic"))="Basic"</formula>
    </cfRule>
    <cfRule type="beginsWith" dxfId="231" priority="385" stopIfTrue="1" operator="beginsWith" text="Required">
      <formula>LEFT(A84,LEN("Required"))="Required"</formula>
    </cfRule>
    <cfRule type="notContainsBlanks" dxfId="230" priority="386" stopIfTrue="1">
      <formula>LEN(TRIM(A84))&gt;0</formula>
    </cfRule>
  </conditionalFormatting>
  <conditionalFormatting sqref="F89">
    <cfRule type="beginsWith" dxfId="229" priority="356" stopIfTrue="1" operator="beginsWith" text="Not Applicable">
      <formula>LEFT(F89,LEN("Not Applicable"))="Not Applicable"</formula>
    </cfRule>
    <cfRule type="beginsWith" dxfId="228" priority="357" stopIfTrue="1" operator="beginsWith" text="Waived">
      <formula>LEFT(F89,LEN("Waived"))="Waived"</formula>
    </cfRule>
    <cfRule type="beginsWith" dxfId="227" priority="358" stopIfTrue="1" operator="beginsWith" text="Pre-Passed">
      <formula>LEFT(F89,LEN("Pre-Passed"))="Pre-Passed"</formula>
    </cfRule>
    <cfRule type="beginsWith" dxfId="226" priority="359" stopIfTrue="1" operator="beginsWith" text="Completed">
      <formula>LEFT(F89,LEN("Completed"))="Completed"</formula>
    </cfRule>
    <cfRule type="beginsWith" dxfId="225" priority="360" stopIfTrue="1" operator="beginsWith" text="Partial">
      <formula>LEFT(F89,LEN("Partial"))="Partial"</formula>
    </cfRule>
    <cfRule type="beginsWith" dxfId="224" priority="361" stopIfTrue="1" operator="beginsWith" text="Missing">
      <formula>LEFT(F89,LEN("Missing"))="Missing"</formula>
    </cfRule>
    <cfRule type="beginsWith" dxfId="223" priority="362" stopIfTrue="1" operator="beginsWith" text="Untested">
      <formula>LEFT(F89,LEN("Untested"))="Untested"</formula>
    </cfRule>
    <cfRule type="notContainsBlanks" dxfId="222" priority="363" stopIfTrue="1">
      <formula>LEN(TRIM(F89))&gt;0</formula>
    </cfRule>
  </conditionalFormatting>
  <conditionalFormatting sqref="E89">
    <cfRule type="beginsWith" dxfId="221" priority="364" stopIfTrue="1" operator="beginsWith" text="Not Applicable">
      <formula>LEFT(E89,LEN("Not Applicable"))="Not Applicable"</formula>
    </cfRule>
    <cfRule type="beginsWith" dxfId="220" priority="365" stopIfTrue="1" operator="beginsWith" text="Waived">
      <formula>LEFT(E89,LEN("Waived"))="Waived"</formula>
    </cfRule>
    <cfRule type="beginsWith" dxfId="219" priority="366" stopIfTrue="1" operator="beginsWith" text="Pre-Passed">
      <formula>LEFT(E89,LEN("Pre-Passed"))="Pre-Passed"</formula>
    </cfRule>
    <cfRule type="beginsWith" dxfId="218" priority="367" stopIfTrue="1" operator="beginsWith" text="Completed">
      <formula>LEFT(E89,LEN("Completed"))="Completed"</formula>
    </cfRule>
    <cfRule type="beginsWith" dxfId="217" priority="368" stopIfTrue="1" operator="beginsWith" text="Partial">
      <formula>LEFT(E89,LEN("Partial"))="Partial"</formula>
    </cfRule>
    <cfRule type="beginsWith" dxfId="216" priority="369" stopIfTrue="1" operator="beginsWith" text="Missing">
      <formula>LEFT(E89,LEN("Missing"))="Missing"</formula>
    </cfRule>
    <cfRule type="beginsWith" dxfId="215" priority="370" stopIfTrue="1" operator="beginsWith" text="Untested">
      <formula>LEFT(E89,LEN("Untested"))="Untested"</formula>
    </cfRule>
    <cfRule type="notContainsBlanks" dxfId="214" priority="371" stopIfTrue="1">
      <formula>LEN(TRIM(E89))&gt;0</formula>
    </cfRule>
  </conditionalFormatting>
  <conditionalFormatting sqref="A91">
    <cfRule type="beginsWith" dxfId="213" priority="349" stopIfTrue="1" operator="beginsWith" text="Exceptional">
      <formula>LEFT(A91,LEN("Exceptional"))="Exceptional"</formula>
    </cfRule>
    <cfRule type="beginsWith" dxfId="212" priority="350" stopIfTrue="1" operator="beginsWith" text="Professional">
      <formula>LEFT(A91,LEN("Professional"))="Professional"</formula>
    </cfRule>
    <cfRule type="beginsWith" dxfId="211" priority="351" stopIfTrue="1" operator="beginsWith" text="Advanced">
      <formula>LEFT(A91,LEN("Advanced"))="Advanced"</formula>
    </cfRule>
    <cfRule type="beginsWith" dxfId="210" priority="352" stopIfTrue="1" operator="beginsWith" text="Intermediate">
      <formula>LEFT(A91,LEN("Intermediate"))="Intermediate"</formula>
    </cfRule>
    <cfRule type="beginsWith" dxfId="209" priority="353" stopIfTrue="1" operator="beginsWith" text="Basic">
      <formula>LEFT(A91,LEN("Basic"))="Basic"</formula>
    </cfRule>
    <cfRule type="beginsWith" dxfId="208" priority="354" stopIfTrue="1" operator="beginsWith" text="Required">
      <formula>LEFT(A91,LEN("Required"))="Required"</formula>
    </cfRule>
    <cfRule type="notContainsBlanks" dxfId="207" priority="355" stopIfTrue="1">
      <formula>LEN(TRIM(A91))&gt;0</formula>
    </cfRule>
  </conditionalFormatting>
  <conditionalFormatting sqref="E90">
    <cfRule type="beginsWith" dxfId="206" priority="326" stopIfTrue="1" operator="beginsWith" text="Not Applicable">
      <formula>LEFT(E90,LEN("Not Applicable"))="Not Applicable"</formula>
    </cfRule>
    <cfRule type="beginsWith" dxfId="205" priority="327" stopIfTrue="1" operator="beginsWith" text="Waived">
      <formula>LEFT(E90,LEN("Waived"))="Waived"</formula>
    </cfRule>
    <cfRule type="beginsWith" dxfId="204" priority="328" stopIfTrue="1" operator="beginsWith" text="Pre-Passed">
      <formula>LEFT(E90,LEN("Pre-Passed"))="Pre-Passed"</formula>
    </cfRule>
    <cfRule type="beginsWith" dxfId="203" priority="329" stopIfTrue="1" operator="beginsWith" text="Completed">
      <formula>LEFT(E90,LEN("Completed"))="Completed"</formula>
    </cfRule>
    <cfRule type="beginsWith" dxfId="202" priority="330" stopIfTrue="1" operator="beginsWith" text="Partial">
      <formula>LEFT(E90,LEN("Partial"))="Partial"</formula>
    </cfRule>
    <cfRule type="beginsWith" dxfId="201" priority="331" stopIfTrue="1" operator="beginsWith" text="Missing">
      <formula>LEFT(E90,LEN("Missing"))="Missing"</formula>
    </cfRule>
    <cfRule type="beginsWith" dxfId="200" priority="332" stopIfTrue="1" operator="beginsWith" text="Untested">
      <formula>LEFT(E90,LEN("Untested"))="Untested"</formula>
    </cfRule>
    <cfRule type="notContainsBlanks" dxfId="199" priority="333" stopIfTrue="1">
      <formula>LEN(TRIM(E90))&gt;0</formula>
    </cfRule>
  </conditionalFormatting>
  <conditionalFormatting sqref="E92">
    <cfRule type="beginsWith" dxfId="198" priority="318" stopIfTrue="1" operator="beginsWith" text="Not Applicable">
      <formula>LEFT(E92,LEN("Not Applicable"))="Not Applicable"</formula>
    </cfRule>
    <cfRule type="beginsWith" dxfId="197" priority="319" stopIfTrue="1" operator="beginsWith" text="Waived">
      <formula>LEFT(E92,LEN("Waived"))="Waived"</formula>
    </cfRule>
    <cfRule type="beginsWith" dxfId="196" priority="320" stopIfTrue="1" operator="beginsWith" text="Pre-Passed">
      <formula>LEFT(E92,LEN("Pre-Passed"))="Pre-Passed"</formula>
    </cfRule>
    <cfRule type="beginsWith" dxfId="195" priority="321" stopIfTrue="1" operator="beginsWith" text="Completed">
      <formula>LEFT(E92,LEN("Completed"))="Completed"</formula>
    </cfRule>
    <cfRule type="beginsWith" dxfId="194" priority="322" stopIfTrue="1" operator="beginsWith" text="Partial">
      <formula>LEFT(E92,LEN("Partial"))="Partial"</formula>
    </cfRule>
    <cfRule type="beginsWith" dxfId="193" priority="323" stopIfTrue="1" operator="beginsWith" text="Missing">
      <formula>LEFT(E92,LEN("Missing"))="Missing"</formula>
    </cfRule>
    <cfRule type="beginsWith" dxfId="192" priority="324" stopIfTrue="1" operator="beginsWith" text="Untested">
      <formula>LEFT(E92,LEN("Untested"))="Untested"</formula>
    </cfRule>
    <cfRule type="notContainsBlanks" dxfId="191" priority="325" stopIfTrue="1">
      <formula>LEN(TRIM(E92))&gt;0</formula>
    </cfRule>
  </conditionalFormatting>
  <conditionalFormatting sqref="F92">
    <cfRule type="beginsWith" dxfId="190" priority="310" stopIfTrue="1" operator="beginsWith" text="Not Applicable">
      <formula>LEFT(F92,LEN("Not Applicable"))="Not Applicable"</formula>
    </cfRule>
    <cfRule type="beginsWith" dxfId="189" priority="311" stopIfTrue="1" operator="beginsWith" text="Waived">
      <formula>LEFT(F92,LEN("Waived"))="Waived"</formula>
    </cfRule>
    <cfRule type="beginsWith" dxfId="188" priority="312" stopIfTrue="1" operator="beginsWith" text="Pre-Passed">
      <formula>LEFT(F92,LEN("Pre-Passed"))="Pre-Passed"</formula>
    </cfRule>
    <cfRule type="beginsWith" dxfId="187" priority="313" stopIfTrue="1" operator="beginsWith" text="Completed">
      <formula>LEFT(F92,LEN("Completed"))="Completed"</formula>
    </cfRule>
    <cfRule type="beginsWith" dxfId="186" priority="314" stopIfTrue="1" operator="beginsWith" text="Partial">
      <formula>LEFT(F92,LEN("Partial"))="Partial"</formula>
    </cfRule>
    <cfRule type="beginsWith" dxfId="185" priority="315" stopIfTrue="1" operator="beginsWith" text="Missing">
      <formula>LEFT(F92,LEN("Missing"))="Missing"</formula>
    </cfRule>
    <cfRule type="beginsWith" dxfId="184" priority="316" stopIfTrue="1" operator="beginsWith" text="Untested">
      <formula>LEFT(F92,LEN("Untested"))="Untested"</formula>
    </cfRule>
    <cfRule type="notContainsBlanks" dxfId="183" priority="317" stopIfTrue="1">
      <formula>LEN(TRIM(F92))&gt;0</formula>
    </cfRule>
  </conditionalFormatting>
  <conditionalFormatting sqref="E93">
    <cfRule type="beginsWith" dxfId="182" priority="294" stopIfTrue="1" operator="beginsWith" text="Not Applicable">
      <formula>LEFT(E93,LEN("Not Applicable"))="Not Applicable"</formula>
    </cfRule>
    <cfRule type="beginsWith" dxfId="181" priority="295" stopIfTrue="1" operator="beginsWith" text="Waived">
      <formula>LEFT(E93,LEN("Waived"))="Waived"</formula>
    </cfRule>
    <cfRule type="beginsWith" dxfId="180" priority="296" stopIfTrue="1" operator="beginsWith" text="Pre-Passed">
      <formula>LEFT(E93,LEN("Pre-Passed"))="Pre-Passed"</formula>
    </cfRule>
    <cfRule type="beginsWith" dxfId="179" priority="297" stopIfTrue="1" operator="beginsWith" text="Completed">
      <formula>LEFT(E93,LEN("Completed"))="Completed"</formula>
    </cfRule>
    <cfRule type="beginsWith" dxfId="178" priority="298" stopIfTrue="1" operator="beginsWith" text="Partial">
      <formula>LEFT(E93,LEN("Partial"))="Partial"</formula>
    </cfRule>
    <cfRule type="beginsWith" dxfId="177" priority="299" stopIfTrue="1" operator="beginsWith" text="Missing">
      <formula>LEFT(E93,LEN("Missing"))="Missing"</formula>
    </cfRule>
    <cfRule type="beginsWith" dxfId="176" priority="300" stopIfTrue="1" operator="beginsWith" text="Untested">
      <formula>LEFT(E93,LEN("Untested"))="Untested"</formula>
    </cfRule>
    <cfRule type="notContainsBlanks" dxfId="175" priority="301" stopIfTrue="1">
      <formula>LEN(TRIM(E93))&gt;0</formula>
    </cfRule>
  </conditionalFormatting>
  <conditionalFormatting sqref="A93">
    <cfRule type="beginsWith" dxfId="174" priority="264" stopIfTrue="1" operator="beginsWith" text="Exceptional">
      <formula>LEFT(A93,LEN("Exceptional"))="Exceptional"</formula>
    </cfRule>
    <cfRule type="beginsWith" dxfId="173" priority="265" stopIfTrue="1" operator="beginsWith" text="Professional">
      <formula>LEFT(A93,LEN("Professional"))="Professional"</formula>
    </cfRule>
    <cfRule type="beginsWith" dxfId="172" priority="266" stopIfTrue="1" operator="beginsWith" text="Advanced">
      <formula>LEFT(A93,LEN("Advanced"))="Advanced"</formula>
    </cfRule>
    <cfRule type="beginsWith" dxfId="171" priority="267" stopIfTrue="1" operator="beginsWith" text="Intermediate">
      <formula>LEFT(A93,LEN("Intermediate"))="Intermediate"</formula>
    </cfRule>
    <cfRule type="beginsWith" dxfId="170" priority="268" stopIfTrue="1" operator="beginsWith" text="Basic">
      <formula>LEFT(A93,LEN("Basic"))="Basic"</formula>
    </cfRule>
    <cfRule type="beginsWith" dxfId="169" priority="269" stopIfTrue="1" operator="beginsWith" text="Required">
      <formula>LEFT(A93,LEN("Required"))="Required"</formula>
    </cfRule>
    <cfRule type="notContainsBlanks" dxfId="168" priority="270" stopIfTrue="1">
      <formula>LEN(TRIM(A93))&gt;0</formula>
    </cfRule>
  </conditionalFormatting>
  <conditionalFormatting sqref="E94">
    <cfRule type="beginsWith" dxfId="167" priority="256" stopIfTrue="1" operator="beginsWith" text="Not Applicable">
      <formula>LEFT(E94,LEN("Not Applicable"))="Not Applicable"</formula>
    </cfRule>
    <cfRule type="beginsWith" dxfId="166" priority="257" stopIfTrue="1" operator="beginsWith" text="Waived">
      <formula>LEFT(E94,LEN("Waived"))="Waived"</formula>
    </cfRule>
    <cfRule type="beginsWith" dxfId="165" priority="258" stopIfTrue="1" operator="beginsWith" text="Pre-Passed">
      <formula>LEFT(E94,LEN("Pre-Passed"))="Pre-Passed"</formula>
    </cfRule>
    <cfRule type="beginsWith" dxfId="164" priority="259" stopIfTrue="1" operator="beginsWith" text="Completed">
      <formula>LEFT(E94,LEN("Completed"))="Completed"</formula>
    </cfRule>
    <cfRule type="beginsWith" dxfId="163" priority="260" stopIfTrue="1" operator="beginsWith" text="Partial">
      <formula>LEFT(E94,LEN("Partial"))="Partial"</formula>
    </cfRule>
    <cfRule type="beginsWith" dxfId="162" priority="261" stopIfTrue="1" operator="beginsWith" text="Missing">
      <formula>LEFT(E94,LEN("Missing"))="Missing"</formula>
    </cfRule>
    <cfRule type="beginsWith" dxfId="161" priority="262" stopIfTrue="1" operator="beginsWith" text="Untested">
      <formula>LEFT(E94,LEN("Untested"))="Untested"</formula>
    </cfRule>
    <cfRule type="notContainsBlanks" dxfId="160" priority="263" stopIfTrue="1">
      <formula>LEN(TRIM(E94))&gt;0</formula>
    </cfRule>
  </conditionalFormatting>
  <conditionalFormatting sqref="F94">
    <cfRule type="beginsWith" dxfId="159" priority="248" stopIfTrue="1" operator="beginsWith" text="Not Applicable">
      <formula>LEFT(F94,LEN("Not Applicable"))="Not Applicable"</formula>
    </cfRule>
    <cfRule type="beginsWith" dxfId="158" priority="249" stopIfTrue="1" operator="beginsWith" text="Waived">
      <formula>LEFT(F94,LEN("Waived"))="Waived"</formula>
    </cfRule>
    <cfRule type="beginsWith" dxfId="157" priority="250" stopIfTrue="1" operator="beginsWith" text="Pre-Passed">
      <formula>LEFT(F94,LEN("Pre-Passed"))="Pre-Passed"</formula>
    </cfRule>
    <cfRule type="beginsWith" dxfId="156" priority="251" stopIfTrue="1" operator="beginsWith" text="Completed">
      <formula>LEFT(F94,LEN("Completed"))="Completed"</formula>
    </cfRule>
    <cfRule type="beginsWith" dxfId="155" priority="252" stopIfTrue="1" operator="beginsWith" text="Partial">
      <formula>LEFT(F94,LEN("Partial"))="Partial"</formula>
    </cfRule>
    <cfRule type="beginsWith" dxfId="154" priority="253" stopIfTrue="1" operator="beginsWith" text="Missing">
      <formula>LEFT(F94,LEN("Missing"))="Missing"</formula>
    </cfRule>
    <cfRule type="beginsWith" dxfId="153" priority="254" stopIfTrue="1" operator="beginsWith" text="Untested">
      <formula>LEFT(F94,LEN("Untested"))="Untested"</formula>
    </cfRule>
    <cfRule type="notContainsBlanks" dxfId="152" priority="255" stopIfTrue="1">
      <formula>LEN(TRIM(F94))&gt;0</formula>
    </cfRule>
  </conditionalFormatting>
  <conditionalFormatting sqref="E95">
    <cfRule type="beginsWith" dxfId="151" priority="216" stopIfTrue="1" operator="beginsWith" text="Not Applicable">
      <formula>LEFT(E95,LEN("Not Applicable"))="Not Applicable"</formula>
    </cfRule>
    <cfRule type="beginsWith" dxfId="150" priority="217" stopIfTrue="1" operator="beginsWith" text="Waived">
      <formula>LEFT(E95,LEN("Waived"))="Waived"</formula>
    </cfRule>
    <cfRule type="beginsWith" dxfId="149" priority="218" stopIfTrue="1" operator="beginsWith" text="Pre-Passed">
      <formula>LEFT(E95,LEN("Pre-Passed"))="Pre-Passed"</formula>
    </cfRule>
    <cfRule type="beginsWith" dxfId="148" priority="219" stopIfTrue="1" operator="beginsWith" text="Completed">
      <formula>LEFT(E95,LEN("Completed"))="Completed"</formula>
    </cfRule>
    <cfRule type="beginsWith" dxfId="147" priority="220" stopIfTrue="1" operator="beginsWith" text="Partial">
      <formula>LEFT(E95,LEN("Partial"))="Partial"</formula>
    </cfRule>
    <cfRule type="beginsWith" dxfId="146" priority="221" stopIfTrue="1" operator="beginsWith" text="Missing">
      <formula>LEFT(E95,LEN("Missing"))="Missing"</formula>
    </cfRule>
    <cfRule type="beginsWith" dxfId="145" priority="222" stopIfTrue="1" operator="beginsWith" text="Untested">
      <formula>LEFT(E95,LEN("Untested"))="Untested"</formula>
    </cfRule>
    <cfRule type="notContainsBlanks" dxfId="144" priority="223" stopIfTrue="1">
      <formula>LEN(TRIM(E95))&gt;0</formula>
    </cfRule>
  </conditionalFormatting>
  <conditionalFormatting sqref="A95">
    <cfRule type="beginsWith" dxfId="143" priority="209" stopIfTrue="1" operator="beginsWith" text="Exceptional">
      <formula>LEFT(A95,LEN("Exceptional"))="Exceptional"</formula>
    </cfRule>
    <cfRule type="beginsWith" dxfId="142" priority="210" stopIfTrue="1" operator="beginsWith" text="Professional">
      <formula>LEFT(A95,LEN("Professional"))="Professional"</formula>
    </cfRule>
    <cfRule type="beginsWith" dxfId="141" priority="211" stopIfTrue="1" operator="beginsWith" text="Advanced">
      <formula>LEFT(A95,LEN("Advanced"))="Advanced"</formula>
    </cfRule>
    <cfRule type="beginsWith" dxfId="140" priority="212" stopIfTrue="1" operator="beginsWith" text="Intermediate">
      <formula>LEFT(A95,LEN("Intermediate"))="Intermediate"</formula>
    </cfRule>
    <cfRule type="beginsWith" dxfId="139" priority="213" stopIfTrue="1" operator="beginsWith" text="Basic">
      <formula>LEFT(A95,LEN("Basic"))="Basic"</formula>
    </cfRule>
    <cfRule type="beginsWith" dxfId="138" priority="214" stopIfTrue="1" operator="beginsWith" text="Required">
      <formula>LEFT(A95,LEN("Required"))="Required"</formula>
    </cfRule>
    <cfRule type="notContainsBlanks" dxfId="137" priority="215" stopIfTrue="1">
      <formula>LEN(TRIM(A95))&gt;0</formula>
    </cfRule>
  </conditionalFormatting>
  <conditionalFormatting sqref="A94">
    <cfRule type="beginsWith" dxfId="136" priority="202" stopIfTrue="1" operator="beginsWith" text="Exceptional">
      <formula>LEFT(A94,LEN("Exceptional"))="Exceptional"</formula>
    </cfRule>
    <cfRule type="beginsWith" dxfId="135" priority="203" stopIfTrue="1" operator="beginsWith" text="Professional">
      <formula>LEFT(A94,LEN("Professional"))="Professional"</formula>
    </cfRule>
    <cfRule type="beginsWith" dxfId="134" priority="204" stopIfTrue="1" operator="beginsWith" text="Advanced">
      <formula>LEFT(A94,LEN("Advanced"))="Advanced"</formula>
    </cfRule>
    <cfRule type="beginsWith" dxfId="133" priority="205" stopIfTrue="1" operator="beginsWith" text="Intermediate">
      <formula>LEFT(A94,LEN("Intermediate"))="Intermediate"</formula>
    </cfRule>
    <cfRule type="beginsWith" dxfId="132" priority="206" stopIfTrue="1" operator="beginsWith" text="Basic">
      <formula>LEFT(A94,LEN("Basic"))="Basic"</formula>
    </cfRule>
    <cfRule type="beginsWith" dxfId="131" priority="207" stopIfTrue="1" operator="beginsWith" text="Required">
      <formula>LEFT(A94,LEN("Required"))="Required"</formula>
    </cfRule>
    <cfRule type="notContainsBlanks" dxfId="130" priority="208" stopIfTrue="1">
      <formula>LEN(TRIM(A94))&gt;0</formula>
    </cfRule>
  </conditionalFormatting>
  <conditionalFormatting sqref="E96">
    <cfRule type="beginsWith" dxfId="129" priority="154" stopIfTrue="1" operator="beginsWith" text="Not Applicable">
      <formula>LEFT(E96,LEN("Not Applicable"))="Not Applicable"</formula>
    </cfRule>
    <cfRule type="beginsWith" dxfId="128" priority="155" stopIfTrue="1" operator="beginsWith" text="Waived">
      <formula>LEFT(E96,LEN("Waived"))="Waived"</formula>
    </cfRule>
    <cfRule type="beginsWith" dxfId="127" priority="156" stopIfTrue="1" operator="beginsWith" text="Pre-Passed">
      <formula>LEFT(E96,LEN("Pre-Passed"))="Pre-Passed"</formula>
    </cfRule>
    <cfRule type="beginsWith" dxfId="126" priority="157" stopIfTrue="1" operator="beginsWith" text="Completed">
      <formula>LEFT(E96,LEN("Completed"))="Completed"</formula>
    </cfRule>
    <cfRule type="beginsWith" dxfId="125" priority="158" stopIfTrue="1" operator="beginsWith" text="Partial">
      <formula>LEFT(E96,LEN("Partial"))="Partial"</formula>
    </cfRule>
    <cfRule type="beginsWith" dxfId="124" priority="159" stopIfTrue="1" operator="beginsWith" text="Missing">
      <formula>LEFT(E96,LEN("Missing"))="Missing"</formula>
    </cfRule>
    <cfRule type="beginsWith" dxfId="123" priority="160" stopIfTrue="1" operator="beginsWith" text="Untested">
      <formula>LEFT(E96,LEN("Untested"))="Untested"</formula>
    </cfRule>
    <cfRule type="notContainsBlanks" dxfId="122" priority="161" stopIfTrue="1">
      <formula>LEN(TRIM(E96))&gt;0</formula>
    </cfRule>
  </conditionalFormatting>
  <conditionalFormatting sqref="A96">
    <cfRule type="beginsWith" dxfId="121" priority="147" stopIfTrue="1" operator="beginsWith" text="Exceptional">
      <formula>LEFT(A96,LEN("Exceptional"))="Exceptional"</formula>
    </cfRule>
    <cfRule type="beginsWith" dxfId="120" priority="148" stopIfTrue="1" operator="beginsWith" text="Professional">
      <formula>LEFT(A96,LEN("Professional"))="Professional"</formula>
    </cfRule>
    <cfRule type="beginsWith" dxfId="119" priority="149" stopIfTrue="1" operator="beginsWith" text="Advanced">
      <formula>LEFT(A96,LEN("Advanced"))="Advanced"</formula>
    </cfRule>
    <cfRule type="beginsWith" dxfId="118" priority="150" stopIfTrue="1" operator="beginsWith" text="Intermediate">
      <formula>LEFT(A96,LEN("Intermediate"))="Intermediate"</formula>
    </cfRule>
    <cfRule type="beginsWith" dxfId="117" priority="151" stopIfTrue="1" operator="beginsWith" text="Basic">
      <formula>LEFT(A96,LEN("Basic"))="Basic"</formula>
    </cfRule>
    <cfRule type="beginsWith" dxfId="116" priority="152" stopIfTrue="1" operator="beginsWith" text="Required">
      <formula>LEFT(A96,LEN("Required"))="Required"</formula>
    </cfRule>
    <cfRule type="notContainsBlanks" dxfId="115" priority="153" stopIfTrue="1">
      <formula>LEN(TRIM(A96))&gt;0</formula>
    </cfRule>
  </conditionalFormatting>
  <conditionalFormatting sqref="A34 A28:A31">
    <cfRule type="beginsWith" dxfId="114" priority="132" stopIfTrue="1" operator="beginsWith" text="Exceptional">
      <formula>LEFT(A28,LEN("Exceptional"))="Exceptional"</formula>
    </cfRule>
    <cfRule type="beginsWith" dxfId="113" priority="133" stopIfTrue="1" operator="beginsWith" text="Professional">
      <formula>LEFT(A28,LEN("Professional"))="Professional"</formula>
    </cfRule>
    <cfRule type="beginsWith" dxfId="112" priority="134" stopIfTrue="1" operator="beginsWith" text="Advanced">
      <formula>LEFT(A28,LEN("Advanced"))="Advanced"</formula>
    </cfRule>
    <cfRule type="beginsWith" dxfId="111" priority="135" stopIfTrue="1" operator="beginsWith" text="Intermediate">
      <formula>LEFT(A28,LEN("Intermediate"))="Intermediate"</formula>
    </cfRule>
    <cfRule type="beginsWith" dxfId="110" priority="136" stopIfTrue="1" operator="beginsWith" text="Basic">
      <formula>LEFT(A28,LEN("Basic"))="Basic"</formula>
    </cfRule>
    <cfRule type="beginsWith" dxfId="109" priority="137" stopIfTrue="1" operator="beginsWith" text="Required">
      <formula>LEFT(A28,LEN("Required"))="Required"</formula>
    </cfRule>
    <cfRule type="notContainsBlanks" dxfId="108" priority="138" stopIfTrue="1">
      <formula>LEN(TRIM(A28))&gt;0</formula>
    </cfRule>
  </conditionalFormatting>
  <conditionalFormatting sqref="E28 E31 E33:E34">
    <cfRule type="beginsWith" dxfId="107" priority="125" stopIfTrue="1" operator="beginsWith" text="Not Applicable">
      <formula>LEFT(E28,LEN("Not Applicable"))="Not Applicable"</formula>
    </cfRule>
    <cfRule type="beginsWith" dxfId="106" priority="126" stopIfTrue="1" operator="beginsWith" text="Waived">
      <formula>LEFT(E28,LEN("Waived"))="Waived"</formula>
    </cfRule>
    <cfRule type="beginsWith" dxfId="105" priority="127" stopIfTrue="1" operator="beginsWith" text="Pre-Passed">
      <formula>LEFT(E28,LEN("Pre-Passed"))="Pre-Passed"</formula>
    </cfRule>
    <cfRule type="beginsWith" dxfId="104" priority="128" stopIfTrue="1" operator="beginsWith" text="Completed">
      <formula>LEFT(E28,LEN("Completed"))="Completed"</formula>
    </cfRule>
    <cfRule type="beginsWith" dxfId="103" priority="129" stopIfTrue="1" operator="beginsWith" text="Partial">
      <formula>LEFT(E28,LEN("Partial"))="Partial"</formula>
    </cfRule>
    <cfRule type="beginsWith" dxfId="102" priority="130" stopIfTrue="1" operator="beginsWith" text="Missing">
      <formula>LEFT(E28,LEN("Missing"))="Missing"</formula>
    </cfRule>
    <cfRule type="beginsWith" dxfId="101" priority="131" stopIfTrue="1" operator="beginsWith" text="Untested">
      <formula>LEFT(E28,LEN("Untested"))="Untested"</formula>
    </cfRule>
    <cfRule type="notContainsBlanks" dxfId="100" priority="139" stopIfTrue="1">
      <formula>LEN(TRIM(E28))&gt;0</formula>
    </cfRule>
  </conditionalFormatting>
  <conditionalFormatting sqref="F28">
    <cfRule type="beginsWith" dxfId="99" priority="117" stopIfTrue="1" operator="beginsWith" text="Not Applicable">
      <formula>LEFT(F28,LEN("Not Applicable"))="Not Applicable"</formula>
    </cfRule>
    <cfRule type="beginsWith" dxfId="98" priority="118" stopIfTrue="1" operator="beginsWith" text="Waived">
      <formula>LEFT(F28,LEN("Waived"))="Waived"</formula>
    </cfRule>
    <cfRule type="beginsWith" dxfId="97" priority="119" stopIfTrue="1" operator="beginsWith" text="Pre-Passed">
      <formula>LEFT(F28,LEN("Pre-Passed"))="Pre-Passed"</formula>
    </cfRule>
    <cfRule type="beginsWith" dxfId="96" priority="120" stopIfTrue="1" operator="beginsWith" text="Completed">
      <formula>LEFT(F28,LEN("Completed"))="Completed"</formula>
    </cfRule>
    <cfRule type="beginsWith" dxfId="95" priority="121" stopIfTrue="1" operator="beginsWith" text="Partial">
      <formula>LEFT(F28,LEN("Partial"))="Partial"</formula>
    </cfRule>
    <cfRule type="beginsWith" dxfId="94" priority="122" stopIfTrue="1" operator="beginsWith" text="Missing">
      <formula>LEFT(F28,LEN("Missing"))="Missing"</formula>
    </cfRule>
    <cfRule type="beginsWith" dxfId="93" priority="123" stopIfTrue="1" operator="beginsWith" text="Untested">
      <formula>LEFT(F28,LEN("Untested"))="Untested"</formula>
    </cfRule>
    <cfRule type="notContainsBlanks" dxfId="92" priority="124" stopIfTrue="1">
      <formula>LEN(TRIM(F28))&gt;0</formula>
    </cfRule>
  </conditionalFormatting>
  <conditionalFormatting sqref="A33">
    <cfRule type="beginsWith" dxfId="91" priority="110" stopIfTrue="1" operator="beginsWith" text="Exceptional">
      <formula>LEFT(A33,LEN("Exceptional"))="Exceptional"</formula>
    </cfRule>
    <cfRule type="beginsWith" dxfId="90" priority="111" stopIfTrue="1" operator="beginsWith" text="Professional">
      <formula>LEFT(A33,LEN("Professional"))="Professional"</formula>
    </cfRule>
    <cfRule type="beginsWith" dxfId="89" priority="112" stopIfTrue="1" operator="beginsWith" text="Advanced">
      <formula>LEFT(A33,LEN("Advanced"))="Advanced"</formula>
    </cfRule>
    <cfRule type="beginsWith" dxfId="88" priority="113" stopIfTrue="1" operator="beginsWith" text="Intermediate">
      <formula>LEFT(A33,LEN("Intermediate"))="Intermediate"</formula>
    </cfRule>
    <cfRule type="beginsWith" dxfId="87" priority="114" stopIfTrue="1" operator="beginsWith" text="Basic">
      <formula>LEFT(A33,LEN("Basic"))="Basic"</formula>
    </cfRule>
    <cfRule type="beginsWith" dxfId="86" priority="115" stopIfTrue="1" operator="beginsWith" text="Required">
      <formula>LEFT(A33,LEN("Required"))="Required"</formula>
    </cfRule>
    <cfRule type="notContainsBlanks" dxfId="85" priority="116" stopIfTrue="1">
      <formula>LEN(TRIM(A33))&gt;0</formula>
    </cfRule>
  </conditionalFormatting>
  <conditionalFormatting sqref="A32">
    <cfRule type="beginsWith" dxfId="84" priority="102" stopIfTrue="1" operator="beginsWith" text="Exceptional">
      <formula>LEFT(A32,LEN("Exceptional"))="Exceptional"</formula>
    </cfRule>
    <cfRule type="beginsWith" dxfId="83" priority="103" stopIfTrue="1" operator="beginsWith" text="Professional">
      <formula>LEFT(A32,LEN("Professional"))="Professional"</formula>
    </cfRule>
    <cfRule type="beginsWith" dxfId="82" priority="104" stopIfTrue="1" operator="beginsWith" text="Advanced">
      <formula>LEFT(A32,LEN("Advanced"))="Advanced"</formula>
    </cfRule>
    <cfRule type="beginsWith" dxfId="81" priority="105" stopIfTrue="1" operator="beginsWith" text="Intermediate">
      <formula>LEFT(A32,LEN("Intermediate"))="Intermediate"</formula>
    </cfRule>
    <cfRule type="beginsWith" dxfId="80" priority="106" stopIfTrue="1" operator="beginsWith" text="Basic">
      <formula>LEFT(A32,LEN("Basic"))="Basic"</formula>
    </cfRule>
    <cfRule type="beginsWith" dxfId="79" priority="107" stopIfTrue="1" operator="beginsWith" text="Required">
      <formula>LEFT(A32,LEN("Required"))="Required"</formula>
    </cfRule>
    <cfRule type="notContainsBlanks" dxfId="78" priority="108" stopIfTrue="1">
      <formula>LEN(TRIM(A32))&gt;0</formula>
    </cfRule>
  </conditionalFormatting>
  <conditionalFormatting sqref="E29:E30">
    <cfRule type="beginsWith" dxfId="77" priority="87" stopIfTrue="1" operator="beginsWith" text="Not Applicable">
      <formula>LEFT(E29,LEN("Not Applicable"))="Not Applicable"</formula>
    </cfRule>
    <cfRule type="beginsWith" dxfId="76" priority="88" stopIfTrue="1" operator="beginsWith" text="Waived">
      <formula>LEFT(E29,LEN("Waived"))="Waived"</formula>
    </cfRule>
    <cfRule type="beginsWith" dxfId="75" priority="89" stopIfTrue="1" operator="beginsWith" text="Pre-Passed">
      <formula>LEFT(E29,LEN("Pre-Passed"))="Pre-Passed"</formula>
    </cfRule>
    <cfRule type="beginsWith" dxfId="74" priority="90" stopIfTrue="1" operator="beginsWith" text="Completed">
      <formula>LEFT(E29,LEN("Completed"))="Completed"</formula>
    </cfRule>
    <cfRule type="beginsWith" dxfId="73" priority="91" stopIfTrue="1" operator="beginsWith" text="Partial">
      <formula>LEFT(E29,LEN("Partial"))="Partial"</formula>
    </cfRule>
    <cfRule type="beginsWith" dxfId="72" priority="92" stopIfTrue="1" operator="beginsWith" text="Missing">
      <formula>LEFT(E29,LEN("Missing"))="Missing"</formula>
    </cfRule>
    <cfRule type="beginsWith" dxfId="71" priority="93" stopIfTrue="1" operator="beginsWith" text="Untested">
      <formula>LEFT(E29,LEN("Untested"))="Untested"</formula>
    </cfRule>
    <cfRule type="notContainsBlanks" dxfId="70" priority="94" stopIfTrue="1">
      <formula>LEN(TRIM(E29))&gt;0</formula>
    </cfRule>
  </conditionalFormatting>
  <conditionalFormatting sqref="E32">
    <cfRule type="beginsWith" dxfId="69" priority="79" stopIfTrue="1" operator="beginsWith" text="Not Applicable">
      <formula>LEFT(E32,LEN("Not Applicable"))="Not Applicable"</formula>
    </cfRule>
    <cfRule type="beginsWith" dxfId="68" priority="80" stopIfTrue="1" operator="beginsWith" text="Waived">
      <formula>LEFT(E32,LEN("Waived"))="Waived"</formula>
    </cfRule>
    <cfRule type="beginsWith" dxfId="67" priority="81" stopIfTrue="1" operator="beginsWith" text="Pre-Passed">
      <formula>LEFT(E32,LEN("Pre-Passed"))="Pre-Passed"</formula>
    </cfRule>
    <cfRule type="beginsWith" dxfId="66" priority="82" stopIfTrue="1" operator="beginsWith" text="Completed">
      <formula>LEFT(E32,LEN("Completed"))="Completed"</formula>
    </cfRule>
    <cfRule type="beginsWith" dxfId="65" priority="83" stopIfTrue="1" operator="beginsWith" text="Partial">
      <formula>LEFT(E32,LEN("Partial"))="Partial"</formula>
    </cfRule>
    <cfRule type="beginsWith" dxfId="64" priority="84" stopIfTrue="1" operator="beginsWith" text="Missing">
      <formula>LEFT(E32,LEN("Missing"))="Missing"</formula>
    </cfRule>
    <cfRule type="beginsWith" dxfId="63" priority="85" stopIfTrue="1" operator="beginsWith" text="Untested">
      <formula>LEFT(E32,LEN("Untested"))="Untested"</formula>
    </cfRule>
    <cfRule type="notContainsBlanks" dxfId="62" priority="86" stopIfTrue="1">
      <formula>LEN(TRIM(E32))&gt;0</formula>
    </cfRule>
  </conditionalFormatting>
  <conditionalFormatting sqref="A35">
    <cfRule type="beginsWith" dxfId="61" priority="71" stopIfTrue="1" operator="beginsWith" text="Exceptional">
      <formula>LEFT(A35,LEN("Exceptional"))="Exceptional"</formula>
    </cfRule>
    <cfRule type="beginsWith" dxfId="60" priority="72" stopIfTrue="1" operator="beginsWith" text="Professional">
      <formula>LEFT(A35,LEN("Professional"))="Professional"</formula>
    </cfRule>
    <cfRule type="beginsWith" dxfId="59" priority="73" stopIfTrue="1" operator="beginsWith" text="Advanced">
      <formula>LEFT(A35,LEN("Advanced"))="Advanced"</formula>
    </cfRule>
    <cfRule type="beginsWith" dxfId="58" priority="74" stopIfTrue="1" operator="beginsWith" text="Intermediate">
      <formula>LEFT(A35,LEN("Intermediate"))="Intermediate"</formula>
    </cfRule>
    <cfRule type="beginsWith" dxfId="57" priority="75" stopIfTrue="1" operator="beginsWith" text="Basic">
      <formula>LEFT(A35,LEN("Basic"))="Basic"</formula>
    </cfRule>
    <cfRule type="beginsWith" dxfId="56" priority="76" stopIfTrue="1" operator="beginsWith" text="Required">
      <formula>LEFT(A35,LEN("Required"))="Required"</formula>
    </cfRule>
    <cfRule type="notContainsBlanks" dxfId="55" priority="77" stopIfTrue="1">
      <formula>LEN(TRIM(A35))&gt;0</formula>
    </cfRule>
  </conditionalFormatting>
  <conditionalFormatting sqref="E35">
    <cfRule type="beginsWith" dxfId="54" priority="64" stopIfTrue="1" operator="beginsWith" text="Not Applicable">
      <formula>LEFT(E35,LEN("Not Applicable"))="Not Applicable"</formula>
    </cfRule>
    <cfRule type="beginsWith" dxfId="53" priority="65" stopIfTrue="1" operator="beginsWith" text="Waived">
      <formula>LEFT(E35,LEN("Waived"))="Waived"</formula>
    </cfRule>
    <cfRule type="beginsWith" dxfId="52" priority="66" stopIfTrue="1" operator="beginsWith" text="Pre-Passed">
      <formula>LEFT(E35,LEN("Pre-Passed"))="Pre-Passed"</formula>
    </cfRule>
    <cfRule type="beginsWith" dxfId="51" priority="67" stopIfTrue="1" operator="beginsWith" text="Completed">
      <formula>LEFT(E35,LEN("Completed"))="Completed"</formula>
    </cfRule>
    <cfRule type="beginsWith" dxfId="50" priority="68" stopIfTrue="1" operator="beginsWith" text="Partial">
      <formula>LEFT(E35,LEN("Partial"))="Partial"</formula>
    </cfRule>
    <cfRule type="beginsWith" dxfId="49" priority="69" stopIfTrue="1" operator="beginsWith" text="Missing">
      <formula>LEFT(E35,LEN("Missing"))="Missing"</formula>
    </cfRule>
    <cfRule type="beginsWith" dxfId="48" priority="70" stopIfTrue="1" operator="beginsWith" text="Untested">
      <formula>LEFT(E35,LEN("Untested"))="Untested"</formula>
    </cfRule>
    <cfRule type="notContainsBlanks" dxfId="47" priority="78" stopIfTrue="1">
      <formula>LEN(TRIM(E35))&gt;0</formula>
    </cfRule>
  </conditionalFormatting>
  <conditionalFormatting sqref="A27">
    <cfRule type="beginsWith" dxfId="46" priority="56" stopIfTrue="1" operator="beginsWith" text="Exceptional">
      <formula>LEFT(A27,LEN("Exceptional"))="Exceptional"</formula>
    </cfRule>
    <cfRule type="beginsWith" dxfId="45" priority="57" stopIfTrue="1" operator="beginsWith" text="Professional">
      <formula>LEFT(A27,LEN("Professional"))="Professional"</formula>
    </cfRule>
    <cfRule type="beginsWith" dxfId="44" priority="58" stopIfTrue="1" operator="beginsWith" text="Advanced">
      <formula>LEFT(A27,LEN("Advanced"))="Advanced"</formula>
    </cfRule>
    <cfRule type="beginsWith" dxfId="43" priority="59" stopIfTrue="1" operator="beginsWith" text="Intermediate">
      <formula>LEFT(A27,LEN("Intermediate"))="Intermediate"</formula>
    </cfRule>
    <cfRule type="beginsWith" dxfId="42" priority="60" stopIfTrue="1" operator="beginsWith" text="Basic">
      <formula>LEFT(A27,LEN("Basic"))="Basic"</formula>
    </cfRule>
    <cfRule type="beginsWith" dxfId="41" priority="61" stopIfTrue="1" operator="beginsWith" text="Required">
      <formula>LEFT(A27,LEN("Required"))="Required"</formula>
    </cfRule>
    <cfRule type="notContainsBlanks" dxfId="40" priority="62" stopIfTrue="1">
      <formula>LEN(TRIM(A27))&gt;0</formula>
    </cfRule>
  </conditionalFormatting>
  <conditionalFormatting sqref="E27">
    <cfRule type="beginsWith" dxfId="39" priority="41" stopIfTrue="1" operator="beginsWith" text="Not Applicable">
      <formula>LEFT(E27,LEN("Not Applicable"))="Not Applicable"</formula>
    </cfRule>
    <cfRule type="beginsWith" dxfId="38" priority="42" stopIfTrue="1" operator="beginsWith" text="Waived">
      <formula>LEFT(E27,LEN("Waived"))="Waived"</formula>
    </cfRule>
    <cfRule type="beginsWith" dxfId="37" priority="43" stopIfTrue="1" operator="beginsWith" text="Pre-Passed">
      <formula>LEFT(E27,LEN("Pre-Passed"))="Pre-Passed"</formula>
    </cfRule>
    <cfRule type="beginsWith" dxfId="36" priority="44" stopIfTrue="1" operator="beginsWith" text="Completed">
      <formula>LEFT(E27,LEN("Completed"))="Completed"</formula>
    </cfRule>
    <cfRule type="beginsWith" dxfId="35" priority="45" stopIfTrue="1" operator="beginsWith" text="Partial">
      <formula>LEFT(E27,LEN("Partial"))="Partial"</formula>
    </cfRule>
    <cfRule type="beginsWith" dxfId="34" priority="46" stopIfTrue="1" operator="beginsWith" text="Missing">
      <formula>LEFT(E27,LEN("Missing"))="Missing"</formula>
    </cfRule>
    <cfRule type="beginsWith" dxfId="33" priority="47" stopIfTrue="1" operator="beginsWith" text="Untested">
      <formula>LEFT(E27,LEN("Untested"))="Untested"</formula>
    </cfRule>
    <cfRule type="notContainsBlanks" dxfId="32" priority="48" stopIfTrue="1">
      <formula>LEN(TRIM(E27))&gt;0</formula>
    </cfRule>
  </conditionalFormatting>
  <conditionalFormatting sqref="F27">
    <cfRule type="beginsWith" dxfId="31" priority="25" stopIfTrue="1" operator="beginsWith" text="Not Applicable">
      <formula>LEFT(F27,LEN("Not Applicable"))="Not Applicable"</formula>
    </cfRule>
    <cfRule type="beginsWith" dxfId="30" priority="26" stopIfTrue="1" operator="beginsWith" text="Waived">
      <formula>LEFT(F27,LEN("Waived"))="Waived"</formula>
    </cfRule>
    <cfRule type="beginsWith" dxfId="29" priority="27" stopIfTrue="1" operator="beginsWith" text="Pre-Passed">
      <formula>LEFT(F27,LEN("Pre-Passed"))="Pre-Passed"</formula>
    </cfRule>
    <cfRule type="beginsWith" dxfId="28" priority="28" stopIfTrue="1" operator="beginsWith" text="Completed">
      <formula>LEFT(F27,LEN("Completed"))="Completed"</formula>
    </cfRule>
    <cfRule type="beginsWith" dxfId="27" priority="29" stopIfTrue="1" operator="beginsWith" text="Partial">
      <formula>LEFT(F27,LEN("Partial"))="Partial"</formula>
    </cfRule>
    <cfRule type="beginsWith" dxfId="26" priority="30" stopIfTrue="1" operator="beginsWith" text="Missing">
      <formula>LEFT(F27,LEN("Missing"))="Missing"</formula>
    </cfRule>
    <cfRule type="beginsWith" dxfId="25" priority="31" stopIfTrue="1" operator="beginsWith" text="Untested">
      <formula>LEFT(F27,LEN("Untested"))="Untested"</formula>
    </cfRule>
    <cfRule type="notContainsBlanks" dxfId="24" priority="32" stopIfTrue="1">
      <formula>LEN(TRIM(F27))&gt;0</formula>
    </cfRule>
  </conditionalFormatting>
  <conditionalFormatting sqref="F44:F47 F38:F42 F29:F36">
    <cfRule type="beginsWith" dxfId="23" priority="17" stopIfTrue="1" operator="beginsWith" text="Not Applicable">
      <formula>LEFT(F29,LEN("Not Applicable"))="Not Applicable"</formula>
    </cfRule>
    <cfRule type="beginsWith" dxfId="22" priority="18" stopIfTrue="1" operator="beginsWith" text="Waived">
      <formula>LEFT(F29,LEN("Waived"))="Waived"</formula>
    </cfRule>
    <cfRule type="beginsWith" dxfId="21" priority="19" stopIfTrue="1" operator="beginsWith" text="Pre-Passed">
      <formula>LEFT(F29,LEN("Pre-Passed"))="Pre-Passed"</formula>
    </cfRule>
    <cfRule type="beginsWith" dxfId="20" priority="20" stopIfTrue="1" operator="beginsWith" text="Completed">
      <formula>LEFT(F29,LEN("Completed"))="Completed"</formula>
    </cfRule>
    <cfRule type="beginsWith" dxfId="19" priority="21" stopIfTrue="1" operator="beginsWith" text="Partial">
      <formula>LEFT(F29,LEN("Partial"))="Partial"</formula>
    </cfRule>
    <cfRule type="beginsWith" dxfId="18" priority="22" stopIfTrue="1" operator="beginsWith" text="Missing">
      <formula>LEFT(F29,LEN("Missing"))="Missing"</formula>
    </cfRule>
    <cfRule type="beginsWith" dxfId="17" priority="23" stopIfTrue="1" operator="beginsWith" text="Untested">
      <formula>LEFT(F29,LEN("Untested"))="Untested"</formula>
    </cfRule>
    <cfRule type="notContainsBlanks" dxfId="16" priority="24" stopIfTrue="1">
      <formula>LEN(TRIM(F29))&gt;0</formula>
    </cfRule>
  </conditionalFormatting>
  <conditionalFormatting sqref="F59:F63">
    <cfRule type="beginsWith" dxfId="15" priority="9" stopIfTrue="1" operator="beginsWith" text="Not Applicable">
      <formula>LEFT(F59,LEN("Not Applicable"))="Not Applicable"</formula>
    </cfRule>
    <cfRule type="beginsWith" dxfId="14" priority="10" stopIfTrue="1" operator="beginsWith" text="Waived">
      <formula>LEFT(F59,LEN("Waived"))="Waived"</formula>
    </cfRule>
    <cfRule type="beginsWith" dxfId="13" priority="11" stopIfTrue="1" operator="beginsWith" text="Pre-Passed">
      <formula>LEFT(F59,LEN("Pre-Passed"))="Pre-Passed"</formula>
    </cfRule>
    <cfRule type="beginsWith" dxfId="12" priority="12" stopIfTrue="1" operator="beginsWith" text="Completed">
      <formula>LEFT(F59,LEN("Completed"))="Completed"</formula>
    </cfRule>
    <cfRule type="beginsWith" dxfId="11" priority="13" stopIfTrue="1" operator="beginsWith" text="Partial">
      <formula>LEFT(F59,LEN("Partial"))="Partial"</formula>
    </cfRule>
    <cfRule type="beginsWith" dxfId="10" priority="14" stopIfTrue="1" operator="beginsWith" text="Missing">
      <formula>LEFT(F59,LEN("Missing"))="Missing"</formula>
    </cfRule>
    <cfRule type="beginsWith" dxfId="9" priority="15" stopIfTrue="1" operator="beginsWith" text="Untested">
      <formula>LEFT(F59,LEN("Untested"))="Untested"</formula>
    </cfRule>
    <cfRule type="notContainsBlanks" dxfId="8" priority="16" stopIfTrue="1">
      <formula>LEN(TRIM(F59))&gt;0</formula>
    </cfRule>
  </conditionalFormatting>
  <conditionalFormatting sqref="F95:F96 F93 F90:F91 F80:F87 F77:F78 F74:F75 F70:F72 F65:F68">
    <cfRule type="beginsWith" dxfId="7" priority="1" stopIfTrue="1" operator="beginsWith" text="Not Applicable">
      <formula>LEFT(F65,LEN("Not Applicable"))="Not Applicable"</formula>
    </cfRule>
    <cfRule type="beginsWith" dxfId="6" priority="2" stopIfTrue="1" operator="beginsWith" text="Waived">
      <formula>LEFT(F65,LEN("Waived"))="Waived"</formula>
    </cfRule>
    <cfRule type="beginsWith" dxfId="5" priority="3" stopIfTrue="1" operator="beginsWith" text="Pre-Passed">
      <formula>LEFT(F65,LEN("Pre-Passed"))="Pre-Passed"</formula>
    </cfRule>
    <cfRule type="beginsWith" dxfId="4" priority="4" stopIfTrue="1" operator="beginsWith" text="Completed">
      <formula>LEFT(F65,LEN("Completed"))="Completed"</formula>
    </cfRule>
    <cfRule type="beginsWith" dxfId="3" priority="5" stopIfTrue="1" operator="beginsWith" text="Partial">
      <formula>LEFT(F65,LEN("Partial"))="Partial"</formula>
    </cfRule>
    <cfRule type="beginsWith" dxfId="2" priority="6" stopIfTrue="1" operator="beginsWith" text="Missing">
      <formula>LEFT(F65,LEN("Missing"))="Missing"</formula>
    </cfRule>
    <cfRule type="beginsWith" dxfId="1" priority="7" stopIfTrue="1" operator="beginsWith" text="Untested">
      <formula>LEFT(F65,LEN("Untested"))="Untested"</formula>
    </cfRule>
    <cfRule type="notContainsBlanks" dxfId="0" priority="8" stopIfTrue="1">
      <formula>LEN(TRIM(F65))&gt;0</formula>
    </cfRule>
  </conditionalFormatting>
  <dataValidations count="2">
    <dataValidation type="list" showInputMessage="1" showErrorMessage="1" sqref="E44:F47 E49:F51 E38:F42 E29:F36 E93:F93 E70:F72 E74:F75 E65:F68 E59:F63 E53:F56 E77:F78 E80:F87 E90:F91 E26:F27 E95:F96">
      <formula1>"Untested, Missing, Partial, Completed, Waived, Pre-Passed, Not Applicable"</formula1>
    </dataValidation>
    <dataValidation type="list" allowBlank="1" showInputMessage="1" showErrorMessage="1" sqref="F25 F37 F52 F48 F43 F79 F76 F73 F58 F69 F64 F89 F92 F94 F28">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5"/>
  <sheetViews>
    <sheetView topLeftCell="A22" workbookViewId="0"/>
  </sheetViews>
  <sheetFormatPr defaultRowHeight="15.75"/>
  <cols>
    <col min="1" max="1" width="22.875" style="31" customWidth="1"/>
    <col min="2" max="6" width="27.125" style="31" customWidth="1"/>
    <col min="7" max="7" width="14.75" style="31" customWidth="1"/>
    <col min="8" max="16384" width="9" style="31"/>
  </cols>
  <sheetData>
    <row r="1" spans="1:8" s="60" customFormat="1" ht="18.75">
      <c r="A1" s="62" t="s">
        <v>276</v>
      </c>
      <c r="F1" s="62" t="s">
        <v>223</v>
      </c>
      <c r="G1" s="61"/>
      <c r="H1" s="161">
        <f>MIN(MAX((VLOOKUP(H8,$A$33:$B$38,2)*G8)+(VLOOKUP(H9,$A$33:$B$38,2)*G9)+(VLOOKUP(H10,$A$33:$B$38,2)*G10)+SUM(H14:H22),0),1)</f>
        <v>0</v>
      </c>
    </row>
    <row r="2" spans="1:8" s="45" customFormat="1">
      <c r="A2" s="45" t="s">
        <v>222</v>
      </c>
      <c r="B2" s="45" t="str">
        <f>IF(Submission!B2="&lt;enter your game name here&gt;","ENTER NAME ON SUBMISSION TAB",Submission!B2)</f>
        <v>Doubt</v>
      </c>
      <c r="G2" s="59"/>
      <c r="H2" s="59"/>
    </row>
    <row r="3" spans="1:8" s="45" customFormat="1">
      <c r="A3" s="58" t="s">
        <v>221</v>
      </c>
      <c r="B3" s="58" t="str">
        <f>IF(Submission!B1="&lt;enter your name here&gt;","ENTER NAME ON SUBMISSION TAB",Submission!B1)</f>
        <v>Travis Moore</v>
      </c>
      <c r="C3" s="58"/>
      <c r="D3" s="58"/>
      <c r="E3" s="58"/>
      <c r="F3" s="58"/>
      <c r="G3" s="57"/>
      <c r="H3" s="57"/>
    </row>
    <row r="4" spans="1:8">
      <c r="A4" s="51"/>
      <c r="B4" s="50"/>
      <c r="C4" s="50"/>
      <c r="D4" s="50"/>
      <c r="E4" s="50"/>
      <c r="F4" s="50"/>
      <c r="G4" s="49"/>
      <c r="H4" s="48"/>
    </row>
    <row r="5" spans="1:8">
      <c r="A5" s="51"/>
      <c r="B5" s="50"/>
      <c r="C5" s="50"/>
      <c r="D5" s="50"/>
      <c r="E5" s="50"/>
      <c r="F5" s="50"/>
      <c r="G5" s="49"/>
      <c r="H5" s="48"/>
    </row>
    <row r="6" spans="1:8" s="54" customFormat="1">
      <c r="B6" s="55" t="s">
        <v>220</v>
      </c>
      <c r="C6" s="55" t="s">
        <v>219</v>
      </c>
      <c r="D6" s="55" t="s">
        <v>218</v>
      </c>
      <c r="E6" s="55" t="s">
        <v>217</v>
      </c>
      <c r="F6" s="56" t="s">
        <v>216</v>
      </c>
      <c r="G6" s="55"/>
      <c r="H6" s="55"/>
    </row>
    <row r="7" spans="1:8" s="54" customFormat="1">
      <c r="B7" s="55">
        <v>1</v>
      </c>
      <c r="C7" s="55">
        <v>2</v>
      </c>
      <c r="D7" s="55">
        <v>3</v>
      </c>
      <c r="E7" s="55">
        <v>4</v>
      </c>
      <c r="F7" s="56">
        <v>5</v>
      </c>
      <c r="G7" s="55" t="s">
        <v>61</v>
      </c>
      <c r="H7" s="55" t="s">
        <v>203</v>
      </c>
    </row>
    <row r="8" spans="1:8" ht="156">
      <c r="A8" s="42" t="s">
        <v>187</v>
      </c>
      <c r="B8" s="53" t="s">
        <v>215</v>
      </c>
      <c r="C8" s="53" t="s">
        <v>214</v>
      </c>
      <c r="D8" s="53" t="s">
        <v>213</v>
      </c>
      <c r="E8" s="53" t="s">
        <v>212</v>
      </c>
      <c r="F8" s="53" t="s">
        <v>211</v>
      </c>
      <c r="G8" s="52">
        <v>0.5</v>
      </c>
      <c r="H8" s="41"/>
    </row>
    <row r="9" spans="1:8" ht="60">
      <c r="A9" s="42" t="s">
        <v>210</v>
      </c>
      <c r="B9" s="53" t="s">
        <v>209</v>
      </c>
      <c r="C9" s="53" t="s">
        <v>208</v>
      </c>
      <c r="D9" s="53" t="s">
        <v>207</v>
      </c>
      <c r="E9" s="53" t="s">
        <v>206</v>
      </c>
      <c r="F9" s="53" t="s">
        <v>205</v>
      </c>
      <c r="G9" s="52">
        <v>0.3</v>
      </c>
      <c r="H9" s="41"/>
    </row>
    <row r="10" spans="1:8" ht="108">
      <c r="A10" s="42" t="s">
        <v>155</v>
      </c>
      <c r="B10" s="53" t="s">
        <v>322</v>
      </c>
      <c r="C10" s="53" t="s">
        <v>323</v>
      </c>
      <c r="D10" s="53" t="s">
        <v>324</v>
      </c>
      <c r="E10" s="53" t="s">
        <v>325</v>
      </c>
      <c r="F10" s="53" t="s">
        <v>326</v>
      </c>
      <c r="G10" s="52">
        <v>0.2</v>
      </c>
      <c r="H10" s="41"/>
    </row>
    <row r="11" spans="1:8" ht="51.75" customHeight="1">
      <c r="A11" s="42" t="s">
        <v>5</v>
      </c>
      <c r="B11" s="222"/>
      <c r="C11" s="223"/>
      <c r="D11" s="223"/>
      <c r="E11" s="223"/>
      <c r="F11" s="224"/>
      <c r="G11" s="52"/>
      <c r="H11" s="41"/>
    </row>
    <row r="12" spans="1:8">
      <c r="A12" s="51"/>
      <c r="B12" s="50"/>
      <c r="C12" s="50"/>
      <c r="D12" s="50"/>
      <c r="E12" s="50"/>
      <c r="F12" s="50"/>
      <c r="G12" s="49"/>
      <c r="H12" s="48"/>
    </row>
    <row r="13" spans="1:8" s="45" customFormat="1">
      <c r="A13" s="47" t="s">
        <v>277</v>
      </c>
      <c r="B13" s="46">
        <v>-25</v>
      </c>
      <c r="C13" s="46">
        <v>-10</v>
      </c>
      <c r="D13" s="46">
        <v>0</v>
      </c>
      <c r="E13" s="231" t="s">
        <v>5</v>
      </c>
      <c r="F13" s="231"/>
      <c r="G13" s="231"/>
      <c r="H13" s="46" t="s">
        <v>203</v>
      </c>
    </row>
    <row r="14" spans="1:8" ht="36">
      <c r="A14" s="42" t="s">
        <v>202</v>
      </c>
      <c r="B14" s="44" t="s">
        <v>201</v>
      </c>
      <c r="C14" s="44" t="s">
        <v>200</v>
      </c>
      <c r="D14" s="43" t="s">
        <v>199</v>
      </c>
      <c r="E14" s="225"/>
      <c r="F14" s="226"/>
      <c r="G14" s="227"/>
      <c r="H14" s="40">
        <v>0</v>
      </c>
    </row>
    <row r="15" spans="1:8" ht="48">
      <c r="A15" s="42" t="s">
        <v>198</v>
      </c>
      <c r="B15" s="44" t="s">
        <v>197</v>
      </c>
      <c r="C15" s="44" t="s">
        <v>196</v>
      </c>
      <c r="D15" s="43" t="s">
        <v>195</v>
      </c>
      <c r="E15" s="232"/>
      <c r="F15" s="233"/>
      <c r="G15" s="234"/>
      <c r="H15" s="40">
        <v>0</v>
      </c>
    </row>
    <row r="16" spans="1:8" ht="60">
      <c r="A16" s="42" t="s">
        <v>194</v>
      </c>
      <c r="B16" s="44" t="s">
        <v>193</v>
      </c>
      <c r="C16" s="44" t="s">
        <v>192</v>
      </c>
      <c r="D16" s="43" t="s">
        <v>191</v>
      </c>
      <c r="E16" s="235"/>
      <c r="F16" s="236"/>
      <c r="G16" s="237"/>
      <c r="H16" s="40">
        <v>0</v>
      </c>
    </row>
    <row r="17" spans="1:8">
      <c r="A17" s="42" t="s">
        <v>190</v>
      </c>
      <c r="B17" s="41"/>
      <c r="C17" s="41"/>
      <c r="D17" s="41"/>
      <c r="E17" s="228"/>
      <c r="F17" s="229"/>
      <c r="G17" s="230"/>
      <c r="H17" s="40">
        <v>0</v>
      </c>
    </row>
    <row r="18" spans="1:8" s="45" customFormat="1">
      <c r="A18" s="47" t="s">
        <v>278</v>
      </c>
      <c r="B18" s="46">
        <v>3</v>
      </c>
      <c r="C18" s="46">
        <v>5</v>
      </c>
      <c r="D18" s="46"/>
      <c r="E18" s="231" t="s">
        <v>5</v>
      </c>
      <c r="F18" s="231"/>
      <c r="G18" s="231"/>
      <c r="H18" s="46" t="s">
        <v>203</v>
      </c>
    </row>
    <row r="19" spans="1:8" ht="36">
      <c r="A19" s="42" t="s">
        <v>281</v>
      </c>
      <c r="B19" s="44" t="s">
        <v>283</v>
      </c>
      <c r="C19" s="44" t="s">
        <v>167</v>
      </c>
      <c r="D19" s="43"/>
      <c r="E19" s="225"/>
      <c r="F19" s="226"/>
      <c r="G19" s="227"/>
      <c r="H19" s="40">
        <v>0</v>
      </c>
    </row>
    <row r="20" spans="1:8" ht="48">
      <c r="A20" s="42" t="s">
        <v>280</v>
      </c>
      <c r="B20" s="44" t="s">
        <v>105</v>
      </c>
      <c r="C20" s="44" t="s">
        <v>107</v>
      </c>
      <c r="D20" s="43"/>
      <c r="E20" s="225"/>
      <c r="F20" s="226"/>
      <c r="G20" s="227"/>
      <c r="H20" s="40">
        <v>0</v>
      </c>
    </row>
    <row r="21" spans="1:8" ht="60">
      <c r="A21" s="42" t="s">
        <v>279</v>
      </c>
      <c r="B21" s="44" t="s">
        <v>282</v>
      </c>
      <c r="C21" s="44" t="s">
        <v>121</v>
      </c>
      <c r="D21" s="43"/>
      <c r="E21" s="225"/>
      <c r="F21" s="226"/>
      <c r="G21" s="227"/>
      <c r="H21" s="40">
        <v>0</v>
      </c>
    </row>
    <row r="22" spans="1:8">
      <c r="A22" s="42" t="s">
        <v>190</v>
      </c>
      <c r="B22" s="41"/>
      <c r="C22" s="41"/>
      <c r="D22" s="41"/>
      <c r="E22" s="228"/>
      <c r="F22" s="229"/>
      <c r="G22" s="230"/>
      <c r="H22" s="40">
        <v>0</v>
      </c>
    </row>
    <row r="32" spans="1:8" ht="16.5" thickBot="1"/>
    <row r="33" spans="1:2">
      <c r="A33" s="39">
        <v>0</v>
      </c>
      <c r="B33" s="38">
        <v>0</v>
      </c>
    </row>
    <row r="34" spans="1:2">
      <c r="A34" s="37">
        <v>1</v>
      </c>
      <c r="B34" s="36">
        <v>0</v>
      </c>
    </row>
    <row r="35" spans="1:2">
      <c r="A35" s="37">
        <v>2</v>
      </c>
      <c r="B35" s="36">
        <v>0.6</v>
      </c>
    </row>
    <row r="36" spans="1:2">
      <c r="A36" s="37">
        <v>3</v>
      </c>
      <c r="B36" s="36">
        <v>0.75</v>
      </c>
    </row>
    <row r="37" spans="1:2">
      <c r="A37" s="37">
        <v>4</v>
      </c>
      <c r="B37" s="36">
        <v>0.85</v>
      </c>
    </row>
    <row r="38" spans="1:2" ht="16.5" thickBot="1">
      <c r="A38" s="35">
        <v>5</v>
      </c>
      <c r="B38" s="34">
        <v>0.95</v>
      </c>
    </row>
    <row r="39" spans="1:2">
      <c r="A39" s="32"/>
    </row>
    <row r="40" spans="1:2">
      <c r="A40" s="32"/>
    </row>
    <row r="41" spans="1:2">
      <c r="A41" s="33"/>
    </row>
    <row r="42" spans="1:2">
      <c r="A42" s="32"/>
    </row>
    <row r="43" spans="1:2">
      <c r="A43" s="32"/>
    </row>
    <row r="44" spans="1:2">
      <c r="A44" s="32"/>
    </row>
    <row r="45" spans="1:2">
      <c r="A45" s="32"/>
    </row>
  </sheetData>
  <mergeCells count="11">
    <mergeCell ref="B11:F11"/>
    <mergeCell ref="E20:G20"/>
    <mergeCell ref="E21:G21"/>
    <mergeCell ref="E22:G22"/>
    <mergeCell ref="E19:G19"/>
    <mergeCell ref="E13:G13"/>
    <mergeCell ref="E14:G14"/>
    <mergeCell ref="E15:G15"/>
    <mergeCell ref="E16:G16"/>
    <mergeCell ref="E17:G17"/>
    <mergeCell ref="E18:G18"/>
  </mergeCells>
  <pageMargins left="0.5" right="0.5" top="0.5" bottom="0.5" header="0.3" footer="0.3"/>
  <pageSetup scale="64"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67"/>
  <sheetViews>
    <sheetView topLeftCell="A22" workbookViewId="0"/>
  </sheetViews>
  <sheetFormatPr defaultRowHeight="15.75"/>
  <cols>
    <col min="1" max="1" width="22.875" style="31" customWidth="1"/>
    <col min="2" max="6" width="27.125" style="31" customWidth="1"/>
    <col min="7" max="7" width="14.125" style="31" customWidth="1"/>
    <col min="8" max="8" width="10.5" style="31" customWidth="1"/>
    <col min="9" max="16384" width="9" style="31"/>
  </cols>
  <sheetData>
    <row r="1" spans="1:8" s="60" customFormat="1" ht="18.75">
      <c r="A1" s="62" t="s">
        <v>311</v>
      </c>
      <c r="F1" s="62" t="s">
        <v>306</v>
      </c>
      <c r="G1" s="61"/>
      <c r="H1" s="161">
        <f>MIN(MAX(H11*0.5 + AVERAGE(H17:H20)*0.5,0),1)</f>
        <v>0</v>
      </c>
    </row>
    <row r="2" spans="1:8" s="45" customFormat="1">
      <c r="A2" s="45" t="s">
        <v>222</v>
      </c>
      <c r="B2" s="45" t="str">
        <f>IF(Submission!B2="&lt;enter your game name here&gt;","ENTER NAME ON SUBMISSION TAB",Submission!B2)</f>
        <v>Doubt</v>
      </c>
      <c r="G2" s="59"/>
      <c r="H2" s="59"/>
    </row>
    <row r="3" spans="1:8" s="45" customFormat="1">
      <c r="A3" s="58" t="s">
        <v>221</v>
      </c>
      <c r="B3" s="58" t="str">
        <f>IF(Submission!B1="&lt;enter your name here&gt;","ENTER NAME ON SUBMISSION TAB",Submission!B1)</f>
        <v>Travis Moore</v>
      </c>
      <c r="C3" s="58"/>
      <c r="D3" s="58"/>
      <c r="E3" s="58"/>
      <c r="F3" s="58"/>
      <c r="G3" s="57"/>
      <c r="H3" s="57"/>
    </row>
    <row r="4" spans="1:8">
      <c r="A4" s="51"/>
      <c r="B4" s="50"/>
      <c r="C4" s="50"/>
      <c r="D4" s="50"/>
      <c r="E4" s="50"/>
      <c r="F4" s="50"/>
      <c r="G4" s="49"/>
      <c r="H4" s="48"/>
    </row>
    <row r="5" spans="1:8">
      <c r="A5" s="51"/>
      <c r="B5" s="50"/>
      <c r="C5" s="50"/>
      <c r="D5" s="50"/>
      <c r="E5" s="50"/>
      <c r="F5" s="50"/>
      <c r="G5" s="49"/>
      <c r="H5" s="48"/>
    </row>
    <row r="6" spans="1:8" s="54" customFormat="1">
      <c r="B6" s="55" t="s">
        <v>220</v>
      </c>
      <c r="C6" s="55" t="s">
        <v>219</v>
      </c>
      <c r="D6" s="55" t="s">
        <v>218</v>
      </c>
      <c r="E6" s="55" t="s">
        <v>217</v>
      </c>
      <c r="F6" s="56" t="s">
        <v>216</v>
      </c>
      <c r="G6" s="55"/>
      <c r="H6" s="55"/>
    </row>
    <row r="7" spans="1:8" s="54" customFormat="1">
      <c r="B7" s="55">
        <v>1</v>
      </c>
      <c r="C7" s="55">
        <v>2</v>
      </c>
      <c r="D7" s="55">
        <v>3</v>
      </c>
      <c r="E7" s="55">
        <v>4</v>
      </c>
      <c r="F7" s="56">
        <v>5</v>
      </c>
      <c r="G7" s="55"/>
      <c r="H7" s="55"/>
    </row>
    <row r="8" spans="1:8" ht="96">
      <c r="A8" s="42" t="s">
        <v>331</v>
      </c>
      <c r="B8" s="53" t="s">
        <v>332</v>
      </c>
      <c r="C8" s="53" t="s">
        <v>333</v>
      </c>
      <c r="D8" s="53" t="s">
        <v>334</v>
      </c>
      <c r="E8" s="53" t="s">
        <v>335</v>
      </c>
      <c r="F8" s="53" t="s">
        <v>336</v>
      </c>
      <c r="G8" s="52"/>
      <c r="H8" s="41"/>
    </row>
    <row r="9" spans="1:8">
      <c r="A9" s="51"/>
      <c r="B9" s="50"/>
      <c r="C9" s="50"/>
      <c r="D9" s="50"/>
      <c r="E9" s="50"/>
      <c r="F9" s="50"/>
      <c r="G9" s="49"/>
      <c r="H9" s="48"/>
    </row>
    <row r="10" spans="1:8" s="45" customFormat="1">
      <c r="A10" s="47" t="s">
        <v>315</v>
      </c>
      <c r="B10" s="55" t="s">
        <v>327</v>
      </c>
      <c r="C10" s="55" t="s">
        <v>328</v>
      </c>
      <c r="D10" s="55" t="s">
        <v>329</v>
      </c>
      <c r="E10" s="249" t="s">
        <v>5</v>
      </c>
      <c r="F10" s="249"/>
      <c r="G10" s="156" t="s">
        <v>203</v>
      </c>
      <c r="H10" s="46" t="s">
        <v>301</v>
      </c>
    </row>
    <row r="11" spans="1:8">
      <c r="A11" s="42" t="s">
        <v>315</v>
      </c>
      <c r="B11" s="96" t="s">
        <v>316</v>
      </c>
      <c r="C11" s="96" t="s">
        <v>317</v>
      </c>
      <c r="D11" s="96" t="s">
        <v>330</v>
      </c>
      <c r="E11" s="250"/>
      <c r="F11" s="251"/>
      <c r="G11" s="165" t="s">
        <v>345</v>
      </c>
      <c r="H11" s="40">
        <f>VLOOKUP(G11, $C$55:D$58,2)</f>
        <v>0</v>
      </c>
    </row>
    <row r="13" spans="1:8" s="45" customFormat="1">
      <c r="A13" s="47" t="s">
        <v>340</v>
      </c>
      <c r="B13" s="241" t="s">
        <v>5</v>
      </c>
      <c r="C13" s="241"/>
      <c r="D13" s="241"/>
      <c r="E13" s="241"/>
      <c r="F13" s="241"/>
      <c r="G13" s="156"/>
      <c r="H13" s="46" t="s">
        <v>301</v>
      </c>
    </row>
    <row r="14" spans="1:8">
      <c r="A14" s="42" t="s">
        <v>190</v>
      </c>
      <c r="B14" s="242"/>
      <c r="C14" s="243"/>
      <c r="D14" s="243"/>
      <c r="E14" s="243"/>
      <c r="F14" s="243"/>
      <c r="G14" s="157"/>
      <c r="H14" s="40"/>
    </row>
    <row r="16" spans="1:8">
      <c r="A16" s="47" t="s">
        <v>339</v>
      </c>
      <c r="B16" s="92" t="s">
        <v>5</v>
      </c>
      <c r="C16" s="92"/>
      <c r="D16" s="92"/>
      <c r="E16" s="92"/>
      <c r="F16" s="92"/>
      <c r="G16" s="46" t="s">
        <v>319</v>
      </c>
      <c r="H16" s="46" t="s">
        <v>301</v>
      </c>
    </row>
    <row r="17" spans="1:8">
      <c r="A17" s="42" t="s">
        <v>312</v>
      </c>
      <c r="B17" s="242"/>
      <c r="C17" s="243"/>
      <c r="D17" s="243"/>
      <c r="E17" s="243"/>
      <c r="F17" s="244"/>
      <c r="G17" s="160"/>
      <c r="H17" s="40">
        <f>VLOOKUP(G17,$A$55:$B$60,2)</f>
        <v>0</v>
      </c>
    </row>
    <row r="18" spans="1:8">
      <c r="A18" s="42" t="s">
        <v>314</v>
      </c>
      <c r="B18" s="242"/>
      <c r="C18" s="243"/>
      <c r="D18" s="243"/>
      <c r="E18" s="243"/>
      <c r="F18" s="244"/>
      <c r="G18" s="160"/>
      <c r="H18" s="40">
        <f>VLOOKUP(G18,$A$55:$B$60,2)</f>
        <v>0</v>
      </c>
    </row>
    <row r="19" spans="1:8">
      <c r="A19" s="42" t="s">
        <v>313</v>
      </c>
      <c r="B19" s="242"/>
      <c r="C19" s="243"/>
      <c r="D19" s="243"/>
      <c r="E19" s="243"/>
      <c r="F19" s="244"/>
      <c r="G19" s="160"/>
      <c r="H19" s="40">
        <f>VLOOKUP(G19,$A$55:$B$60,2)</f>
        <v>0</v>
      </c>
    </row>
    <row r="20" spans="1:8">
      <c r="A20" s="42" t="s">
        <v>318</v>
      </c>
      <c r="B20" s="242"/>
      <c r="C20" s="243"/>
      <c r="D20" s="243"/>
      <c r="E20" s="243"/>
      <c r="F20" s="244"/>
      <c r="G20" s="160"/>
      <c r="H20" s="40">
        <f>VLOOKUP(G20,$A$55:$B$60,2)</f>
        <v>0</v>
      </c>
    </row>
    <row r="21" spans="1:8">
      <c r="A21" s="51"/>
      <c r="B21" s="50"/>
      <c r="C21" s="50"/>
      <c r="D21" s="50"/>
      <c r="E21" s="50"/>
      <c r="F21" s="50"/>
      <c r="G21" s="49"/>
      <c r="H21" s="48"/>
    </row>
    <row r="22" spans="1:8">
      <c r="A22" s="158" t="s">
        <v>337</v>
      </c>
      <c r="B22" s="50"/>
      <c r="C22" s="50"/>
      <c r="D22" s="50"/>
      <c r="E22" s="50"/>
      <c r="F22" s="50"/>
      <c r="G22" s="49"/>
      <c r="H22" s="48"/>
    </row>
    <row r="23" spans="1:8" s="45" customFormat="1">
      <c r="A23" s="91" t="str">
        <f>"Review 1: "&amp;A17</f>
        <v>Review 1: &lt;Person 1&gt;</v>
      </c>
      <c r="B23" s="245" t="s">
        <v>341</v>
      </c>
      <c r="C23" s="245"/>
      <c r="D23" s="245"/>
      <c r="E23" s="245"/>
      <c r="F23" s="245"/>
      <c r="G23" s="245"/>
      <c r="H23" s="90" t="s">
        <v>320</v>
      </c>
    </row>
    <row r="24" spans="1:8" ht="38.25" customHeight="1">
      <c r="A24" s="42" t="s">
        <v>187</v>
      </c>
      <c r="B24" s="238"/>
      <c r="C24" s="239"/>
      <c r="D24" s="239"/>
      <c r="E24" s="239"/>
      <c r="F24" s="239"/>
      <c r="G24" s="240"/>
      <c r="H24" s="159"/>
    </row>
    <row r="25" spans="1:8" ht="38.25" customHeight="1">
      <c r="A25" s="42" t="s">
        <v>210</v>
      </c>
      <c r="B25" s="238"/>
      <c r="C25" s="239"/>
      <c r="D25" s="239"/>
      <c r="E25" s="239"/>
      <c r="F25" s="239"/>
      <c r="G25" s="240"/>
      <c r="H25" s="159"/>
    </row>
    <row r="26" spans="1:8" ht="38.25" customHeight="1">
      <c r="A26" s="42" t="s">
        <v>155</v>
      </c>
      <c r="B26" s="238"/>
      <c r="C26" s="239"/>
      <c r="D26" s="239"/>
      <c r="E26" s="239"/>
      <c r="F26" s="239"/>
      <c r="G26" s="240"/>
      <c r="H26" s="159"/>
    </row>
    <row r="27" spans="1:8" ht="39" customHeight="1">
      <c r="A27" s="42" t="s">
        <v>338</v>
      </c>
      <c r="B27" s="238"/>
      <c r="C27" s="239"/>
      <c r="D27" s="239"/>
      <c r="E27" s="239"/>
      <c r="F27" s="239"/>
      <c r="G27" s="240"/>
      <c r="H27" s="159"/>
    </row>
    <row r="28" spans="1:8">
      <c r="A28" s="95"/>
      <c r="B28" s="95"/>
      <c r="C28" s="95"/>
      <c r="D28" s="95"/>
      <c r="E28" s="94"/>
      <c r="F28" s="94"/>
      <c r="G28" s="94"/>
      <c r="H28" s="93"/>
    </row>
    <row r="29" spans="1:8" s="45" customFormat="1">
      <c r="A29" s="91" t="str">
        <f>"Review 2: "&amp;A18</f>
        <v>Review 2: &lt;Person 2&gt;</v>
      </c>
      <c r="B29" s="245" t="s">
        <v>341</v>
      </c>
      <c r="C29" s="245"/>
      <c r="D29" s="245"/>
      <c r="E29" s="245"/>
      <c r="F29" s="245"/>
      <c r="G29" s="245"/>
      <c r="H29" s="90" t="s">
        <v>320</v>
      </c>
    </row>
    <row r="30" spans="1:8" ht="38.25" customHeight="1">
      <c r="A30" s="42" t="s">
        <v>187</v>
      </c>
      <c r="B30" s="238"/>
      <c r="C30" s="239"/>
      <c r="D30" s="239"/>
      <c r="E30" s="239"/>
      <c r="F30" s="239"/>
      <c r="G30" s="240"/>
      <c r="H30" s="159"/>
    </row>
    <row r="31" spans="1:8" ht="38.25" customHeight="1">
      <c r="A31" s="42" t="s">
        <v>210</v>
      </c>
      <c r="B31" s="238"/>
      <c r="C31" s="239"/>
      <c r="D31" s="239"/>
      <c r="E31" s="239"/>
      <c r="F31" s="239"/>
      <c r="G31" s="240"/>
      <c r="H31" s="159"/>
    </row>
    <row r="32" spans="1:8" ht="38.25" customHeight="1">
      <c r="A32" s="42" t="s">
        <v>155</v>
      </c>
      <c r="B32" s="238"/>
      <c r="C32" s="239"/>
      <c r="D32" s="239"/>
      <c r="E32" s="239"/>
      <c r="F32" s="239"/>
      <c r="G32" s="240"/>
      <c r="H32" s="159"/>
    </row>
    <row r="33" spans="1:8" ht="39" customHeight="1">
      <c r="A33" s="42" t="s">
        <v>338</v>
      </c>
      <c r="B33" s="238"/>
      <c r="C33" s="239"/>
      <c r="D33" s="239"/>
      <c r="E33" s="239"/>
      <c r="F33" s="239"/>
      <c r="G33" s="240"/>
      <c r="H33" s="159"/>
    </row>
    <row r="34" spans="1:8">
      <c r="A34" s="95"/>
      <c r="B34" s="95"/>
      <c r="C34" s="95"/>
      <c r="D34" s="95"/>
      <c r="E34" s="94"/>
      <c r="F34" s="94"/>
      <c r="G34" s="94"/>
      <c r="H34" s="93"/>
    </row>
    <row r="35" spans="1:8" s="45" customFormat="1">
      <c r="A35" s="91" t="str">
        <f>"Review 3: "&amp;A19</f>
        <v>Review 3: &lt;Person 3&gt;</v>
      </c>
      <c r="B35" s="245" t="s">
        <v>341</v>
      </c>
      <c r="C35" s="245"/>
      <c r="D35" s="245"/>
      <c r="E35" s="245"/>
      <c r="F35" s="245"/>
      <c r="G35" s="245"/>
      <c r="H35" s="90" t="s">
        <v>320</v>
      </c>
    </row>
    <row r="36" spans="1:8" ht="38.25" customHeight="1">
      <c r="A36" s="42" t="s">
        <v>187</v>
      </c>
      <c r="B36" s="238"/>
      <c r="C36" s="239"/>
      <c r="D36" s="239"/>
      <c r="E36" s="239"/>
      <c r="F36" s="239"/>
      <c r="G36" s="240"/>
      <c r="H36" s="159"/>
    </row>
    <row r="37" spans="1:8" ht="38.25" customHeight="1">
      <c r="A37" s="42" t="s">
        <v>210</v>
      </c>
      <c r="B37" s="238"/>
      <c r="C37" s="239"/>
      <c r="D37" s="239"/>
      <c r="E37" s="239"/>
      <c r="F37" s="239"/>
      <c r="G37" s="240"/>
      <c r="H37" s="159"/>
    </row>
    <row r="38" spans="1:8" ht="38.25" customHeight="1">
      <c r="A38" s="42" t="s">
        <v>155</v>
      </c>
      <c r="B38" s="238"/>
      <c r="C38" s="239"/>
      <c r="D38" s="239"/>
      <c r="E38" s="239"/>
      <c r="F38" s="239"/>
      <c r="G38" s="240"/>
      <c r="H38" s="159"/>
    </row>
    <row r="39" spans="1:8" ht="39" customHeight="1">
      <c r="A39" s="42" t="s">
        <v>338</v>
      </c>
      <c r="B39" s="238"/>
      <c r="C39" s="239"/>
      <c r="D39" s="239"/>
      <c r="E39" s="239"/>
      <c r="F39" s="239"/>
      <c r="G39" s="240"/>
      <c r="H39" s="159"/>
    </row>
    <row r="40" spans="1:8">
      <c r="A40" s="95"/>
      <c r="B40" s="95"/>
      <c r="C40" s="95"/>
      <c r="D40" s="95"/>
      <c r="E40" s="95"/>
      <c r="F40" s="95"/>
      <c r="G40" s="95"/>
      <c r="H40" s="93"/>
    </row>
    <row r="41" spans="1:8" s="45" customFormat="1">
      <c r="A41" s="91" t="str">
        <f>"Review 4: "&amp;A20</f>
        <v>Review 4: &lt;Person 4&gt;</v>
      </c>
      <c r="B41" s="246" t="s">
        <v>341</v>
      </c>
      <c r="C41" s="247"/>
      <c r="D41" s="247"/>
      <c r="E41" s="247"/>
      <c r="F41" s="247"/>
      <c r="G41" s="248"/>
      <c r="H41" s="90" t="s">
        <v>320</v>
      </c>
    </row>
    <row r="42" spans="1:8" ht="38.25" customHeight="1">
      <c r="A42" s="42" t="s">
        <v>187</v>
      </c>
      <c r="B42" s="238"/>
      <c r="C42" s="239"/>
      <c r="D42" s="239"/>
      <c r="E42" s="239"/>
      <c r="F42" s="239"/>
      <c r="G42" s="240"/>
      <c r="H42" s="159"/>
    </row>
    <row r="43" spans="1:8" ht="38.25" customHeight="1">
      <c r="A43" s="42" t="s">
        <v>210</v>
      </c>
      <c r="B43" s="238"/>
      <c r="C43" s="239"/>
      <c r="D43" s="239"/>
      <c r="E43" s="239"/>
      <c r="F43" s="239"/>
      <c r="G43" s="240"/>
      <c r="H43" s="159"/>
    </row>
    <row r="44" spans="1:8" ht="38.25" customHeight="1">
      <c r="A44" s="42" t="s">
        <v>155</v>
      </c>
      <c r="B44" s="238"/>
      <c r="C44" s="239"/>
      <c r="D44" s="239"/>
      <c r="E44" s="239"/>
      <c r="F44" s="239"/>
      <c r="G44" s="240"/>
      <c r="H44" s="159"/>
    </row>
    <row r="45" spans="1:8" ht="39" customHeight="1">
      <c r="A45" s="42" t="s">
        <v>338</v>
      </c>
      <c r="B45" s="238"/>
      <c r="C45" s="239"/>
      <c r="D45" s="239"/>
      <c r="E45" s="239"/>
      <c r="F45" s="239"/>
      <c r="G45" s="240"/>
      <c r="H45" s="159"/>
    </row>
    <row r="46" spans="1:8">
      <c r="D46" s="64"/>
      <c r="E46" s="64"/>
      <c r="F46" s="64"/>
      <c r="G46" s="64"/>
    </row>
    <row r="54" spans="1:4" ht="16.5" thickBot="1"/>
    <row r="55" spans="1:4">
      <c r="A55" s="39">
        <v>0</v>
      </c>
      <c r="B55" s="38">
        <v>0</v>
      </c>
      <c r="C55" s="39" t="s">
        <v>219</v>
      </c>
      <c r="D55" s="162">
        <v>0.5</v>
      </c>
    </row>
    <row r="56" spans="1:4">
      <c r="A56" s="37">
        <v>1</v>
      </c>
      <c r="B56" s="36">
        <v>0</v>
      </c>
      <c r="C56" s="37" t="s">
        <v>220</v>
      </c>
      <c r="D56" s="163">
        <v>0.25</v>
      </c>
    </row>
    <row r="57" spans="1:4">
      <c r="A57" s="37">
        <v>2</v>
      </c>
      <c r="B57" s="36">
        <v>0.6</v>
      </c>
      <c r="C57" s="37" t="s">
        <v>218</v>
      </c>
      <c r="D57" s="163">
        <v>1</v>
      </c>
    </row>
    <row r="58" spans="1:4" ht="16.5" thickBot="1">
      <c r="A58" s="37">
        <v>3</v>
      </c>
      <c r="B58" s="36">
        <v>0.75</v>
      </c>
      <c r="C58" s="35" t="s">
        <v>345</v>
      </c>
      <c r="D58" s="164">
        <v>0</v>
      </c>
    </row>
    <row r="59" spans="1:4">
      <c r="A59" s="37">
        <v>4</v>
      </c>
      <c r="B59" s="36">
        <v>0.85</v>
      </c>
    </row>
    <row r="60" spans="1:4" ht="16.5" thickBot="1">
      <c r="A60" s="35">
        <v>5</v>
      </c>
      <c r="B60" s="34">
        <v>0.95</v>
      </c>
    </row>
    <row r="61" spans="1:4">
      <c r="A61" s="32"/>
    </row>
    <row r="62" spans="1:4">
      <c r="A62" s="32"/>
    </row>
    <row r="63" spans="1:4">
      <c r="A63" s="33"/>
    </row>
    <row r="64" spans="1:4">
      <c r="A64" s="32"/>
    </row>
    <row r="65" spans="1:1">
      <c r="A65" s="32"/>
    </row>
    <row r="66" spans="1:1">
      <c r="A66" s="32"/>
    </row>
    <row r="67" spans="1:1">
      <c r="A67" s="32"/>
    </row>
  </sheetData>
  <mergeCells count="28">
    <mergeCell ref="B29:G29"/>
    <mergeCell ref="B30:G30"/>
    <mergeCell ref="B31:G31"/>
    <mergeCell ref="B32:G32"/>
    <mergeCell ref="B43:G43"/>
    <mergeCell ref="B33:G33"/>
    <mergeCell ref="B39:G39"/>
    <mergeCell ref="B25:G25"/>
    <mergeCell ref="B26:G26"/>
    <mergeCell ref="E10:F10"/>
    <mergeCell ref="E11:F11"/>
    <mergeCell ref="B27:G27"/>
    <mergeCell ref="B45:G45"/>
    <mergeCell ref="B13:F13"/>
    <mergeCell ref="B14:F14"/>
    <mergeCell ref="B17:F17"/>
    <mergeCell ref="B18:F18"/>
    <mergeCell ref="B19:F19"/>
    <mergeCell ref="B20:F20"/>
    <mergeCell ref="B44:G44"/>
    <mergeCell ref="B35:G35"/>
    <mergeCell ref="B36:G36"/>
    <mergeCell ref="B37:G37"/>
    <mergeCell ref="B38:G38"/>
    <mergeCell ref="B41:G41"/>
    <mergeCell ref="B42:G42"/>
    <mergeCell ref="B23:G23"/>
    <mergeCell ref="B24:G24"/>
  </mergeCells>
  <dataValidations count="1">
    <dataValidation type="list" allowBlank="1" showInputMessage="1" showErrorMessage="1" sqref="G11">
      <formula1>"Unassessed, Poor, Marginal, Satisfactory"</formula1>
    </dataValidation>
  </dataValidations>
  <pageMargins left="0.5" right="0.5" top="0.5" bottom="0.5" header="0.3" footer="0.3"/>
  <pageSetup scale="64"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A4" sqref="A4"/>
    </sheetView>
  </sheetViews>
  <sheetFormatPr defaultColWidth="10.875" defaultRowHeight="14.1" customHeight="1"/>
  <cols>
    <col min="1" max="1" width="36.125" style="6" customWidth="1"/>
    <col min="2" max="2" width="6.5" style="6" customWidth="1"/>
    <col min="3" max="3" width="2.375" style="6" customWidth="1"/>
    <col min="4" max="4" width="4.875" style="6" customWidth="1"/>
    <col min="5" max="5" width="9.625" style="6" customWidth="1"/>
    <col min="6" max="6" width="2.375" style="6" customWidth="1"/>
    <col min="7" max="7" width="24" style="6" customWidth="1"/>
    <col min="8" max="16384" width="10.875" style="6"/>
  </cols>
  <sheetData>
    <row r="1" spans="1:7" ht="18" customHeight="1" thickBot="1">
      <c r="A1" s="252" t="s">
        <v>75</v>
      </c>
      <c r="B1" s="253"/>
      <c r="C1" s="22"/>
      <c r="D1" s="260" t="s">
        <v>66</v>
      </c>
      <c r="E1" s="261"/>
      <c r="G1" s="145" t="s">
        <v>63</v>
      </c>
    </row>
    <row r="2" spans="1:7" ht="18" customHeight="1">
      <c r="A2" s="252"/>
      <c r="B2" s="253"/>
      <c r="C2" s="22"/>
      <c r="D2" s="262" t="s">
        <v>60</v>
      </c>
      <c r="E2" s="263"/>
      <c r="G2" s="258" t="s">
        <v>300</v>
      </c>
    </row>
    <row r="3" spans="1:7" ht="23.1" customHeight="1" thickBot="1">
      <c r="A3" s="254" t="str">
        <f>IF(Submission!B1="&lt;enter your name here&gt;","",Submission!B1)</f>
        <v>Travis Moore</v>
      </c>
      <c r="B3" s="255"/>
      <c r="C3" s="23"/>
      <c r="D3" s="264">
        <f>MAX(0,MIN(1,E8+E12+E19+E23))</f>
        <v>9.9999999999999992E-2</v>
      </c>
      <c r="E3" s="265"/>
      <c r="G3" s="258"/>
    </row>
    <row r="4" spans="1:7" ht="14.1" customHeight="1" thickBot="1">
      <c r="A4" s="1"/>
      <c r="B4" s="4"/>
      <c r="C4" s="5"/>
      <c r="D4" s="5"/>
      <c r="E4" s="5"/>
      <c r="G4" s="259"/>
    </row>
    <row r="5" spans="1:7" s="133" customFormat="1" ht="14.1" customHeight="1" thickBot="1">
      <c r="A5" s="126"/>
      <c r="B5" s="128"/>
      <c r="C5" s="149"/>
      <c r="D5" s="256" t="s">
        <v>61</v>
      </c>
      <c r="E5" s="257"/>
    </row>
    <row r="6" spans="1:7" s="133" customFormat="1" ht="14.1" customHeight="1" thickBot="1">
      <c r="A6" s="125" t="s">
        <v>294</v>
      </c>
      <c r="B6" s="124" t="s">
        <v>301</v>
      </c>
      <c r="C6" s="148"/>
      <c r="D6" s="123" t="s">
        <v>302</v>
      </c>
      <c r="E6" s="122" t="s">
        <v>4</v>
      </c>
    </row>
    <row r="7" spans="1:7" s="133" customFormat="1" ht="14.1" customHeight="1" thickBot="1">
      <c r="A7" s="121" t="s">
        <v>294</v>
      </c>
      <c r="B7" s="101">
        <f>Planning!E1</f>
        <v>0.99999999999999989</v>
      </c>
      <c r="C7" s="146"/>
      <c r="D7" s="113">
        <v>0.1</v>
      </c>
      <c r="E7" s="150">
        <f>$B7*D7</f>
        <v>9.9999999999999992E-2</v>
      </c>
    </row>
    <row r="8" spans="1:7" s="133" customFormat="1" ht="14.1" customHeight="1">
      <c r="A8" s="126"/>
      <c r="B8" s="128"/>
      <c r="C8" s="149"/>
      <c r="D8" s="140" t="s">
        <v>1</v>
      </c>
      <c r="E8" s="147">
        <f>SUM(E7:E7)</f>
        <v>9.9999999999999992E-2</v>
      </c>
    </row>
    <row r="9" spans="1:7" s="133" customFormat="1" ht="14.1" customHeight="1" thickBot="1">
      <c r="A9" s="126"/>
      <c r="B9" s="128"/>
      <c r="C9" s="149"/>
      <c r="D9" s="256" t="s">
        <v>61</v>
      </c>
      <c r="E9" s="257"/>
    </row>
    <row r="10" spans="1:7" s="133" customFormat="1" ht="14.1" customHeight="1" thickBot="1">
      <c r="A10" s="112" t="s">
        <v>303</v>
      </c>
      <c r="B10" s="111" t="s">
        <v>301</v>
      </c>
      <c r="C10" s="148"/>
      <c r="D10" s="110" t="s">
        <v>302</v>
      </c>
      <c r="E10" s="109" t="s">
        <v>4</v>
      </c>
    </row>
    <row r="11" spans="1:7" s="133" customFormat="1" ht="14.1" customHeight="1" thickBot="1">
      <c r="A11" s="108" t="s">
        <v>304</v>
      </c>
      <c r="B11" s="102">
        <f>Prototype!G1+Prototype!G3</f>
        <v>0</v>
      </c>
      <c r="C11" s="146"/>
      <c r="D11" s="113">
        <v>0.3</v>
      </c>
      <c r="E11" s="150">
        <f>$B11*D11</f>
        <v>0</v>
      </c>
    </row>
    <row r="12" spans="1:7" s="133" customFormat="1" ht="14.1" customHeight="1">
      <c r="A12" s="105" t="s">
        <v>188</v>
      </c>
      <c r="B12" s="104">
        <f>SUMPRODUCT(Prototype!F6:F8,Prototype!H6:H8)</f>
        <v>0</v>
      </c>
      <c r="C12" s="146"/>
      <c r="D12" s="140" t="s">
        <v>1</v>
      </c>
      <c r="E12" s="147">
        <f>SUM(E11:E11)</f>
        <v>0</v>
      </c>
    </row>
    <row r="13" spans="1:7" s="133" customFormat="1" ht="14.1" customHeight="1">
      <c r="A13" s="107" t="s">
        <v>289</v>
      </c>
      <c r="B13" s="106">
        <f>SUMPRODUCT(Prototype!F9:F11,Prototype!H9:H11)</f>
        <v>0</v>
      </c>
      <c r="C13" s="146"/>
    </row>
    <row r="14" spans="1:7" s="133" customFormat="1" ht="14.1" customHeight="1" thickBot="1">
      <c r="A14" s="103" t="s">
        <v>305</v>
      </c>
      <c r="B14" s="100">
        <f>SUMPRODUCT(Prototype!F12:F13,Prototype!H12:H13)</f>
        <v>0</v>
      </c>
      <c r="C14" s="149"/>
    </row>
    <row r="15" spans="1:7" s="133" customFormat="1" ht="14.1" customHeight="1">
      <c r="A15" s="126"/>
      <c r="B15" s="128"/>
      <c r="C15" s="21"/>
    </row>
    <row r="16" spans="1:7" s="133" customFormat="1" ht="14.1" customHeight="1" thickBot="1">
      <c r="A16" s="1"/>
      <c r="B16" s="4"/>
      <c r="C16" s="20"/>
      <c r="D16" s="256" t="s">
        <v>61</v>
      </c>
      <c r="E16" s="257"/>
    </row>
    <row r="17" spans="1:5" ht="14.1" customHeight="1" thickBot="1">
      <c r="A17" s="120" t="s">
        <v>295</v>
      </c>
      <c r="B17" s="97" t="s">
        <v>301</v>
      </c>
      <c r="C17" s="19"/>
      <c r="D17" s="99" t="s">
        <v>302</v>
      </c>
      <c r="E17" s="98" t="s">
        <v>4</v>
      </c>
    </row>
    <row r="18" spans="1:5" ht="14.1" customHeight="1" thickBot="1">
      <c r="A18" s="152" t="s">
        <v>295</v>
      </c>
      <c r="B18" s="101">
        <f>Final!H1</f>
        <v>0</v>
      </c>
      <c r="C18" s="149"/>
      <c r="D18" s="113">
        <v>0.5</v>
      </c>
      <c r="E18" s="150">
        <f>B18*D18</f>
        <v>0</v>
      </c>
    </row>
    <row r="19" spans="1:5" ht="14.1" customHeight="1">
      <c r="C19" s="19"/>
      <c r="D19" s="140" t="s">
        <v>1</v>
      </c>
      <c r="E19" s="147">
        <f>SUM(E18:E18)</f>
        <v>0</v>
      </c>
    </row>
    <row r="20" spans="1:5" ht="14.1" customHeight="1" thickBot="1">
      <c r="A20" s="126"/>
      <c r="B20" s="128"/>
      <c r="C20" s="149"/>
      <c r="D20" s="256" t="s">
        <v>61</v>
      </c>
      <c r="E20" s="257"/>
    </row>
    <row r="21" spans="1:5" ht="14.1" customHeight="1" thickBot="1">
      <c r="A21" s="125" t="s">
        <v>306</v>
      </c>
      <c r="B21" s="124" t="s">
        <v>301</v>
      </c>
      <c r="C21" s="148"/>
      <c r="D21" s="123" t="s">
        <v>302</v>
      </c>
      <c r="E21" s="122" t="s">
        <v>4</v>
      </c>
    </row>
    <row r="22" spans="1:5" ht="14.1" customHeight="1" thickBot="1">
      <c r="A22" s="121" t="s">
        <v>307</v>
      </c>
      <c r="B22" s="101">
        <f>Participation!H1</f>
        <v>0</v>
      </c>
      <c r="C22" s="146"/>
      <c r="D22" s="113">
        <v>0.1</v>
      </c>
      <c r="E22" s="150">
        <f>$B22*D22</f>
        <v>0</v>
      </c>
    </row>
    <row r="23" spans="1:5" ht="14.1" customHeight="1">
      <c r="A23" s="126"/>
      <c r="B23" s="128"/>
      <c r="C23" s="149"/>
      <c r="D23" s="140" t="s">
        <v>1</v>
      </c>
      <c r="E23" s="147">
        <f>SUM(E22:E22)</f>
        <v>0</v>
      </c>
    </row>
    <row r="24" spans="1:5" ht="14.1" customHeight="1">
      <c r="C24" s="20"/>
    </row>
    <row r="25" spans="1:5" ht="14.1" customHeight="1">
      <c r="C25" s="19"/>
    </row>
    <row r="26" spans="1:5" ht="14.1" customHeight="1">
      <c r="C26" s="19"/>
    </row>
    <row r="27" spans="1:5" ht="14.1" customHeight="1">
      <c r="C27" s="19"/>
    </row>
    <row r="28" spans="1:5" ht="14.1" customHeight="1">
      <c r="C28" s="21"/>
    </row>
  </sheetData>
  <mergeCells count="10">
    <mergeCell ref="A1:B2"/>
    <mergeCell ref="A3:B3"/>
    <mergeCell ref="D5:E5"/>
    <mergeCell ref="G2:G4"/>
    <mergeCell ref="D20:E20"/>
    <mergeCell ref="D1:E1"/>
    <mergeCell ref="D2:E2"/>
    <mergeCell ref="D3:E3"/>
    <mergeCell ref="D9:E9"/>
    <mergeCell ref="D16:E16"/>
  </mergeCells>
  <pageMargins left="0.75" right="0.75" top="1" bottom="1" header="0.5" footer="0.5"/>
  <pageSetup orientation="portrait" horizontalDpi="4294967292" verticalDpi="4294967292" r:id="rId1"/>
  <ignoredErrors>
    <ignoredError sqref="B12:B14"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Submission</vt:lpstr>
      <vt:lpstr>Planning</vt:lpstr>
      <vt:lpstr>Prototype</vt:lpstr>
      <vt:lpstr>Final</vt:lpstr>
      <vt:lpstr>Participation</vt:lpstr>
      <vt:lpstr>Project Grade</vt:lpstr>
      <vt:lpstr>Final!Print_Area</vt:lpstr>
      <vt:lpstr>Participation!Print_Area</vt:lpstr>
      <vt:lpstr>Planning!Print_Area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Travis Moore</cp:lastModifiedBy>
  <dcterms:created xsi:type="dcterms:W3CDTF">2014-10-20T01:35:31Z</dcterms:created>
  <dcterms:modified xsi:type="dcterms:W3CDTF">2016-04-06T04:32:03Z</dcterms:modified>
</cp:coreProperties>
</file>