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brant\Google Drive\ENGR 1060 Work\"/>
    </mc:Choice>
  </mc:AlternateContent>
  <bookViews>
    <workbookView xWindow="0" yWindow="0" windowWidth="19200" windowHeight="8693" activeTab="1"/>
  </bookViews>
  <sheets>
    <sheet name="Section 216" sheetId="4" r:id="rId1"/>
    <sheet name="BChart1" sheetId="5" r:id="rId2"/>
    <sheet name="BChart2" sheetId="6" r:id="rId3"/>
  </sheets>
  <definedNames>
    <definedName name="table">'Section 216'!$F$48:$I$59</definedName>
  </definedNames>
  <calcPr calcId="152511"/>
</workbook>
</file>

<file path=xl/calcChain.xml><?xml version="1.0" encoding="utf-8"?>
<calcChain xmlns="http://schemas.openxmlformats.org/spreadsheetml/2006/main">
  <c r="B87" i="4" l="1"/>
  <c r="C87" i="4"/>
  <c r="B88" i="4"/>
  <c r="C88" i="4"/>
  <c r="B89" i="4"/>
  <c r="C89" i="4"/>
  <c r="B90" i="4"/>
  <c r="C90" i="4"/>
  <c r="B91" i="4"/>
  <c r="C91" i="4"/>
  <c r="B92" i="4"/>
  <c r="C92" i="4"/>
  <c r="B93" i="4"/>
  <c r="C93" i="4"/>
  <c r="B94" i="4"/>
  <c r="C94" i="4"/>
  <c r="B95" i="4"/>
  <c r="C95" i="4"/>
  <c r="B96" i="4"/>
  <c r="C96" i="4"/>
  <c r="C86" i="4"/>
  <c r="B86" i="4"/>
  <c r="O49" i="4"/>
  <c r="O50" i="4"/>
  <c r="O51" i="4"/>
  <c r="O52" i="4"/>
  <c r="O53" i="4"/>
  <c r="O54" i="4"/>
  <c r="O55" i="4"/>
  <c r="O56" i="4"/>
  <c r="O57" i="4"/>
  <c r="O58" i="4"/>
  <c r="O59" i="4"/>
  <c r="O48" i="4"/>
  <c r="M61" i="4"/>
  <c r="B49" i="4"/>
  <c r="C49" i="4" s="1"/>
  <c r="J1" i="4"/>
  <c r="B50" i="4" l="1"/>
  <c r="B56" i="4" s="1"/>
</calcChain>
</file>

<file path=xl/sharedStrings.xml><?xml version="1.0" encoding="utf-8"?>
<sst xmlns="http://schemas.openxmlformats.org/spreadsheetml/2006/main" count="122" uniqueCount="108">
  <si>
    <t>Name:</t>
  </si>
  <si>
    <t>Username:</t>
  </si>
  <si>
    <t>Section:</t>
  </si>
  <si>
    <t>Date:</t>
  </si>
  <si>
    <t>Table R1</t>
  </si>
  <si>
    <t>Table R1A</t>
  </si>
  <si>
    <t>Table R1B</t>
  </si>
  <si>
    <t>Metal</t>
  </si>
  <si>
    <t>Specific Heat Capcity 
(Cp) [J/(g K)]</t>
  </si>
  <si>
    <t>Specific Gravity
(SG) [-]</t>
  </si>
  <si>
    <t>Capacitor Part Number</t>
  </si>
  <si>
    <t>Capacitance [μF]</t>
  </si>
  <si>
    <t>Material</t>
  </si>
  <si>
    <t>Working Voltage [V]</t>
  </si>
  <si>
    <t>STATUS</t>
  </si>
  <si>
    <t>Brass</t>
  </si>
  <si>
    <t>C-62210</t>
  </si>
  <si>
    <t>Bronze</t>
  </si>
  <si>
    <t>C-6335</t>
  </si>
  <si>
    <t>Copper</t>
  </si>
  <si>
    <t>C-6225</t>
  </si>
  <si>
    <t>Tin</t>
  </si>
  <si>
    <t>Iron</t>
  </si>
  <si>
    <t>C-64715</t>
  </si>
  <si>
    <t>Lead</t>
  </si>
  <si>
    <t>C-66825</t>
  </si>
  <si>
    <t>Molybdenum</t>
  </si>
  <si>
    <t>C-63310</t>
  </si>
  <si>
    <t>Platinum</t>
  </si>
  <si>
    <t>C-66810</t>
  </si>
  <si>
    <t>Steel</t>
  </si>
  <si>
    <t>C-6153</t>
  </si>
  <si>
    <t>Uranium</t>
  </si>
  <si>
    <t>C-6473</t>
  </si>
  <si>
    <t>Tungsten</t>
  </si>
  <si>
    <t>C-64725</t>
  </si>
  <si>
    <t>C-66815</t>
  </si>
  <si>
    <t>Zinc</t>
  </si>
  <si>
    <t>C-64710</t>
  </si>
  <si>
    <t>Table R2.</t>
  </si>
  <si>
    <t>Table R3.</t>
  </si>
  <si>
    <t>Data Set A-1</t>
  </si>
  <si>
    <t>Data Set A-2</t>
  </si>
  <si>
    <t>Data Set A-3</t>
  </si>
  <si>
    <t>Data Set A-4</t>
  </si>
  <si>
    <t>Data Set A-5</t>
  </si>
  <si>
    <t>Data Set A-6</t>
  </si>
  <si>
    <t>Data Set A-7</t>
  </si>
  <si>
    <t>Data Set A-8</t>
  </si>
  <si>
    <t>Data Set A-9</t>
  </si>
  <si>
    <t>Data Set A-10</t>
  </si>
  <si>
    <t>Data Set A-11</t>
  </si>
  <si>
    <t>Data Set A-12</t>
  </si>
  <si>
    <t>Data Set A-13</t>
  </si>
  <si>
    <t>Data Set A-14</t>
  </si>
  <si>
    <t>Data Set A-15</t>
  </si>
  <si>
    <t>Data Set A-16</t>
  </si>
  <si>
    <t>Data Set A-17</t>
  </si>
  <si>
    <t>Data Set B-1</t>
  </si>
  <si>
    <t>Data Set B-2</t>
  </si>
  <si>
    <t>Data Set B-3</t>
  </si>
  <si>
    <t>Data Set B-4</t>
  </si>
  <si>
    <t>Data Set B-5</t>
  </si>
  <si>
    <t>Data Set B-6</t>
  </si>
  <si>
    <t>Data Set B-7</t>
  </si>
  <si>
    <t>Data Set B-8</t>
  </si>
  <si>
    <t>Data Set B-9</t>
  </si>
  <si>
    <t>Data Set B-10</t>
  </si>
  <si>
    <t>Data Set B-11</t>
  </si>
  <si>
    <t>Data Set B-12</t>
  </si>
  <si>
    <t>Data Set B-13</t>
  </si>
  <si>
    <t>Data Set B-14</t>
  </si>
  <si>
    <t>Data Set B-15</t>
  </si>
  <si>
    <t>Data Set B-16</t>
  </si>
  <si>
    <t>Data Set B-17</t>
  </si>
  <si>
    <t>Fall 2013 File</t>
  </si>
  <si>
    <t>Stephan</t>
  </si>
  <si>
    <t>STEPHAN</t>
  </si>
  <si>
    <t>General Rules</t>
  </si>
  <si>
    <t xml:space="preserve">·       All user prompts requesting input must use the exact wording given in the problem statement and/or example.  </t>
  </si>
  <si>
    <t xml:space="preserve">·       You must use any cell references specified.  </t>
  </si>
  <si>
    <t>·       All Excel equations must be written such that if the contents of any text or number in the cell changes, the code statements will still execute correctly.</t>
  </si>
  <si>
    <t>The Honor Code was initiated by engineering students in the College of Engineering and Science with the advice and approval from the faculty. By living under the guidance of the Code, students are contributing to their personal success as well as the success of all engineers associated with the College of Engineering and Science.</t>
  </si>
  <si>
    <t>Engineers, both students and professionals, must be of honorable and trustworthy character. It is dishonest to claim credit for work, which is not the result of one's own efforts.</t>
  </si>
  <si>
    <t>The Honor Code is based on the principle that students can be trusted to take examinations without cheating.</t>
  </si>
  <si>
    <t>The Engineering Honor Pledge is as follows:</t>
  </si>
  <si>
    <t>I will neither give nor receive aid on this examination.</t>
  </si>
  <si>
    <t>The proctor will announce prior to the exam whether aids such as calculators, notes, or textbooks are to be allowed during the examination.  It is a violation of the Honor Code to use a calculator or other aid to store or record text or equations for an exam unless the instructor gives direct permission to do so.</t>
  </si>
  <si>
    <t xml:space="preserve">All questions concerning an exam must be directed to the proctor or assistant; no other discussion is allowed. </t>
  </si>
  <si>
    <r>
      <t>I</t>
    </r>
    <r>
      <rPr>
        <i/>
        <sz val="10"/>
        <color theme="1"/>
        <rFont val="Franklin Gothic Book"/>
        <family val="2"/>
      </rPr>
      <t>f requested by the course instructor, at the end of an examination students must sign the Engineering Honor Pledge.  Engineering instructors are not required to grade exams in which the Honor Pledge appears but the student refuses to sign.</t>
    </r>
  </si>
  <si>
    <t>Prior to completing the examination, enter your name, username, section, and date above.  Doing so indicates that you agree to the Enigneering Honor Pledge.</t>
  </si>
  <si>
    <t>·       All values must be displayed to a reasonable number of decimal places.</t>
  </si>
  <si>
    <r>
      <t>Honor Code Statement (</t>
    </r>
    <r>
      <rPr>
        <b/>
        <i/>
        <u/>
        <sz val="14"/>
        <color theme="1"/>
        <rFont val="Franklin Gothic Book"/>
        <family val="2"/>
      </rPr>
      <t>http://www.clemson.edu/ces/current-students/honor-code.html</t>
    </r>
    <r>
      <rPr>
        <b/>
        <i/>
        <sz val="14"/>
        <color theme="1"/>
        <rFont val="Franklin Gothic Book"/>
        <family val="2"/>
      </rPr>
      <t xml:space="preserve">) </t>
    </r>
  </si>
  <si>
    <t xml:space="preserve">·       Remember the gravity on Earth is 9.8 meters per second squared  and the density of water is 1000 kilograms per cubic meter. </t>
  </si>
  <si>
    <r>
      <t xml:space="preserve">·       Enter your header information (name, username, section, and date) in Row 1 </t>
    </r>
    <r>
      <rPr>
        <i/>
        <sz val="11"/>
        <color rgb="FF0070C0"/>
        <rFont val="Franklin Gothic Book"/>
        <family val="2"/>
      </rPr>
      <t>after</t>
    </r>
    <r>
      <rPr>
        <sz val="11"/>
        <color rgb="FF0070C0"/>
        <rFont val="Franklin Gothic Book"/>
        <family val="2"/>
      </rPr>
      <t xml:space="preserve"> agreeing to the Honor Code Statement</t>
    </r>
  </si>
  <si>
    <t xml:space="preserve">               For example, header cells typically include Name, (symbol), and [units], but in some cases you are only asked to enter one component of the label to save time for this exam.  Follow all directions carefully.</t>
  </si>
  <si>
    <t>Mohs Scale Value (H) [-]</t>
  </si>
  <si>
    <t>Christopher Brant</t>
  </si>
  <si>
    <t>cbrant</t>
  </si>
  <si>
    <t>SG</t>
  </si>
  <si>
    <t>Velocity</t>
  </si>
  <si>
    <t>Density</t>
  </si>
  <si>
    <t>Height</t>
  </si>
  <si>
    <t>Radius</t>
  </si>
  <si>
    <t>KE</t>
  </si>
  <si>
    <t>Q</t>
  </si>
  <si>
    <t>Transmissivity (T) [%]</t>
  </si>
  <si>
    <t>Length (L) [in]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</si>
</sst>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0.0"/>
    <numFmt numFmtId="169" formatCode="0.0E+00"/>
  </numFmts>
  <fonts count="27" x14ac:knownFonts="1">
    <font>
      <sz val="11"/>
      <color theme="1"/>
      <name val="Calibri"/>
      <family val="2"/>
      <scheme val="minor"/>
    </font>
    <font>
      <sz val="11"/>
      <color theme="1"/>
      <name val="Calibri"/>
      <family val="2"/>
      <scheme val="minor"/>
    </font>
    <font>
      <sz val="12"/>
      <color theme="1"/>
      <name val="Franklin Gothic Medium"/>
      <family val="2"/>
    </font>
    <font>
      <sz val="12"/>
      <color theme="0"/>
      <name val="Franklin Gothic Medium"/>
      <family val="2"/>
    </font>
    <font>
      <sz val="10"/>
      <color theme="1"/>
      <name val="Calibri"/>
      <family val="2"/>
      <scheme val="minor"/>
    </font>
    <font>
      <sz val="12"/>
      <color theme="0"/>
      <name val="Calibri"/>
      <family val="2"/>
      <scheme val="minor"/>
    </font>
    <font>
      <b/>
      <sz val="10"/>
      <color theme="0"/>
      <name val="Calibri"/>
      <family val="2"/>
      <scheme val="minor"/>
    </font>
    <font>
      <sz val="10"/>
      <name val="Calibri"/>
      <family val="2"/>
      <scheme val="minor"/>
    </font>
    <font>
      <b/>
      <sz val="10"/>
      <name val="Calibri"/>
      <family val="2"/>
      <scheme val="minor"/>
    </font>
    <font>
      <sz val="10"/>
      <color rgb="FF000000"/>
      <name val="Calibri"/>
      <family val="2"/>
      <scheme val="minor"/>
    </font>
    <font>
      <sz val="10"/>
      <color theme="0"/>
      <name val="Calibri"/>
      <family val="2"/>
      <scheme val="minor"/>
    </font>
    <font>
      <b/>
      <i/>
      <sz val="11"/>
      <color theme="1"/>
      <name val="Franklin Gothic Book"/>
      <family val="2"/>
    </font>
    <font>
      <sz val="11"/>
      <color rgb="FF0070C0"/>
      <name val="Franklin Gothic Book"/>
      <family val="2"/>
    </font>
    <font>
      <sz val="11"/>
      <color theme="1"/>
      <name val="Franklin Gothic Medium"/>
      <family val="2"/>
    </font>
    <font>
      <sz val="12"/>
      <color theme="1"/>
      <name val="Franklin Gothic Book"/>
      <family val="2"/>
    </font>
    <font>
      <sz val="12"/>
      <color theme="0"/>
      <name val="Franklin Gothic Book"/>
      <family val="2"/>
    </font>
    <font>
      <sz val="10"/>
      <color theme="1"/>
      <name val="Franklin Gothic Book"/>
      <family val="2"/>
    </font>
    <font>
      <sz val="10"/>
      <color theme="0"/>
      <name val="Franklin Gothic Book"/>
      <family val="2"/>
    </font>
    <font>
      <i/>
      <sz val="10"/>
      <color theme="1"/>
      <name val="Franklin Gothic Book"/>
      <family val="2"/>
    </font>
    <font>
      <sz val="10"/>
      <color theme="1"/>
      <name val="Symbol"/>
      <family val="1"/>
      <charset val="2"/>
    </font>
    <font>
      <b/>
      <i/>
      <sz val="14"/>
      <color rgb="FFFF0000"/>
      <name val="Franklin Gothic Book"/>
      <family val="2"/>
    </font>
    <font>
      <b/>
      <i/>
      <sz val="14"/>
      <color rgb="FF0070C0"/>
      <name val="Franklin Gothic Book"/>
      <family val="2"/>
    </font>
    <font>
      <b/>
      <i/>
      <sz val="14"/>
      <color theme="1"/>
      <name val="Franklin Gothic Book"/>
      <family val="2"/>
    </font>
    <font>
      <b/>
      <i/>
      <u/>
      <sz val="14"/>
      <color theme="1"/>
      <name val="Franklin Gothic Book"/>
      <family val="2"/>
    </font>
    <font>
      <i/>
      <sz val="11"/>
      <color rgb="FF0070C0"/>
      <name val="Franklin Gothic Book"/>
      <family val="2"/>
    </font>
    <font>
      <b/>
      <sz val="11"/>
      <color rgb="FF0070C0"/>
      <name val="Franklin Gothic Book"/>
      <family val="2"/>
    </font>
    <font>
      <i/>
      <sz val="11"/>
      <color theme="9"/>
      <name val="Calibri"/>
      <family val="2"/>
      <scheme val="minor"/>
    </font>
  </fonts>
  <fills count="14">
    <fill>
      <patternFill patternType="none"/>
    </fill>
    <fill>
      <patternFill patternType="gray125"/>
    </fill>
    <fill>
      <patternFill patternType="solid">
        <fgColor theme="7"/>
      </patternFill>
    </fill>
    <fill>
      <patternFill patternType="solid">
        <fgColor theme="9"/>
      </patternFill>
    </fill>
    <fill>
      <patternFill patternType="solid">
        <fgColor theme="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0"/>
        <bgColor indexed="64"/>
      </patternFill>
    </fill>
    <fill>
      <patternFill patternType="solid">
        <fgColor theme="2" tint="-0.499984740745262"/>
        <bgColor indexed="64"/>
      </patternFill>
    </fill>
    <fill>
      <patternFill patternType="solid">
        <fgColor theme="4"/>
        <bgColor indexed="64"/>
      </patternFill>
    </fill>
    <fill>
      <patternFill patternType="solid">
        <fgColor theme="3" tint="0.59999389629810485"/>
        <bgColor indexed="64"/>
      </patternFill>
    </fill>
    <fill>
      <patternFill patternType="solid">
        <fgColor theme="6" tint="-0.499984740745262"/>
        <bgColor indexed="64"/>
      </patternFill>
    </fill>
    <fill>
      <patternFill patternType="solid">
        <fgColor theme="9"/>
        <bgColor indexed="64"/>
      </patternFill>
    </fill>
  </fills>
  <borders count="29">
    <border>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medium">
        <color indexed="64"/>
      </right>
      <top style="medium">
        <color indexed="64"/>
      </top>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s>
  <cellStyleXfs count="6">
    <xf numFmtId="0" fontId="0" fillId="0" borderId="0"/>
    <xf numFmtId="0" fontId="2" fillId="0" borderId="0"/>
    <xf numFmtId="0" fontId="5" fillId="2" borderId="0" applyNumberFormat="0" applyBorder="0" applyAlignment="0" applyProtection="0"/>
    <xf numFmtId="0" fontId="5" fillId="3" borderId="0" applyNumberFormat="0" applyBorder="0" applyAlignment="0" applyProtection="0"/>
    <xf numFmtId="0" fontId="1" fillId="0" borderId="0"/>
    <xf numFmtId="43" fontId="1" fillId="0" borderId="0" applyFont="0" applyFill="0" applyBorder="0" applyAlignment="0" applyProtection="0"/>
  </cellStyleXfs>
  <cellXfs count="114">
    <xf numFmtId="0" fontId="0" fillId="0" borderId="0" xfId="0"/>
    <xf numFmtId="0" fontId="2" fillId="0" borderId="0" xfId="1"/>
    <xf numFmtId="14" fontId="2" fillId="4" borderId="0" xfId="1" applyNumberFormat="1" applyFill="1" applyAlignment="1">
      <alignment horizontal="center"/>
    </xf>
    <xf numFmtId="0" fontId="4" fillId="0" borderId="0" xfId="0" applyFont="1"/>
    <xf numFmtId="0" fontId="7" fillId="0" borderId="0" xfId="0" applyFont="1"/>
    <xf numFmtId="0" fontId="4" fillId="0" borderId="0" xfId="0" applyFont="1" applyBorder="1"/>
    <xf numFmtId="0" fontId="7" fillId="0" borderId="0" xfId="0" applyFont="1" applyAlignment="1">
      <alignment horizontal="center"/>
    </xf>
    <xf numFmtId="0" fontId="4" fillId="0" borderId="0" xfId="0" applyFont="1" applyAlignment="1"/>
    <xf numFmtId="0" fontId="7" fillId="0" borderId="0" xfId="0" applyFont="1" applyAlignment="1">
      <alignment horizontal="right"/>
    </xf>
    <xf numFmtId="0" fontId="0" fillId="0" borderId="6" xfId="0" applyBorder="1"/>
    <xf numFmtId="0" fontId="9" fillId="0" borderId="6" xfId="0" applyFont="1" applyBorder="1" applyAlignment="1">
      <alignment vertical="center"/>
    </xf>
    <xf numFmtId="164" fontId="9" fillId="0" borderId="6" xfId="0" applyNumberFormat="1" applyFont="1" applyBorder="1" applyAlignment="1">
      <alignment horizontal="center" vertical="center"/>
    </xf>
    <xf numFmtId="0" fontId="9" fillId="0" borderId="6" xfId="0" applyFont="1" applyBorder="1" applyAlignment="1">
      <alignment horizontal="center" vertical="center"/>
    </xf>
    <xf numFmtId="0" fontId="4" fillId="6" borderId="16" xfId="0" applyFont="1" applyFill="1" applyBorder="1" applyAlignment="1">
      <alignment horizontal="left"/>
    </xf>
    <xf numFmtId="2" fontId="4" fillId="0" borderId="6" xfId="0" applyNumberFormat="1" applyFont="1" applyFill="1" applyBorder="1" applyAlignment="1">
      <alignment horizontal="center"/>
    </xf>
    <xf numFmtId="0" fontId="4" fillId="6" borderId="6" xfId="0" applyFont="1" applyFill="1" applyBorder="1" applyAlignment="1">
      <alignment horizontal="center"/>
    </xf>
    <xf numFmtId="165" fontId="4" fillId="0" borderId="6" xfId="0" applyNumberFormat="1" applyFont="1" applyFill="1" applyBorder="1" applyAlignment="1">
      <alignment horizontal="center"/>
    </xf>
    <xf numFmtId="0" fontId="0" fillId="0" borderId="17" xfId="0" applyBorder="1"/>
    <xf numFmtId="0" fontId="4" fillId="6" borderId="18" xfId="0" applyFont="1" applyFill="1" applyBorder="1" applyAlignment="1">
      <alignment horizontal="left"/>
    </xf>
    <xf numFmtId="2" fontId="4" fillId="0" borderId="19" xfId="0" applyNumberFormat="1" applyFont="1" applyFill="1" applyBorder="1" applyAlignment="1">
      <alignment horizontal="center"/>
    </xf>
    <xf numFmtId="0" fontId="4" fillId="6" borderId="19" xfId="0" applyFont="1" applyFill="1" applyBorder="1" applyAlignment="1">
      <alignment horizontal="center"/>
    </xf>
    <xf numFmtId="165" fontId="4" fillId="0" borderId="19" xfId="0" applyNumberFormat="1" applyFont="1" applyFill="1" applyBorder="1" applyAlignment="1">
      <alignment horizontal="center"/>
    </xf>
    <xf numFmtId="0" fontId="8" fillId="0" borderId="0" xfId="3" applyFont="1" applyFill="1" applyBorder="1" applyAlignment="1"/>
    <xf numFmtId="0" fontId="0" fillId="0" borderId="23" xfId="0" applyBorder="1"/>
    <xf numFmtId="0" fontId="0" fillId="0" borderId="24" xfId="0" applyBorder="1"/>
    <xf numFmtId="0" fontId="0" fillId="0" borderId="25" xfId="0" applyBorder="1"/>
    <xf numFmtId="0" fontId="8" fillId="4" borderId="6" xfId="4" applyFont="1" applyFill="1" applyBorder="1" applyAlignment="1">
      <alignment horizontal="center"/>
    </xf>
    <xf numFmtId="0" fontId="0" fillId="0" borderId="26" xfId="0" applyBorder="1"/>
    <xf numFmtId="0" fontId="0" fillId="0" borderId="0" xfId="0" applyBorder="1"/>
    <xf numFmtId="0" fontId="0" fillId="0" borderId="27" xfId="0" applyBorder="1"/>
    <xf numFmtId="1" fontId="7" fillId="0" borderId="6" xfId="5" applyNumberFormat="1" applyFont="1" applyBorder="1" applyAlignment="1">
      <alignment horizontal="center"/>
    </xf>
    <xf numFmtId="2" fontId="7" fillId="0" borderId="6" xfId="5" applyNumberFormat="1" applyFont="1" applyFill="1" applyBorder="1" applyAlignment="1">
      <alignment horizontal="center"/>
    </xf>
    <xf numFmtId="2" fontId="7" fillId="0" borderId="6" xfId="5" applyNumberFormat="1" applyFont="1" applyBorder="1" applyAlignment="1">
      <alignment horizontal="center"/>
    </xf>
    <xf numFmtId="1" fontId="7" fillId="0" borderId="6" xfId="5" applyNumberFormat="1" applyFont="1" applyFill="1" applyBorder="1" applyAlignment="1">
      <alignment horizontal="center"/>
    </xf>
    <xf numFmtId="1" fontId="4" fillId="0" borderId="6" xfId="0" applyNumberFormat="1" applyFont="1" applyBorder="1" applyAlignment="1">
      <alignment horizontal="center"/>
    </xf>
    <xf numFmtId="1" fontId="4" fillId="0" borderId="6" xfId="0" applyNumberFormat="1" applyFont="1" applyFill="1" applyBorder="1" applyAlignment="1">
      <alignment horizontal="center"/>
    </xf>
    <xf numFmtId="0" fontId="0" fillId="0" borderId="1" xfId="0" applyBorder="1"/>
    <xf numFmtId="0" fontId="0" fillId="0" borderId="2" xfId="0" applyBorder="1"/>
    <xf numFmtId="0" fontId="0" fillId="0" borderId="28" xfId="0" applyBorder="1"/>
    <xf numFmtId="0" fontId="8" fillId="11" borderId="6" xfId="4" applyFont="1" applyFill="1" applyBorder="1" applyAlignment="1">
      <alignment horizontal="center"/>
    </xf>
    <xf numFmtId="0" fontId="10" fillId="0" borderId="0" xfId="0" applyFont="1"/>
    <xf numFmtId="0" fontId="3" fillId="12" borderId="0" xfId="1" applyFont="1" applyFill="1" applyAlignment="1">
      <alignment horizontal="center"/>
    </xf>
    <xf numFmtId="0" fontId="3" fillId="8" borderId="0" xfId="1" applyFont="1" applyFill="1" applyAlignment="1">
      <alignment horizontal="center"/>
    </xf>
    <xf numFmtId="0" fontId="2" fillId="8" borderId="0" xfId="1" applyFill="1" applyAlignment="1">
      <alignment horizontal="left"/>
    </xf>
    <xf numFmtId="0" fontId="2" fillId="8" borderId="0" xfId="1" applyFill="1"/>
    <xf numFmtId="0" fontId="2" fillId="8" borderId="0" xfId="1" applyFill="1" applyAlignment="1">
      <alignment horizontal="center"/>
    </xf>
    <xf numFmtId="0" fontId="14" fillId="8" borderId="0" xfId="1" applyFont="1" applyFill="1" applyAlignment="1">
      <alignment horizontal="left"/>
    </xf>
    <xf numFmtId="0" fontId="14" fillId="8" borderId="0" xfId="1" applyFont="1" applyFill="1"/>
    <xf numFmtId="0" fontId="15" fillId="8" borderId="0" xfId="1" applyFont="1" applyFill="1" applyAlignment="1">
      <alignment horizontal="center"/>
    </xf>
    <xf numFmtId="0" fontId="14" fillId="8" borderId="0" xfId="1" applyFont="1" applyFill="1" applyAlignment="1">
      <alignment horizontal="center"/>
    </xf>
    <xf numFmtId="0" fontId="16" fillId="8" borderId="0" xfId="1" applyFont="1" applyFill="1" applyAlignment="1">
      <alignment horizontal="left"/>
    </xf>
    <xf numFmtId="0" fontId="16" fillId="8" borderId="0" xfId="1" applyFont="1" applyFill="1"/>
    <xf numFmtId="0" fontId="17" fillId="8" borderId="0" xfId="1" applyFont="1" applyFill="1" applyAlignment="1">
      <alignment horizontal="center"/>
    </xf>
    <xf numFmtId="0" fontId="16" fillId="8" borderId="0" xfId="1" applyFont="1" applyFill="1" applyAlignment="1">
      <alignment horizontal="center"/>
    </xf>
    <xf numFmtId="0" fontId="13" fillId="8" borderId="0" xfId="0" applyFont="1" applyFill="1" applyAlignment="1">
      <alignment vertical="center"/>
    </xf>
    <xf numFmtId="0" fontId="18" fillId="8" borderId="0" xfId="0" applyFont="1" applyFill="1" applyAlignment="1">
      <alignment vertical="center"/>
    </xf>
    <xf numFmtId="0" fontId="20" fillId="8" borderId="0" xfId="0" applyFont="1" applyFill="1" applyAlignment="1">
      <alignment horizontal="left" vertical="center"/>
    </xf>
    <xf numFmtId="14" fontId="2" fillId="8" borderId="0" xfId="1" applyNumberFormat="1" applyFill="1" applyAlignment="1">
      <alignment horizontal="center"/>
    </xf>
    <xf numFmtId="14" fontId="14" fillId="8" borderId="0" xfId="1" applyNumberFormat="1" applyFont="1" applyFill="1" applyAlignment="1">
      <alignment horizontal="center"/>
    </xf>
    <xf numFmtId="14" fontId="16" fillId="8" borderId="0" xfId="1" applyNumberFormat="1" applyFont="1" applyFill="1" applyAlignment="1">
      <alignment horizontal="center"/>
    </xf>
    <xf numFmtId="0" fontId="4" fillId="8" borderId="0" xfId="0" applyFont="1" applyFill="1" applyAlignment="1">
      <alignment horizontal="right"/>
    </xf>
    <xf numFmtId="0" fontId="4" fillId="8" borderId="0" xfId="0" applyFont="1" applyFill="1"/>
    <xf numFmtId="0" fontId="0" fillId="0" borderId="24" xfId="0" applyBorder="1" applyAlignment="1">
      <alignment horizontal="center"/>
    </xf>
    <xf numFmtId="0" fontId="0" fillId="0" borderId="26" xfId="0" applyBorder="1" applyAlignment="1">
      <alignment horizontal="center"/>
    </xf>
    <xf numFmtId="0" fontId="12" fillId="8" borderId="0" xfId="0" applyFont="1" applyFill="1" applyAlignment="1">
      <alignment horizontal="left" vertical="center" indent="2"/>
    </xf>
    <xf numFmtId="0" fontId="21" fillId="8" borderId="0" xfId="0" applyFont="1" applyFill="1" applyAlignment="1">
      <alignment vertical="center"/>
    </xf>
    <xf numFmtId="0" fontId="22" fillId="8" borderId="0" xfId="0" applyFont="1" applyFill="1" applyAlignment="1">
      <alignment vertical="center"/>
    </xf>
    <xf numFmtId="0" fontId="11" fillId="8" borderId="0" xfId="0" applyFont="1" applyFill="1" applyAlignment="1">
      <alignment horizontal="left" vertical="center"/>
    </xf>
    <xf numFmtId="0" fontId="0" fillId="0" borderId="6" xfId="0" applyBorder="1" applyAlignment="1"/>
    <xf numFmtId="0" fontId="25" fillId="8" borderId="0" xfId="0" applyFont="1" applyFill="1" applyAlignment="1">
      <alignment horizontal="left" vertical="center" indent="2"/>
    </xf>
    <xf numFmtId="0" fontId="0" fillId="0" borderId="0" xfId="0" applyBorder="1" applyAlignment="1">
      <alignment horizontal="center"/>
    </xf>
    <xf numFmtId="0" fontId="2" fillId="4" borderId="0" xfId="1" applyFill="1" applyAlignment="1">
      <alignment horizontal="center"/>
    </xf>
    <xf numFmtId="0" fontId="18" fillId="8" borderId="0" xfId="0" applyFont="1" applyFill="1" applyAlignment="1">
      <alignment horizontal="left" vertical="center" wrapText="1"/>
    </xf>
    <xf numFmtId="0" fontId="18" fillId="8" borderId="0" xfId="0" applyFont="1" applyFill="1" applyAlignment="1">
      <alignment horizontal="left" vertical="center"/>
    </xf>
    <xf numFmtId="0" fontId="19" fillId="8" borderId="0" xfId="0" applyFont="1" applyFill="1" applyAlignment="1">
      <alignment horizontal="left" vertical="center" wrapText="1"/>
    </xf>
    <xf numFmtId="0" fontId="2" fillId="4" borderId="0" xfId="1" applyFill="1" applyAlignment="1">
      <alignment horizontal="center"/>
    </xf>
    <xf numFmtId="0" fontId="6" fillId="5" borderId="1" xfId="2" applyFont="1" applyFill="1" applyBorder="1" applyAlignment="1">
      <alignment horizontal="left"/>
    </xf>
    <xf numFmtId="0" fontId="6" fillId="5" borderId="2" xfId="2" applyFont="1" applyFill="1" applyBorder="1" applyAlignment="1">
      <alignment horizontal="left"/>
    </xf>
    <xf numFmtId="0" fontId="6" fillId="5" borderId="23" xfId="0" applyFont="1" applyFill="1" applyBorder="1" applyAlignment="1">
      <alignment horizontal="center"/>
    </xf>
    <xf numFmtId="0" fontId="6" fillId="5" borderId="24"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18" fillId="8" borderId="0" xfId="0" applyFont="1" applyFill="1" applyAlignment="1">
      <alignment horizontal="left" vertical="center" wrapText="1"/>
    </xf>
    <xf numFmtId="0" fontId="18" fillId="8" borderId="0" xfId="0" applyFont="1" applyFill="1" applyAlignment="1">
      <alignment horizontal="left" vertical="center"/>
    </xf>
    <xf numFmtId="0" fontId="19" fillId="8" borderId="0" xfId="0" applyFont="1" applyFill="1" applyAlignment="1">
      <alignment horizontal="left" vertical="center" wrapText="1"/>
    </xf>
    <xf numFmtId="0" fontId="6" fillId="10" borderId="20" xfId="0" applyFont="1" applyFill="1" applyBorder="1" applyAlignment="1">
      <alignment horizontal="center"/>
    </xf>
    <xf numFmtId="0" fontId="6" fillId="10" borderId="21" xfId="0" applyFont="1" applyFill="1" applyBorder="1" applyAlignment="1">
      <alignment horizontal="center"/>
    </xf>
    <xf numFmtId="0" fontId="6" fillId="10" borderId="22" xfId="0" applyFont="1" applyFill="1" applyBorder="1" applyAlignment="1">
      <alignment horizontal="center"/>
    </xf>
    <xf numFmtId="0" fontId="6" fillId="9" borderId="3" xfId="3" applyFont="1" applyFill="1" applyBorder="1" applyAlignment="1">
      <alignment horizontal="left"/>
    </xf>
    <xf numFmtId="0" fontId="6" fillId="9" borderId="4" xfId="3" applyFont="1" applyFill="1" applyBorder="1" applyAlignment="1">
      <alignment horizontal="left"/>
    </xf>
    <xf numFmtId="0" fontId="6" fillId="9" borderId="5" xfId="3" applyFont="1" applyFill="1" applyBorder="1" applyAlignment="1">
      <alignment horizontal="left"/>
    </xf>
    <xf numFmtId="0" fontId="0" fillId="0" borderId="0" xfId="0" applyBorder="1" applyAlignment="1">
      <alignment horizontal="center"/>
    </xf>
    <xf numFmtId="0" fontId="6" fillId="7" borderId="9"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5" borderId="9" xfId="0" applyFont="1" applyFill="1" applyBorder="1" applyAlignment="1">
      <alignment horizontal="center" vertical="center"/>
    </xf>
    <xf numFmtId="0" fontId="6" fillId="5" borderId="12" xfId="0" applyFont="1" applyFill="1" applyBorder="1" applyAlignment="1">
      <alignment horizontal="center" vertical="center"/>
    </xf>
    <xf numFmtId="0" fontId="6" fillId="7" borderId="10"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8" fillId="8" borderId="11" xfId="0" applyFont="1" applyFill="1" applyBorder="1" applyAlignment="1">
      <alignment horizontal="center" vertical="center"/>
    </xf>
    <xf numFmtId="0" fontId="8" fillId="8" borderId="15" xfId="0" applyFont="1" applyFill="1" applyBorder="1" applyAlignment="1">
      <alignment horizontal="center" vertical="center"/>
    </xf>
    <xf numFmtId="0" fontId="6" fillId="9" borderId="1" xfId="2" applyFont="1" applyFill="1" applyBorder="1" applyAlignment="1">
      <alignment horizontal="left"/>
    </xf>
    <xf numFmtId="0" fontId="6" fillId="9" borderId="2" xfId="2" applyFont="1" applyFill="1" applyBorder="1" applyAlignment="1">
      <alignment horizontal="left"/>
    </xf>
    <xf numFmtId="0" fontId="8" fillId="6" borderId="7"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7"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0" fillId="13" borderId="6" xfId="0" applyFill="1" applyBorder="1"/>
    <xf numFmtId="169" fontId="0" fillId="0" borderId="6" xfId="0" applyNumberFormat="1" applyBorder="1" applyAlignment="1">
      <alignment horizontal="center"/>
    </xf>
    <xf numFmtId="0" fontId="26" fillId="0" borderId="23" xfId="0" applyFont="1" applyBorder="1" applyAlignment="1">
      <alignment horizontal="center"/>
    </xf>
    <xf numFmtId="2" fontId="0" fillId="0" borderId="26" xfId="0" applyNumberFormat="1" applyBorder="1" applyAlignment="1">
      <alignment horizontal="right"/>
    </xf>
    <xf numFmtId="2" fontId="0" fillId="0" borderId="0" xfId="0" applyNumberFormat="1" applyBorder="1"/>
  </cellXfs>
  <cellStyles count="6">
    <cellStyle name="Accent4 2" xfId="2"/>
    <cellStyle name="Accent6 2" xfId="3"/>
    <cellStyle name="Comma 2 2" xfId="5"/>
    <cellStyle name="Normal" xfId="0" builtinId="0"/>
    <cellStyle name="Normal 2 2" xfId="4"/>
    <cellStyle name="Normal 3" xfId="1"/>
  </cellStyles>
  <dxfs count="1">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Kinetic</a:t>
            </a:r>
            <a:r>
              <a:rPr lang="en-US" baseline="0"/>
              <a:t> Energy of the Flywheel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720379483321635E-2"/>
          <c:y val="7.4970352807558496E-2"/>
          <c:w val="0.78853265471779788"/>
          <c:h val="0.83527684055707274"/>
        </c:manualLayout>
      </c:layout>
      <c:scatterChart>
        <c:scatterStyle val="lineMarker"/>
        <c:varyColors val="0"/>
        <c:ser>
          <c:idx val="0"/>
          <c:order val="0"/>
          <c:tx>
            <c:strRef>
              <c:f>'Section 216'!$J$77</c:f>
              <c:strCache>
                <c:ptCount val="1"/>
                <c:pt idx="0">
                  <c:v>Data Set A-5</c:v>
                </c:pt>
              </c:strCache>
            </c:strRef>
          </c:tx>
          <c:spPr>
            <a:ln w="28575" cap="rnd">
              <a:noFill/>
              <a:round/>
            </a:ln>
            <a:effectLst/>
          </c:spPr>
          <c:marker>
            <c:symbol val="circle"/>
            <c:size val="5"/>
            <c:spPr>
              <a:solidFill>
                <a:schemeClr val="accent6">
                  <a:lumMod val="75000"/>
                </a:schemeClr>
              </a:solidFill>
              <a:ln w="9525">
                <a:solidFill>
                  <a:schemeClr val="accent1"/>
                </a:solidFill>
              </a:ln>
              <a:effectLst/>
            </c:spPr>
          </c:marker>
          <c:trendline>
            <c:spPr>
              <a:ln w="19050" cap="rnd">
                <a:solidFill>
                  <a:schemeClr val="accent6">
                    <a:lumMod val="75000"/>
                  </a:schemeClr>
                </a:solidFill>
                <a:prstDash val="sysDash"/>
              </a:ln>
              <a:effectLst/>
            </c:spPr>
            <c:trendlineType val="exp"/>
            <c:dispRSqr val="1"/>
            <c:dispEq val="1"/>
            <c:trendlineLbl>
              <c:layout>
                <c:manualLayout>
                  <c:x val="0.19342285539974519"/>
                  <c:y val="-2.2244426558600375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'Section 216'!$J$78:$J$82</c:f>
              <c:numCache>
                <c:formatCode>0.00</c:formatCode>
                <c:ptCount val="5"/>
                <c:pt idx="0">
                  <c:v>0.28999999999999998</c:v>
                </c:pt>
                <c:pt idx="1">
                  <c:v>0.34</c:v>
                </c:pt>
                <c:pt idx="2">
                  <c:v>0.37</c:v>
                </c:pt>
                <c:pt idx="3">
                  <c:v>0.43</c:v>
                </c:pt>
                <c:pt idx="4">
                  <c:v>0.47</c:v>
                </c:pt>
              </c:numCache>
            </c:numRef>
          </c:xVal>
          <c:yVal>
            <c:numRef>
              <c:f>'Section 216'!$G$78:$G$82</c:f>
              <c:numCache>
                <c:formatCode>0</c:formatCode>
                <c:ptCount val="5"/>
                <c:pt idx="0">
                  <c:v>480</c:v>
                </c:pt>
                <c:pt idx="1">
                  <c:v>760</c:v>
                </c:pt>
                <c:pt idx="2">
                  <c:v>1050</c:v>
                </c:pt>
                <c:pt idx="3">
                  <c:v>2400</c:v>
                </c:pt>
                <c:pt idx="4">
                  <c:v>3200</c:v>
                </c:pt>
              </c:numCache>
            </c:numRef>
          </c:yVal>
          <c:smooth val="0"/>
        </c:ser>
        <c:dLbls>
          <c:showLegendKey val="0"/>
          <c:showVal val="0"/>
          <c:showCatName val="0"/>
          <c:showSerName val="0"/>
          <c:showPercent val="0"/>
          <c:showBubbleSize val="0"/>
        </c:dLbls>
        <c:axId val="465529736"/>
        <c:axId val="465530520"/>
      </c:scatterChart>
      <c:valAx>
        <c:axId val="465529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Radiu</a:t>
                </a:r>
                <a:r>
                  <a:rPr lang="en-US" baseline="0"/>
                  <a:t>s (r) [m]</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30520"/>
        <c:crosses val="autoZero"/>
        <c:crossBetween val="midCat"/>
      </c:valAx>
      <c:valAx>
        <c:axId val="465530520"/>
        <c:scaling>
          <c:orientation val="minMax"/>
          <c:max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Kinetic</a:t>
                </a:r>
                <a:r>
                  <a:rPr lang="en-US" baseline="0"/>
                  <a:t> Energy (KE) [MJ]</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29736"/>
        <c:crosses val="autoZero"/>
        <c:crossBetween val="midCat"/>
        <c:majorUnit val="1000"/>
        <c:minorUnit val="1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Theoretical Transmissivity</a:t>
            </a:r>
            <a:r>
              <a:rPr lang="en-US" baseline="0"/>
              <a:t> of Materials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30819441185543E-2"/>
          <c:y val="9.3162134292272061E-2"/>
          <c:w val="0.72125999228790028"/>
          <c:h val="0.83527684055707274"/>
        </c:manualLayout>
      </c:layout>
      <c:scatterChart>
        <c:scatterStyle val="lineMarker"/>
        <c:varyColors val="0"/>
        <c:ser>
          <c:idx val="0"/>
          <c:order val="0"/>
          <c:tx>
            <c:v>Material W</c:v>
          </c:tx>
          <c:spPr>
            <a:ln w="28575" cap="rnd">
              <a:noFill/>
              <a:round/>
            </a:ln>
            <a:effectLst/>
          </c:spPr>
          <c:marker>
            <c:symbol val="triangle"/>
            <c:size val="5"/>
            <c:spPr>
              <a:solidFill>
                <a:srgbClr val="00B050"/>
              </a:solidFill>
              <a:ln w="9525">
                <a:noFill/>
              </a:ln>
              <a:effectLst/>
            </c:spPr>
          </c:marker>
          <c:trendline>
            <c:spPr>
              <a:ln w="19050" cap="rnd">
                <a:solidFill>
                  <a:srgbClr val="00B050"/>
                </a:solidFill>
                <a:prstDash val="lgDash"/>
              </a:ln>
              <a:effectLst/>
            </c:spPr>
            <c:trendlineType val="exp"/>
            <c:dispRSqr val="0"/>
            <c:dispEq val="1"/>
            <c:trendlineLbl>
              <c:layout>
                <c:manualLayout>
                  <c:x val="8.1879023908086365E-2"/>
                  <c:y val="-3.10514451802680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'Section 216'!$A$86:$A$96</c:f>
              <c:numCache>
                <c:formatCode>0.00</c:formatCode>
                <c:ptCount val="11"/>
                <c:pt idx="0">
                  <c:v>1.5</c:v>
                </c:pt>
                <c:pt idx="1">
                  <c:v>1.75</c:v>
                </c:pt>
                <c:pt idx="2">
                  <c:v>2</c:v>
                </c:pt>
                <c:pt idx="3">
                  <c:v>2.25</c:v>
                </c:pt>
                <c:pt idx="4">
                  <c:v>2.5</c:v>
                </c:pt>
                <c:pt idx="5">
                  <c:v>2.75</c:v>
                </c:pt>
                <c:pt idx="6">
                  <c:v>3</c:v>
                </c:pt>
                <c:pt idx="7">
                  <c:v>3.25</c:v>
                </c:pt>
                <c:pt idx="8">
                  <c:v>3.5</c:v>
                </c:pt>
                <c:pt idx="9">
                  <c:v>3.75</c:v>
                </c:pt>
                <c:pt idx="10">
                  <c:v>4</c:v>
                </c:pt>
              </c:numCache>
            </c:numRef>
          </c:xVal>
          <c:yVal>
            <c:numRef>
              <c:f>'Section 216'!$B$86:$B$96</c:f>
              <c:numCache>
                <c:formatCode>0.00</c:formatCode>
                <c:ptCount val="11"/>
                <c:pt idx="0">
                  <c:v>60.369279970342902</c:v>
                </c:pt>
                <c:pt idx="1">
                  <c:v>54.624383417055043</c:v>
                </c:pt>
                <c:pt idx="2">
                  <c:v>49.426186052894373</c:v>
                </c:pt>
                <c:pt idx="3">
                  <c:v>44.722662571465904</c:v>
                </c:pt>
                <c:pt idx="4">
                  <c:v>40.466738528858656</c:v>
                </c:pt>
                <c:pt idx="5">
                  <c:v>36.61581920678875</c:v>
                </c:pt>
                <c:pt idx="6">
                  <c:v>33.131363310342223</c:v>
                </c:pt>
                <c:pt idx="7">
                  <c:v>29.978497233741386</c:v>
                </c:pt>
                <c:pt idx="8">
                  <c:v>27.125666033576707</c:v>
                </c:pt>
                <c:pt idx="9">
                  <c:v>24.54431761632728</c:v>
                </c:pt>
                <c:pt idx="10">
                  <c:v>22.208616979412092</c:v>
                </c:pt>
              </c:numCache>
            </c:numRef>
          </c:yVal>
          <c:smooth val="0"/>
        </c:ser>
        <c:ser>
          <c:idx val="1"/>
          <c:order val="1"/>
          <c:tx>
            <c:v>Material R</c:v>
          </c:tx>
          <c:spPr>
            <a:ln w="25400" cap="rnd">
              <a:noFill/>
              <a:round/>
            </a:ln>
            <a:effectLst/>
          </c:spPr>
          <c:marker>
            <c:symbol val="diamond"/>
            <c:size val="5"/>
            <c:spPr>
              <a:solidFill>
                <a:schemeClr val="accent6"/>
              </a:solidFill>
              <a:ln w="9525">
                <a:noFill/>
              </a:ln>
              <a:effectLst/>
            </c:spPr>
          </c:marker>
          <c:trendline>
            <c:spPr>
              <a:ln w="19050" cap="rnd">
                <a:solidFill>
                  <a:schemeClr val="accent6"/>
                </a:solidFill>
                <a:prstDash val="sysDot"/>
              </a:ln>
              <a:effectLst/>
            </c:spPr>
            <c:trendlineType val="exp"/>
            <c:dispRSqr val="0"/>
            <c:dispEq val="1"/>
            <c:trendlineLbl>
              <c:layout>
                <c:manualLayout>
                  <c:x val="8.6335006365771669E-2"/>
                  <c:y val="-2.414859518224965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'Section 216'!$A$86:$A$96</c:f>
              <c:numCache>
                <c:formatCode>0.00</c:formatCode>
                <c:ptCount val="11"/>
                <c:pt idx="0">
                  <c:v>1.5</c:v>
                </c:pt>
                <c:pt idx="1">
                  <c:v>1.75</c:v>
                </c:pt>
                <c:pt idx="2">
                  <c:v>2</c:v>
                </c:pt>
                <c:pt idx="3">
                  <c:v>2.25</c:v>
                </c:pt>
                <c:pt idx="4">
                  <c:v>2.5</c:v>
                </c:pt>
                <c:pt idx="5">
                  <c:v>2.75</c:v>
                </c:pt>
                <c:pt idx="6">
                  <c:v>3</c:v>
                </c:pt>
                <c:pt idx="7">
                  <c:v>3.25</c:v>
                </c:pt>
                <c:pt idx="8">
                  <c:v>3.5</c:v>
                </c:pt>
                <c:pt idx="9">
                  <c:v>3.75</c:v>
                </c:pt>
                <c:pt idx="10">
                  <c:v>4</c:v>
                </c:pt>
              </c:numCache>
            </c:numRef>
          </c:xVal>
          <c:yVal>
            <c:numRef>
              <c:f>'Section 216'!$C$86:$C$97</c:f>
              <c:numCache>
                <c:formatCode>0.00</c:formatCode>
                <c:ptCount val="12"/>
                <c:pt idx="0">
                  <c:v>76.744395867813409</c:v>
                </c:pt>
                <c:pt idx="1">
                  <c:v>72.275150179656237</c:v>
                </c:pt>
                <c:pt idx="2">
                  <c:v>68.066173098675492</c:v>
                </c:pt>
                <c:pt idx="3">
                  <c:v>64.10230776113886</c:v>
                </c:pt>
                <c:pt idx="4">
                  <c:v>60.369279970342902</c:v>
                </c:pt>
                <c:pt idx="5">
                  <c:v>56.85364679408692</c:v>
                </c:pt>
                <c:pt idx="6">
                  <c:v>53.542748155596882</c:v>
                </c:pt>
                <c:pt idx="7">
                  <c:v>50.42466124357459</c:v>
                </c:pt>
                <c:pt idx="8">
                  <c:v>47.48815757719877</c:v>
                </c:pt>
                <c:pt idx="9">
                  <c:v>44.722662571465911</c:v>
                </c:pt>
                <c:pt idx="10">
                  <c:v>42.118217457262325</c:v>
                </c:pt>
              </c:numCache>
            </c:numRef>
          </c:yVal>
          <c:smooth val="0"/>
        </c:ser>
        <c:dLbls>
          <c:showLegendKey val="0"/>
          <c:showVal val="0"/>
          <c:showCatName val="0"/>
          <c:showSerName val="0"/>
          <c:showPercent val="0"/>
          <c:showBubbleSize val="0"/>
        </c:dLbls>
        <c:axId val="374578768"/>
        <c:axId val="374579160"/>
      </c:scatterChart>
      <c:valAx>
        <c:axId val="374578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a:t>
                </a:r>
                <a:r>
                  <a:rPr lang="en-US" baseline="0"/>
                  <a:t> (L) [in]</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79160"/>
        <c:crosses val="autoZero"/>
        <c:crossBetween val="midCat"/>
      </c:valAx>
      <c:valAx>
        <c:axId val="37457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Transmissivity</a:t>
                </a:r>
                <a:r>
                  <a:rPr lang="en-US" baseline="0"/>
                  <a:t> (T)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78768"/>
        <c:crosses val="autoZero"/>
        <c:crossBetween val="midCat"/>
      </c:valAx>
      <c:spPr>
        <a:noFill/>
        <a:ln>
          <a:noFill/>
        </a:ln>
        <a:effectLst/>
      </c:spPr>
    </c:plotArea>
    <c:legend>
      <c:legendPos val="r"/>
      <c:layout>
        <c:manualLayout>
          <c:xMode val="edge"/>
          <c:yMode val="edge"/>
          <c:x val="0.82905245624375956"/>
          <c:y val="0.34293370249545724"/>
          <c:w val="0.16253394529995302"/>
          <c:h val="0.13643931608451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tabSelected="1" zoomScale="8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4307" cy="62830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4307" cy="628305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7"/>
  <sheetViews>
    <sheetView topLeftCell="F66" zoomScale="85" zoomScaleNormal="85" workbookViewId="0">
      <selection activeCell="O59" sqref="O59"/>
    </sheetView>
  </sheetViews>
  <sheetFormatPr defaultColWidth="13.86328125" defaultRowHeight="13.15" x14ac:dyDescent="0.4"/>
  <cols>
    <col min="1" max="1" width="26" style="3" bestFit="1" customWidth="1"/>
    <col min="2" max="4" width="19.86328125" style="3" customWidth="1"/>
    <col min="5" max="5" width="13.86328125" style="3"/>
    <col min="6" max="9" width="20.796875" style="3" customWidth="1"/>
    <col min="10" max="10" width="16.796875" style="3" customWidth="1"/>
    <col min="11" max="11" width="19.86328125" style="3" customWidth="1"/>
    <col min="12" max="13" width="16.796875" style="3" customWidth="1"/>
    <col min="14" max="14" width="19.19921875" style="3" customWidth="1"/>
    <col min="15" max="22" width="16.796875" style="3" customWidth="1"/>
    <col min="23" max="23" width="17.46484375" style="3" customWidth="1"/>
    <col min="24" max="24" width="29.46484375" style="3" customWidth="1"/>
    <col min="25" max="25" width="19.86328125" style="3" customWidth="1"/>
    <col min="26" max="56" width="13.86328125" style="3"/>
    <col min="57" max="57" width="16.796875" style="3" customWidth="1"/>
    <col min="58" max="16384" width="13.86328125" style="3"/>
  </cols>
  <sheetData>
    <row r="1" spans="1:11" s="1" customFormat="1" ht="15" x14ac:dyDescent="0.4">
      <c r="A1" s="41" t="s">
        <v>0</v>
      </c>
      <c r="B1" s="75" t="s">
        <v>97</v>
      </c>
      <c r="C1" s="75"/>
      <c r="D1" s="75"/>
      <c r="E1" s="41" t="s">
        <v>1</v>
      </c>
      <c r="F1" s="71" t="s">
        <v>98</v>
      </c>
      <c r="G1" s="41" t="s">
        <v>2</v>
      </c>
      <c r="H1" s="71">
        <v>216</v>
      </c>
      <c r="I1" s="41" t="s">
        <v>3</v>
      </c>
      <c r="J1" s="2">
        <f ca="1">TODAY()</f>
        <v>42312</v>
      </c>
    </row>
    <row r="2" spans="1:11" s="44" customFormat="1" ht="15" x14ac:dyDescent="0.4">
      <c r="A2" s="42"/>
      <c r="B2" s="43"/>
      <c r="C2" s="43"/>
      <c r="D2" s="43"/>
      <c r="F2" s="42"/>
      <c r="G2" s="45"/>
      <c r="H2" s="42"/>
      <c r="I2" s="45"/>
      <c r="J2" s="42"/>
      <c r="K2" s="57"/>
    </row>
    <row r="3" spans="1:11" s="47" customFormat="1" ht="17.25" x14ac:dyDescent="0.4">
      <c r="A3" s="65" t="s">
        <v>78</v>
      </c>
      <c r="B3" s="46"/>
      <c r="C3" s="46"/>
      <c r="D3" s="46"/>
      <c r="F3" s="48"/>
      <c r="G3" s="49"/>
      <c r="H3" s="48"/>
      <c r="I3" s="49"/>
      <c r="J3" s="48"/>
      <c r="K3" s="58"/>
    </row>
    <row r="4" spans="1:11" s="51" customFormat="1" ht="14.65" x14ac:dyDescent="0.45">
      <c r="A4" s="64" t="s">
        <v>79</v>
      </c>
      <c r="B4" s="50"/>
      <c r="C4" s="50"/>
      <c r="D4" s="50"/>
      <c r="F4" s="52"/>
      <c r="G4" s="53"/>
      <c r="H4" s="52"/>
      <c r="I4" s="53"/>
      <c r="J4" s="52"/>
      <c r="K4" s="59"/>
    </row>
    <row r="5" spans="1:11" s="51" customFormat="1" ht="14.65" x14ac:dyDescent="0.45">
      <c r="A5" s="69" t="s">
        <v>95</v>
      </c>
      <c r="B5" s="50"/>
      <c r="C5" s="50"/>
      <c r="D5" s="50"/>
      <c r="F5" s="52"/>
      <c r="G5" s="53"/>
      <c r="H5" s="52"/>
      <c r="I5" s="53"/>
      <c r="J5" s="52"/>
      <c r="K5" s="59"/>
    </row>
    <row r="6" spans="1:11" s="51" customFormat="1" ht="14.65" x14ac:dyDescent="0.45">
      <c r="A6" s="64" t="s">
        <v>80</v>
      </c>
      <c r="B6" s="50"/>
      <c r="C6" s="50"/>
      <c r="D6" s="50"/>
      <c r="F6" s="52"/>
      <c r="G6" s="53"/>
      <c r="H6" s="52"/>
      <c r="I6" s="53"/>
      <c r="J6" s="52"/>
      <c r="K6" s="59"/>
    </row>
    <row r="7" spans="1:11" s="51" customFormat="1" ht="14.65" x14ac:dyDescent="0.45">
      <c r="A7" s="64" t="s">
        <v>93</v>
      </c>
      <c r="B7" s="50"/>
      <c r="C7" s="50"/>
      <c r="D7" s="50"/>
      <c r="F7" s="52"/>
      <c r="G7" s="53"/>
      <c r="H7" s="52"/>
      <c r="I7" s="53"/>
      <c r="J7" s="52"/>
      <c r="K7" s="59"/>
    </row>
    <row r="8" spans="1:11" s="51" customFormat="1" ht="14.65" x14ac:dyDescent="0.45">
      <c r="A8" s="64" t="s">
        <v>81</v>
      </c>
      <c r="B8" s="50"/>
      <c r="C8" s="50"/>
      <c r="D8" s="50"/>
      <c r="F8" s="52"/>
      <c r="G8" s="53"/>
      <c r="H8" s="52"/>
      <c r="I8" s="53"/>
      <c r="J8" s="52"/>
      <c r="K8" s="59"/>
    </row>
    <row r="9" spans="1:11" s="51" customFormat="1" ht="14.65" x14ac:dyDescent="0.45">
      <c r="A9" s="64" t="s">
        <v>91</v>
      </c>
      <c r="B9" s="50"/>
      <c r="C9" s="50"/>
      <c r="D9" s="50"/>
      <c r="F9" s="52"/>
      <c r="G9" s="53"/>
      <c r="H9" s="52"/>
      <c r="I9" s="53"/>
      <c r="J9" s="52"/>
      <c r="K9" s="59"/>
    </row>
    <row r="10" spans="1:11" s="44" customFormat="1" ht="15" x14ac:dyDescent="0.4">
      <c r="A10" s="64" t="s">
        <v>94</v>
      </c>
      <c r="B10" s="43"/>
      <c r="C10" s="43"/>
      <c r="D10" s="43"/>
      <c r="F10" s="42"/>
      <c r="G10" s="45"/>
      <c r="H10" s="42"/>
      <c r="I10" s="45"/>
      <c r="J10" s="42"/>
      <c r="K10" s="57"/>
    </row>
    <row r="11" spans="1:11" s="44" customFormat="1" ht="15" x14ac:dyDescent="0.4">
      <c r="A11" s="64"/>
      <c r="B11" s="43"/>
      <c r="C11" s="43"/>
      <c r="D11" s="43"/>
      <c r="F11" s="42"/>
      <c r="G11" s="45"/>
      <c r="H11" s="42"/>
      <c r="I11" s="45"/>
      <c r="J11" s="42"/>
      <c r="K11" s="57"/>
    </row>
    <row r="12" spans="1:11" s="44" customFormat="1" ht="17.25" x14ac:dyDescent="0.4">
      <c r="A12" s="66" t="s">
        <v>92</v>
      </c>
      <c r="B12" s="43"/>
      <c r="C12" s="43"/>
      <c r="D12" s="43"/>
      <c r="F12" s="42"/>
      <c r="G12" s="45"/>
      <c r="H12" s="42"/>
      <c r="I12" s="45"/>
      <c r="J12" s="42"/>
      <c r="K12" s="57"/>
    </row>
    <row r="13" spans="1:11" s="44" customFormat="1" ht="16.25" customHeight="1" x14ac:dyDescent="0.4">
      <c r="A13" s="83" t="s">
        <v>82</v>
      </c>
      <c r="B13" s="83"/>
      <c r="C13" s="83"/>
      <c r="D13" s="83"/>
      <c r="E13" s="83"/>
      <c r="F13" s="83"/>
      <c r="G13" s="83"/>
      <c r="H13" s="83"/>
      <c r="I13" s="83"/>
      <c r="J13" s="83"/>
      <c r="K13" s="57"/>
    </row>
    <row r="14" spans="1:11" s="44" customFormat="1" ht="15" x14ac:dyDescent="0.4">
      <c r="A14" s="83"/>
      <c r="B14" s="83"/>
      <c r="C14" s="83"/>
      <c r="D14" s="83"/>
      <c r="E14" s="83"/>
      <c r="F14" s="83"/>
      <c r="G14" s="83"/>
      <c r="H14" s="83"/>
      <c r="I14" s="83"/>
      <c r="J14" s="83"/>
      <c r="K14" s="57"/>
    </row>
    <row r="15" spans="1:11" s="44" customFormat="1" ht="15" x14ac:dyDescent="0.4">
      <c r="A15" s="83"/>
      <c r="B15" s="83"/>
      <c r="C15" s="83"/>
      <c r="D15" s="83"/>
      <c r="E15" s="83"/>
      <c r="F15" s="83"/>
      <c r="G15" s="83"/>
      <c r="H15" s="83"/>
      <c r="I15" s="83"/>
      <c r="J15" s="83"/>
      <c r="K15" s="57"/>
    </row>
    <row r="16" spans="1:11" s="44" customFormat="1" ht="15" x14ac:dyDescent="0.4">
      <c r="A16" s="83"/>
      <c r="B16" s="83"/>
      <c r="C16" s="83"/>
      <c r="D16" s="83"/>
      <c r="E16" s="83"/>
      <c r="F16" s="83"/>
      <c r="G16" s="83"/>
      <c r="H16" s="83"/>
      <c r="I16" s="83"/>
      <c r="J16" s="83"/>
      <c r="K16" s="57"/>
    </row>
    <row r="17" spans="1:11" s="44" customFormat="1" ht="15" x14ac:dyDescent="0.4">
      <c r="A17" s="54" t="s">
        <v>83</v>
      </c>
      <c r="B17" s="43"/>
      <c r="C17" s="43"/>
      <c r="D17" s="43"/>
      <c r="F17" s="42"/>
      <c r="G17" s="45"/>
      <c r="H17" s="42"/>
      <c r="I17" s="45"/>
      <c r="J17" s="42"/>
      <c r="K17" s="57"/>
    </row>
    <row r="18" spans="1:11" s="44" customFormat="1" ht="15" x14ac:dyDescent="0.4">
      <c r="A18" s="55" t="s">
        <v>84</v>
      </c>
      <c r="B18" s="43"/>
      <c r="C18" s="43"/>
      <c r="D18" s="43"/>
      <c r="F18" s="42"/>
      <c r="G18" s="45"/>
      <c r="H18" s="42"/>
      <c r="I18" s="45"/>
      <c r="J18" s="42"/>
      <c r="K18" s="57"/>
    </row>
    <row r="19" spans="1:11" s="44" customFormat="1" ht="15" x14ac:dyDescent="0.4">
      <c r="A19" s="55"/>
      <c r="B19" s="43"/>
      <c r="C19" s="43"/>
      <c r="D19" s="43"/>
      <c r="F19" s="42"/>
      <c r="G19" s="45"/>
      <c r="H19" s="42"/>
      <c r="I19" s="45"/>
      <c r="J19" s="42"/>
      <c r="K19" s="57"/>
    </row>
    <row r="20" spans="1:11" s="44" customFormat="1" ht="16.25" customHeight="1" x14ac:dyDescent="0.4">
      <c r="B20" s="83" t="s">
        <v>87</v>
      </c>
      <c r="C20" s="83"/>
      <c r="D20" s="83"/>
      <c r="E20" s="83"/>
      <c r="F20" s="83"/>
      <c r="G20" s="83"/>
      <c r="H20" s="83"/>
      <c r="I20" s="83"/>
      <c r="J20" s="83"/>
      <c r="K20" s="57"/>
    </row>
    <row r="21" spans="1:11" s="44" customFormat="1" ht="15" x14ac:dyDescent="0.4">
      <c r="B21" s="83"/>
      <c r="C21" s="83"/>
      <c r="D21" s="83"/>
      <c r="E21" s="83"/>
      <c r="F21" s="83"/>
      <c r="G21" s="83"/>
      <c r="H21" s="83"/>
      <c r="I21" s="83"/>
      <c r="J21" s="83"/>
      <c r="K21" s="57"/>
    </row>
    <row r="22" spans="1:11" s="44" customFormat="1" ht="15" x14ac:dyDescent="0.4">
      <c r="B22" s="72"/>
      <c r="C22" s="72"/>
      <c r="D22" s="72"/>
      <c r="E22" s="72"/>
      <c r="F22" s="72"/>
      <c r="G22" s="72"/>
      <c r="H22" s="72"/>
      <c r="I22" s="72"/>
      <c r="J22" s="72"/>
      <c r="K22" s="57"/>
    </row>
    <row r="23" spans="1:11" s="44" customFormat="1" ht="15" x14ac:dyDescent="0.4">
      <c r="B23" s="84" t="s">
        <v>88</v>
      </c>
      <c r="C23" s="84"/>
      <c r="D23" s="84"/>
      <c r="E23" s="84"/>
      <c r="F23" s="84"/>
      <c r="G23" s="84"/>
      <c r="H23" s="84"/>
      <c r="I23" s="84"/>
      <c r="J23" s="84"/>
      <c r="K23" s="57"/>
    </row>
    <row r="24" spans="1:11" s="44" customFormat="1" ht="15" x14ac:dyDescent="0.4">
      <c r="B24" s="73"/>
      <c r="C24" s="73"/>
      <c r="D24" s="73"/>
      <c r="E24" s="73"/>
      <c r="F24" s="73"/>
      <c r="G24" s="73"/>
      <c r="H24" s="73"/>
      <c r="I24" s="73"/>
      <c r="J24" s="73"/>
      <c r="K24" s="57"/>
    </row>
    <row r="25" spans="1:11" s="44" customFormat="1" ht="16.25" customHeight="1" x14ac:dyDescent="0.4">
      <c r="B25" s="85" t="s">
        <v>89</v>
      </c>
      <c r="C25" s="85"/>
      <c r="D25" s="85"/>
      <c r="E25" s="85"/>
      <c r="F25" s="85"/>
      <c r="G25" s="85"/>
      <c r="H25" s="85"/>
      <c r="I25" s="85"/>
      <c r="J25" s="85"/>
      <c r="K25" s="57"/>
    </row>
    <row r="26" spans="1:11" s="44" customFormat="1" ht="16.25" customHeight="1" x14ac:dyDescent="0.4">
      <c r="B26" s="85"/>
      <c r="C26" s="85"/>
      <c r="D26" s="85"/>
      <c r="E26" s="85"/>
      <c r="F26" s="85"/>
      <c r="G26" s="85"/>
      <c r="H26" s="85"/>
      <c r="I26" s="85"/>
      <c r="J26" s="85"/>
      <c r="K26" s="57"/>
    </row>
    <row r="27" spans="1:11" s="44" customFormat="1" ht="16.25" customHeight="1" x14ac:dyDescent="0.4">
      <c r="B27" s="74"/>
      <c r="C27" s="74"/>
      <c r="D27" s="74"/>
      <c r="E27" s="74"/>
      <c r="F27" s="74"/>
      <c r="G27" s="74"/>
      <c r="H27" s="74"/>
      <c r="I27" s="74"/>
      <c r="J27" s="74"/>
      <c r="K27" s="57"/>
    </row>
    <row r="28" spans="1:11" s="44" customFormat="1" ht="15" x14ac:dyDescent="0.4">
      <c r="A28" s="73" t="s">
        <v>85</v>
      </c>
      <c r="B28" s="43"/>
      <c r="C28" s="43"/>
      <c r="D28" s="43"/>
      <c r="F28" s="42"/>
      <c r="G28" s="45"/>
      <c r="H28" s="42"/>
      <c r="I28" s="45"/>
      <c r="J28" s="42"/>
      <c r="K28" s="57"/>
    </row>
    <row r="29" spans="1:11" s="44" customFormat="1" ht="17.25" x14ac:dyDescent="0.4">
      <c r="A29" s="56" t="s">
        <v>86</v>
      </c>
      <c r="B29" s="43"/>
      <c r="C29" s="43"/>
      <c r="D29" s="43"/>
      <c r="F29" s="42"/>
      <c r="G29" s="45"/>
      <c r="H29" s="42"/>
      <c r="I29" s="45"/>
      <c r="J29" s="42"/>
      <c r="K29" s="57"/>
    </row>
    <row r="30" spans="1:11" s="44" customFormat="1" ht="15" x14ac:dyDescent="0.4">
      <c r="B30" s="43"/>
      <c r="C30" s="43"/>
      <c r="D30" s="43"/>
      <c r="F30" s="42"/>
      <c r="G30" s="45"/>
      <c r="H30" s="42"/>
      <c r="I30" s="45"/>
      <c r="J30" s="42"/>
      <c r="K30" s="57"/>
    </row>
    <row r="31" spans="1:11" s="44" customFormat="1" ht="15" x14ac:dyDescent="0.4">
      <c r="A31" s="67" t="s">
        <v>90</v>
      </c>
      <c r="B31" s="43"/>
      <c r="C31" s="43"/>
      <c r="D31" s="43"/>
      <c r="F31" s="42"/>
      <c r="G31" s="45"/>
      <c r="H31" s="42"/>
      <c r="I31" s="45"/>
      <c r="J31" s="42"/>
      <c r="K31" s="57"/>
    </row>
    <row r="32" spans="1:11" s="44" customFormat="1" ht="15" x14ac:dyDescent="0.4">
      <c r="A32" s="42"/>
      <c r="B32" s="43"/>
      <c r="C32" s="43"/>
      <c r="D32" s="43"/>
      <c r="F32" s="42"/>
      <c r="G32" s="45"/>
      <c r="H32" s="42"/>
      <c r="I32" s="45"/>
      <c r="J32" s="42"/>
      <c r="K32" s="57"/>
    </row>
    <row r="33" spans="1:60" s="44" customFormat="1" ht="15" x14ac:dyDescent="0.4">
      <c r="A33" s="42"/>
      <c r="B33" s="43"/>
      <c r="C33" s="43"/>
      <c r="D33" s="43"/>
      <c r="F33" s="42"/>
      <c r="G33" s="45"/>
      <c r="H33" s="42"/>
      <c r="I33" s="45"/>
      <c r="J33" s="42"/>
      <c r="K33" s="57"/>
    </row>
    <row r="34" spans="1:60" s="44" customFormat="1" ht="15" x14ac:dyDescent="0.4">
      <c r="A34" s="42"/>
      <c r="B34" s="43"/>
      <c r="C34" s="43"/>
      <c r="D34" s="43"/>
      <c r="F34" s="42"/>
      <c r="G34" s="45"/>
      <c r="H34" s="42"/>
      <c r="I34" s="45"/>
      <c r="J34" s="42"/>
      <c r="K34" s="57"/>
    </row>
    <row r="35" spans="1:60" s="44" customFormat="1" ht="15" x14ac:dyDescent="0.4">
      <c r="A35" s="42"/>
      <c r="B35" s="43"/>
      <c r="C35" s="43"/>
      <c r="D35" s="43"/>
      <c r="F35" s="42"/>
      <c r="G35" s="45"/>
      <c r="H35" s="42"/>
      <c r="I35" s="45"/>
      <c r="J35" s="42"/>
      <c r="K35" s="57"/>
    </row>
    <row r="36" spans="1:60" s="44" customFormat="1" ht="15" x14ac:dyDescent="0.4">
      <c r="A36" s="42"/>
      <c r="B36" s="43"/>
      <c r="C36" s="43"/>
      <c r="D36" s="43"/>
      <c r="F36" s="42"/>
      <c r="G36" s="45"/>
      <c r="H36" s="42"/>
      <c r="I36" s="45"/>
      <c r="J36" s="42"/>
      <c r="K36" s="57"/>
    </row>
    <row r="37" spans="1:60" s="44" customFormat="1" ht="15" x14ac:dyDescent="0.4">
      <c r="A37" s="42"/>
      <c r="B37" s="43"/>
      <c r="C37" s="43"/>
      <c r="D37" s="43"/>
      <c r="F37" s="42"/>
      <c r="G37" s="45"/>
      <c r="H37" s="42"/>
      <c r="I37" s="45"/>
      <c r="J37" s="42"/>
      <c r="K37" s="57"/>
    </row>
    <row r="38" spans="1:60" s="44" customFormat="1" ht="15" x14ac:dyDescent="0.4">
      <c r="A38" s="42"/>
      <c r="B38" s="43"/>
      <c r="C38" s="43"/>
      <c r="D38" s="43"/>
      <c r="F38" s="42"/>
      <c r="G38" s="45"/>
      <c r="H38" s="42"/>
      <c r="I38" s="45"/>
      <c r="J38" s="42"/>
      <c r="K38" s="57"/>
    </row>
    <row r="39" spans="1:60" s="44" customFormat="1" ht="15" x14ac:dyDescent="0.4">
      <c r="A39" s="42"/>
      <c r="B39" s="43"/>
      <c r="C39" s="43"/>
      <c r="D39" s="43"/>
      <c r="F39" s="42"/>
      <c r="G39" s="45"/>
      <c r="H39" s="42"/>
      <c r="I39" s="45"/>
      <c r="J39" s="42"/>
      <c r="K39" s="57"/>
    </row>
    <row r="40" spans="1:60" s="61" customFormat="1" x14ac:dyDescent="0.4">
      <c r="A40" s="60"/>
    </row>
    <row r="41" spans="1:60" s="61" customFormat="1" x14ac:dyDescent="0.4"/>
    <row r="42" spans="1:60" ht="13.5" thickBot="1" x14ac:dyDescent="0.45">
      <c r="A42" s="76"/>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4"/>
      <c r="AT42" s="4"/>
      <c r="AU42" s="4"/>
      <c r="AV42" s="4"/>
      <c r="AW42" s="4"/>
      <c r="AX42" s="4"/>
      <c r="AY42" s="4"/>
      <c r="AZ42" s="4"/>
      <c r="BA42" s="4"/>
      <c r="BB42" s="4"/>
      <c r="BC42" s="4"/>
      <c r="BD42" s="4"/>
      <c r="BE42" s="4"/>
      <c r="BF42" s="4"/>
      <c r="BG42" s="4"/>
      <c r="BH42" s="4"/>
    </row>
    <row r="43" spans="1:60" ht="13.5" thickBot="1" x14ac:dyDescent="0.45">
      <c r="C43" s="5"/>
      <c r="D43" s="5"/>
      <c r="E43" s="5"/>
      <c r="F43" s="5"/>
      <c r="G43" s="5"/>
      <c r="H43" s="5"/>
      <c r="I43" s="4"/>
      <c r="P43" s="4"/>
      <c r="Q43" s="4"/>
      <c r="R43" s="4"/>
      <c r="S43" s="4"/>
      <c r="T43" s="6"/>
      <c r="U43" s="6"/>
      <c r="V43" s="6"/>
      <c r="W43" s="6"/>
      <c r="X43" s="6"/>
      <c r="Y43" s="6"/>
      <c r="Z43" s="6"/>
      <c r="AA43" s="6"/>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row>
    <row r="44" spans="1:60" ht="16.5" customHeight="1" thickBot="1" x14ac:dyDescent="0.45">
      <c r="A44" s="78" t="s">
        <v>4</v>
      </c>
      <c r="B44" s="79"/>
      <c r="C44" s="79"/>
      <c r="D44" s="79"/>
      <c r="E44" s="4"/>
      <c r="F44" s="80" t="s">
        <v>5</v>
      </c>
      <c r="G44" s="81"/>
      <c r="H44" s="81"/>
      <c r="I44" s="82"/>
      <c r="K44" s="80" t="s">
        <v>6</v>
      </c>
      <c r="L44" s="81"/>
      <c r="M44" s="81"/>
      <c r="N44" s="81"/>
      <c r="O44" s="82"/>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spans="1:60" ht="13.5" thickBot="1" x14ac:dyDescent="0.45">
      <c r="A45" s="5"/>
      <c r="B45" s="5"/>
      <c r="C45" s="5"/>
      <c r="D45" s="5"/>
      <c r="I45" s="7"/>
      <c r="P45" s="4"/>
      <c r="Q45" s="4"/>
      <c r="R45" s="8"/>
      <c r="S45" s="6"/>
      <c r="T45" s="6"/>
      <c r="U45" s="6"/>
      <c r="V45" s="6"/>
      <c r="W45" s="6"/>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row>
    <row r="46" spans="1:60" ht="14.25" x14ac:dyDescent="0.45">
      <c r="A46" s="9" t="s">
        <v>7</v>
      </c>
      <c r="B46" s="9" t="s">
        <v>15</v>
      </c>
      <c r="C46" s="9"/>
      <c r="D46" s="9"/>
      <c r="E46" s="7"/>
      <c r="F46" s="103" t="s">
        <v>7</v>
      </c>
      <c r="G46" s="105" t="s">
        <v>8</v>
      </c>
      <c r="H46" s="105" t="s">
        <v>9</v>
      </c>
      <c r="I46" s="105" t="s">
        <v>96</v>
      </c>
      <c r="K46" s="107" t="s">
        <v>10</v>
      </c>
      <c r="L46" s="93" t="s">
        <v>11</v>
      </c>
      <c r="M46" s="95" t="s">
        <v>12</v>
      </c>
      <c r="N46" s="97" t="s">
        <v>13</v>
      </c>
      <c r="O46" s="99" t="s">
        <v>14</v>
      </c>
      <c r="U46" s="4"/>
      <c r="V46" s="4"/>
      <c r="W46" s="4"/>
      <c r="X46" s="4"/>
      <c r="Y46" s="4"/>
      <c r="Z46" s="4"/>
      <c r="AA46" s="4"/>
      <c r="AB46" s="4"/>
      <c r="AC46" s="4"/>
      <c r="AD46" s="4"/>
      <c r="AE46" s="4"/>
      <c r="AF46" s="4"/>
      <c r="AG46" s="4"/>
      <c r="AH46" s="4"/>
      <c r="AI46" s="4"/>
      <c r="AJ46" s="4"/>
      <c r="AK46" s="4"/>
      <c r="AL46" s="4"/>
      <c r="AM46" s="4"/>
      <c r="AN46" s="4"/>
      <c r="AO46" s="4"/>
      <c r="AP46" s="4"/>
      <c r="AQ46" s="4"/>
      <c r="AR46" s="4"/>
    </row>
    <row r="47" spans="1:60" ht="15" customHeight="1" x14ac:dyDescent="0.45">
      <c r="A47" s="9" t="s">
        <v>100</v>
      </c>
      <c r="B47" s="9">
        <v>3</v>
      </c>
      <c r="C47" s="9"/>
      <c r="D47" s="9"/>
      <c r="E47" s="7"/>
      <c r="F47" s="104"/>
      <c r="G47" s="106"/>
      <c r="H47" s="106"/>
      <c r="I47" s="106"/>
      <c r="K47" s="108"/>
      <c r="L47" s="94"/>
      <c r="M47" s="96"/>
      <c r="N47" s="98"/>
      <c r="O47" s="100"/>
      <c r="P47" s="4"/>
      <c r="V47" s="4"/>
      <c r="W47" s="4"/>
      <c r="X47" s="4"/>
      <c r="Y47" s="4"/>
      <c r="Z47" s="4"/>
      <c r="AA47" s="4"/>
      <c r="AB47" s="4"/>
      <c r="AC47" s="4"/>
      <c r="AD47" s="4"/>
      <c r="AE47" s="4"/>
      <c r="AF47" s="4"/>
      <c r="AG47" s="4"/>
      <c r="AH47" s="4"/>
      <c r="AI47" s="4"/>
      <c r="AJ47" s="4"/>
      <c r="AK47" s="4"/>
      <c r="AL47" s="4"/>
      <c r="AM47" s="4"/>
      <c r="AN47" s="4"/>
      <c r="AO47" s="4"/>
      <c r="AP47" s="4"/>
      <c r="AQ47" s="4"/>
      <c r="AR47" s="4"/>
      <c r="AS47" s="4"/>
    </row>
    <row r="48" spans="1:60" ht="14.25" x14ac:dyDescent="0.45">
      <c r="A48" s="9"/>
      <c r="B48" s="9"/>
      <c r="C48" s="9"/>
      <c r="D48" s="9"/>
      <c r="E48" s="7"/>
      <c r="F48" s="10" t="s">
        <v>15</v>
      </c>
      <c r="G48" s="11">
        <v>0.377</v>
      </c>
      <c r="H48" s="12">
        <v>8.6</v>
      </c>
      <c r="I48" s="12">
        <v>3.5</v>
      </c>
      <c r="K48" s="13" t="s">
        <v>16</v>
      </c>
      <c r="L48" s="14">
        <v>0.22</v>
      </c>
      <c r="M48" s="15" t="s">
        <v>15</v>
      </c>
      <c r="N48" s="16">
        <v>10</v>
      </c>
      <c r="O48" s="17" t="str">
        <f>IF(OR($N48&gt;=10, $M48=$B$46), $M48, "")</f>
        <v>Brass</v>
      </c>
      <c r="P48" s="4"/>
      <c r="V48" s="4"/>
      <c r="W48" s="4"/>
      <c r="X48" s="4"/>
      <c r="Y48" s="4"/>
      <c r="Z48" s="4"/>
      <c r="AA48" s="4"/>
      <c r="AB48" s="4"/>
      <c r="AC48" s="4"/>
      <c r="AD48" s="4"/>
      <c r="AE48" s="4"/>
      <c r="AF48" s="4"/>
      <c r="AG48" s="4"/>
      <c r="AH48" s="4"/>
      <c r="AI48" s="4"/>
      <c r="AJ48" s="4"/>
      <c r="AK48" s="4"/>
      <c r="AL48" s="4"/>
      <c r="AM48" s="4"/>
      <c r="AN48" s="4"/>
      <c r="AO48" s="4"/>
      <c r="AP48" s="4"/>
      <c r="AQ48" s="4"/>
      <c r="AR48" s="4"/>
      <c r="AS48" s="4"/>
    </row>
    <row r="49" spans="1:45" ht="14.25" x14ac:dyDescent="0.45">
      <c r="A49" s="9" t="s">
        <v>99</v>
      </c>
      <c r="B49" s="9">
        <f>VLOOKUP($B$46, table, 3, FALSE)</f>
        <v>8.6</v>
      </c>
      <c r="C49" s="9" t="str">
        <f>IF($B$49=MIN(H48:H60), "MIN", "")</f>
        <v/>
      </c>
      <c r="D49" s="9"/>
      <c r="E49" s="7"/>
      <c r="F49" s="10" t="s">
        <v>17</v>
      </c>
      <c r="G49" s="11">
        <v>0.435</v>
      </c>
      <c r="H49" s="12">
        <v>8.8000000000000007</v>
      </c>
      <c r="I49" s="12">
        <v>3.3</v>
      </c>
      <c r="K49" s="13" t="s">
        <v>18</v>
      </c>
      <c r="L49" s="14">
        <v>0.33</v>
      </c>
      <c r="M49" s="15" t="s">
        <v>15</v>
      </c>
      <c r="N49" s="16">
        <v>5</v>
      </c>
      <c r="O49" s="17" t="str">
        <f t="shared" ref="O49:O59" si="0">IF(OR($N49&gt;=10, $M49=$B$46), $M49, "")</f>
        <v>Brass</v>
      </c>
      <c r="P49" s="4"/>
      <c r="V49" s="4"/>
      <c r="W49" s="4"/>
      <c r="X49" s="4"/>
      <c r="Y49" s="4"/>
      <c r="Z49" s="4"/>
      <c r="AA49" s="4"/>
      <c r="AB49" s="4"/>
      <c r="AC49" s="4"/>
      <c r="AD49" s="4"/>
      <c r="AE49" s="4"/>
      <c r="AF49" s="4"/>
      <c r="AG49" s="4"/>
      <c r="AH49" s="4"/>
      <c r="AI49" s="4"/>
      <c r="AJ49" s="4"/>
      <c r="AK49" s="4"/>
      <c r="AL49" s="4"/>
      <c r="AM49" s="4"/>
      <c r="AN49" s="4"/>
      <c r="AO49" s="4"/>
      <c r="AP49" s="4"/>
      <c r="AQ49" s="4"/>
      <c r="AR49" s="4"/>
      <c r="AS49" s="4"/>
    </row>
    <row r="50" spans="1:45" ht="14.25" x14ac:dyDescent="0.45">
      <c r="A50" s="9" t="s">
        <v>101</v>
      </c>
      <c r="B50" s="9">
        <f>$B$49*1000</f>
        <v>8600</v>
      </c>
      <c r="C50" s="9"/>
      <c r="D50" s="9"/>
      <c r="E50" s="7"/>
      <c r="F50" s="10" t="s">
        <v>19</v>
      </c>
      <c r="G50" s="11">
        <v>0.38500000000000001</v>
      </c>
      <c r="H50" s="12">
        <v>8.9</v>
      </c>
      <c r="I50" s="12">
        <v>2.7</v>
      </c>
      <c r="K50" s="13" t="s">
        <v>20</v>
      </c>
      <c r="L50" s="14">
        <v>0.22</v>
      </c>
      <c r="M50" s="15" t="s">
        <v>21</v>
      </c>
      <c r="N50" s="16">
        <v>5</v>
      </c>
      <c r="O50" s="17" t="str">
        <f t="shared" si="0"/>
        <v/>
      </c>
      <c r="P50" s="4"/>
      <c r="V50" s="4"/>
      <c r="W50" s="4"/>
      <c r="X50" s="4"/>
      <c r="Y50" s="4"/>
      <c r="Z50" s="4"/>
      <c r="AA50" s="4"/>
      <c r="AB50" s="4"/>
      <c r="AC50" s="4"/>
      <c r="AD50" s="4"/>
      <c r="AE50" s="4"/>
      <c r="AF50" s="4"/>
      <c r="AG50" s="4"/>
      <c r="AH50" s="4"/>
      <c r="AI50" s="4"/>
      <c r="AJ50" s="4"/>
      <c r="AK50" s="4"/>
      <c r="AL50" s="4"/>
      <c r="AM50" s="4"/>
      <c r="AN50" s="4"/>
      <c r="AO50" s="4"/>
      <c r="AP50" s="4"/>
      <c r="AQ50" s="4"/>
      <c r="AR50" s="4"/>
      <c r="AS50" s="4"/>
    </row>
    <row r="51" spans="1:45" ht="14.25" x14ac:dyDescent="0.45">
      <c r="A51" s="9"/>
      <c r="B51" s="9"/>
      <c r="C51" s="9"/>
      <c r="D51" s="9"/>
      <c r="E51" s="7"/>
      <c r="F51" s="10" t="s">
        <v>22</v>
      </c>
      <c r="G51" s="11">
        <v>0.45</v>
      </c>
      <c r="H51" s="12">
        <v>7.85</v>
      </c>
      <c r="I51" s="12">
        <v>4.5999999999999996</v>
      </c>
      <c r="K51" s="13" t="s">
        <v>23</v>
      </c>
      <c r="L51" s="14">
        <v>0.47</v>
      </c>
      <c r="M51" s="15" t="s">
        <v>24</v>
      </c>
      <c r="N51" s="16">
        <v>15</v>
      </c>
      <c r="O51" s="17" t="str">
        <f t="shared" si="0"/>
        <v>Lead</v>
      </c>
      <c r="P51" s="4"/>
      <c r="V51" s="4"/>
      <c r="W51" s="4"/>
      <c r="X51" s="4"/>
      <c r="Y51" s="4"/>
      <c r="Z51" s="4"/>
      <c r="AA51" s="4"/>
      <c r="AB51" s="4"/>
      <c r="AC51" s="4"/>
      <c r="AD51" s="4"/>
      <c r="AE51" s="4"/>
      <c r="AF51" s="4"/>
      <c r="AG51" s="4"/>
      <c r="AH51" s="4"/>
      <c r="AI51" s="4"/>
      <c r="AJ51" s="4"/>
      <c r="AK51" s="4"/>
      <c r="AL51" s="4"/>
      <c r="AM51" s="4"/>
      <c r="AN51" s="4"/>
      <c r="AO51" s="4"/>
      <c r="AP51" s="4"/>
      <c r="AQ51" s="4"/>
      <c r="AR51" s="4"/>
      <c r="AS51" s="4"/>
    </row>
    <row r="52" spans="1:45" ht="14.25" x14ac:dyDescent="0.45">
      <c r="A52" s="9" t="s">
        <v>102</v>
      </c>
      <c r="B52" s="9">
        <v>20</v>
      </c>
      <c r="C52" s="9"/>
      <c r="D52" s="9"/>
      <c r="E52" s="7"/>
      <c r="F52" s="10" t="s">
        <v>24</v>
      </c>
      <c r="G52" s="11">
        <v>0.13</v>
      </c>
      <c r="H52" s="12">
        <v>11.3</v>
      </c>
      <c r="I52" s="12">
        <v>1.5</v>
      </c>
      <c r="K52" s="13" t="s">
        <v>25</v>
      </c>
      <c r="L52" s="14">
        <v>0.68</v>
      </c>
      <c r="M52" s="15" t="s">
        <v>24</v>
      </c>
      <c r="N52" s="16">
        <v>25</v>
      </c>
      <c r="O52" s="17" t="str">
        <f t="shared" si="0"/>
        <v>Lead</v>
      </c>
      <c r="P52" s="4"/>
      <c r="V52" s="4"/>
      <c r="W52" s="4"/>
      <c r="X52" s="4"/>
      <c r="Y52" s="4"/>
      <c r="Z52" s="4"/>
      <c r="AA52" s="4"/>
      <c r="AB52" s="4"/>
      <c r="AC52" s="4"/>
      <c r="AD52" s="4"/>
      <c r="AE52" s="4"/>
      <c r="AF52" s="4"/>
      <c r="AG52" s="4"/>
      <c r="AH52" s="4"/>
      <c r="AI52" s="4"/>
      <c r="AJ52" s="4"/>
      <c r="AK52" s="4"/>
      <c r="AL52" s="4"/>
      <c r="AM52" s="4"/>
      <c r="AN52" s="4"/>
      <c r="AO52" s="4"/>
      <c r="AP52" s="4"/>
      <c r="AQ52" s="4"/>
      <c r="AR52" s="4"/>
      <c r="AS52" s="4"/>
    </row>
    <row r="53" spans="1:45" ht="14.25" x14ac:dyDescent="0.45">
      <c r="A53" s="9" t="s">
        <v>103</v>
      </c>
      <c r="B53" s="9">
        <v>6</v>
      </c>
      <c r="C53" s="9"/>
      <c r="D53" s="9"/>
      <c r="E53" s="7"/>
      <c r="F53" s="10" t="s">
        <v>26</v>
      </c>
      <c r="G53" s="11">
        <v>0.25</v>
      </c>
      <c r="H53" s="12">
        <v>10.199999999999999</v>
      </c>
      <c r="I53" s="12">
        <v>5.5</v>
      </c>
      <c r="K53" s="13" t="s">
        <v>27</v>
      </c>
      <c r="L53" s="14">
        <v>0.33</v>
      </c>
      <c r="M53" s="15" t="s">
        <v>28</v>
      </c>
      <c r="N53" s="16">
        <v>10</v>
      </c>
      <c r="O53" s="17" t="str">
        <f t="shared" si="0"/>
        <v>Platinum</v>
      </c>
      <c r="P53" s="4"/>
      <c r="V53" s="4"/>
      <c r="W53" s="4"/>
      <c r="X53" s="4"/>
      <c r="Y53" s="4"/>
      <c r="Z53" s="4"/>
      <c r="AA53" s="4"/>
      <c r="AB53" s="4"/>
      <c r="AC53" s="4"/>
      <c r="AD53" s="4"/>
      <c r="AE53" s="4"/>
      <c r="AF53" s="4"/>
      <c r="AG53" s="4"/>
      <c r="AH53" s="4"/>
      <c r="AI53" s="4"/>
      <c r="AJ53" s="4"/>
      <c r="AK53" s="4"/>
      <c r="AL53" s="4"/>
      <c r="AM53" s="4"/>
      <c r="AN53" s="4"/>
      <c r="AO53" s="4"/>
      <c r="AP53" s="4"/>
      <c r="AQ53" s="4"/>
      <c r="AR53" s="4"/>
      <c r="AS53" s="4"/>
    </row>
    <row r="54" spans="1:45" ht="15" customHeight="1" x14ac:dyDescent="0.45">
      <c r="A54" s="9"/>
      <c r="B54" s="9"/>
      <c r="C54" s="9"/>
      <c r="D54" s="9"/>
      <c r="E54" s="7"/>
      <c r="F54" s="10" t="s">
        <v>28</v>
      </c>
      <c r="G54" s="11">
        <v>0.13</v>
      </c>
      <c r="H54" s="12">
        <v>21.4</v>
      </c>
      <c r="I54" s="12">
        <v>4.3</v>
      </c>
      <c r="K54" s="13" t="s">
        <v>29</v>
      </c>
      <c r="L54" s="14">
        <v>0.68</v>
      </c>
      <c r="M54" s="15" t="s">
        <v>28</v>
      </c>
      <c r="N54" s="16">
        <v>10</v>
      </c>
      <c r="O54" s="17" t="str">
        <f t="shared" si="0"/>
        <v>Platinum</v>
      </c>
    </row>
    <row r="55" spans="1:45" ht="14.25" x14ac:dyDescent="0.45">
      <c r="A55" s="9"/>
      <c r="B55" s="9"/>
      <c r="C55" s="9"/>
      <c r="D55" s="9"/>
      <c r="E55" s="7"/>
      <c r="F55" s="10" t="s">
        <v>30</v>
      </c>
      <c r="G55" s="11">
        <v>0.45600000000000002</v>
      </c>
      <c r="H55" s="12">
        <v>7.85</v>
      </c>
      <c r="I55" s="12">
        <v>7.1</v>
      </c>
      <c r="K55" s="13" t="s">
        <v>31</v>
      </c>
      <c r="L55" s="14">
        <v>0.15</v>
      </c>
      <c r="M55" s="15" t="s">
        <v>32</v>
      </c>
      <c r="N55" s="16">
        <v>3</v>
      </c>
      <c r="O55" s="17" t="str">
        <f t="shared" si="0"/>
        <v/>
      </c>
    </row>
    <row r="56" spans="1:45" ht="16.25" customHeight="1" x14ac:dyDescent="0.45">
      <c r="A56" s="109" t="s">
        <v>104</v>
      </c>
      <c r="B56" s="110">
        <f>(1/4)*PI()*$B$50*($B$53^4)*$B$52*$B$47</f>
        <v>525224026.19775599</v>
      </c>
      <c r="C56" s="9"/>
      <c r="D56" s="9"/>
      <c r="E56" s="7"/>
      <c r="F56" s="10" t="s">
        <v>21</v>
      </c>
      <c r="G56" s="11">
        <v>0.21</v>
      </c>
      <c r="H56" s="12">
        <v>7.28</v>
      </c>
      <c r="I56" s="12">
        <v>1.6</v>
      </c>
      <c r="K56" s="13" t="s">
        <v>33</v>
      </c>
      <c r="L56" s="14">
        <v>0.47</v>
      </c>
      <c r="M56" s="15" t="s">
        <v>32</v>
      </c>
      <c r="N56" s="16">
        <v>3</v>
      </c>
      <c r="O56" s="17" t="str">
        <f t="shared" si="0"/>
        <v/>
      </c>
    </row>
    <row r="57" spans="1:45" ht="14.25" x14ac:dyDescent="0.45">
      <c r="A57" s="9"/>
      <c r="B57" s="9"/>
      <c r="C57" s="9"/>
      <c r="D57" s="9"/>
      <c r="E57" s="7"/>
      <c r="F57" s="10" t="s">
        <v>34</v>
      </c>
      <c r="G57" s="11">
        <v>0.13</v>
      </c>
      <c r="H57" s="12">
        <v>19.600000000000001</v>
      </c>
      <c r="I57" s="12">
        <v>7.5</v>
      </c>
      <c r="K57" s="13" t="s">
        <v>35</v>
      </c>
      <c r="L57" s="14">
        <v>0.47</v>
      </c>
      <c r="M57" s="15" t="s">
        <v>32</v>
      </c>
      <c r="N57" s="16">
        <v>25</v>
      </c>
      <c r="O57" s="17" t="str">
        <f t="shared" si="0"/>
        <v>Uranium</v>
      </c>
    </row>
    <row r="58" spans="1:45" ht="14.25" x14ac:dyDescent="0.45">
      <c r="A58" s="9"/>
      <c r="B58" s="9"/>
      <c r="C58" s="9"/>
      <c r="D58" s="9"/>
      <c r="E58" s="7"/>
      <c r="F58" s="10" t="s">
        <v>32</v>
      </c>
      <c r="G58" s="11">
        <v>0.12</v>
      </c>
      <c r="H58" s="12">
        <v>18.899999999999999</v>
      </c>
      <c r="I58" s="12">
        <v>1.96</v>
      </c>
      <c r="K58" s="13" t="s">
        <v>36</v>
      </c>
      <c r="L58" s="14">
        <v>0.68</v>
      </c>
      <c r="M58" s="15" t="s">
        <v>30</v>
      </c>
      <c r="N58" s="16">
        <v>15</v>
      </c>
      <c r="O58" s="17" t="str">
        <f t="shared" si="0"/>
        <v>Steel</v>
      </c>
    </row>
    <row r="59" spans="1:45" ht="14.65" thickBot="1" x14ac:dyDescent="0.5">
      <c r="A59" s="9"/>
      <c r="B59" s="9"/>
      <c r="C59" s="9"/>
      <c r="D59" s="9"/>
      <c r="E59" s="7"/>
      <c r="F59" s="10" t="s">
        <v>37</v>
      </c>
      <c r="G59" s="11">
        <v>0.39</v>
      </c>
      <c r="H59" s="12">
        <v>7.14</v>
      </c>
      <c r="I59" s="12">
        <v>2.5</v>
      </c>
      <c r="K59" s="18" t="s">
        <v>38</v>
      </c>
      <c r="L59" s="19">
        <v>0.47</v>
      </c>
      <c r="M59" s="20" t="s">
        <v>37</v>
      </c>
      <c r="N59" s="21">
        <v>10</v>
      </c>
      <c r="O59" s="17" t="str">
        <f t="shared" si="0"/>
        <v>Zinc</v>
      </c>
    </row>
    <row r="60" spans="1:45" ht="14.25" x14ac:dyDescent="0.45">
      <c r="A60" s="9"/>
      <c r="B60" s="9"/>
      <c r="C60" s="9"/>
      <c r="D60" s="9"/>
      <c r="E60" s="7"/>
    </row>
    <row r="61" spans="1:45" ht="14.25" x14ac:dyDescent="0.45">
      <c r="A61" s="9"/>
      <c r="B61" s="9"/>
      <c r="C61" s="9"/>
      <c r="D61" s="9"/>
      <c r="E61" s="7"/>
      <c r="M61" s="3">
        <f>COUNTIF(M48:M59, "="&amp;$B$46)</f>
        <v>2</v>
      </c>
      <c r="P61" s="7"/>
      <c r="Q61" s="7"/>
      <c r="R61" s="7"/>
      <c r="S61" s="7"/>
      <c r="T61" s="7"/>
      <c r="U61" s="7"/>
      <c r="V61" s="7"/>
      <c r="W61" s="7"/>
      <c r="X61" s="7"/>
      <c r="Y61" s="7"/>
    </row>
    <row r="62" spans="1:45" ht="14.25" x14ac:dyDescent="0.45">
      <c r="A62" s="9"/>
      <c r="B62" s="9"/>
      <c r="C62" s="9"/>
      <c r="D62" s="9"/>
      <c r="E62" s="7"/>
      <c r="P62" s="7"/>
      <c r="Q62" s="7"/>
      <c r="R62" s="7"/>
      <c r="S62" s="7"/>
      <c r="T62" s="7"/>
      <c r="U62" s="7"/>
      <c r="V62" s="7"/>
      <c r="W62" s="7"/>
      <c r="X62" s="7"/>
      <c r="Y62" s="7"/>
    </row>
    <row r="63" spans="1:45" ht="14.25" x14ac:dyDescent="0.45">
      <c r="A63" s="9"/>
      <c r="B63" s="9"/>
      <c r="C63" s="9"/>
      <c r="D63" s="9"/>
      <c r="E63" s="7"/>
      <c r="P63" s="7"/>
      <c r="Q63" s="7"/>
      <c r="R63" s="7"/>
      <c r="S63" s="7"/>
      <c r="T63" s="7"/>
      <c r="U63" s="7"/>
      <c r="V63" s="7"/>
      <c r="W63" s="7"/>
      <c r="X63" s="7"/>
      <c r="Y63" s="7"/>
    </row>
    <row r="64" spans="1:45" ht="14.25" x14ac:dyDescent="0.45">
      <c r="A64" s="9"/>
      <c r="B64" s="9"/>
      <c r="C64" s="9"/>
      <c r="D64" s="9"/>
      <c r="E64" s="4"/>
      <c r="P64" s="4"/>
      <c r="Q64" s="4"/>
      <c r="R64" s="4"/>
      <c r="S64" s="4"/>
      <c r="T64" s="4"/>
      <c r="U64" s="4"/>
      <c r="V64" s="4"/>
      <c r="W64" s="4"/>
      <c r="X64" s="4"/>
      <c r="Y64" s="4"/>
    </row>
    <row r="65" spans="1:44" ht="14.25" x14ac:dyDescent="0.45">
      <c r="A65" s="9"/>
      <c r="B65" s="68"/>
      <c r="C65" s="68"/>
      <c r="D65" s="68"/>
      <c r="E65" s="5"/>
      <c r="P65" s="4"/>
      <c r="Q65" s="4"/>
      <c r="R65" s="4"/>
      <c r="S65" s="4"/>
      <c r="T65" s="4"/>
      <c r="U65" s="4"/>
      <c r="V65" s="4"/>
      <c r="W65" s="4"/>
      <c r="X65" s="4"/>
      <c r="Y65" s="4"/>
    </row>
    <row r="66" spans="1:44" ht="14.25" x14ac:dyDescent="0.45">
      <c r="A66" s="9"/>
      <c r="B66" s="9"/>
      <c r="C66" s="9"/>
      <c r="D66" s="9"/>
      <c r="E66" s="5"/>
      <c r="P66" s="4"/>
      <c r="Q66" s="4"/>
      <c r="R66" s="4"/>
      <c r="S66" s="4"/>
      <c r="T66" s="4"/>
      <c r="U66" s="4"/>
      <c r="V66" s="4"/>
      <c r="W66" s="4"/>
      <c r="X66" s="4"/>
      <c r="Y66" s="4"/>
    </row>
    <row r="67" spans="1:44" ht="14.25" x14ac:dyDescent="0.45">
      <c r="A67" s="9"/>
      <c r="B67" s="9"/>
      <c r="C67" s="9"/>
      <c r="D67" s="9"/>
      <c r="E67" s="5"/>
      <c r="P67" s="4"/>
      <c r="Q67" s="4"/>
      <c r="R67" s="4"/>
      <c r="S67" s="4"/>
      <c r="T67" s="4"/>
      <c r="U67" s="4"/>
      <c r="V67" s="4"/>
      <c r="W67" s="4"/>
      <c r="X67" s="4"/>
      <c r="Y67" s="4"/>
    </row>
    <row r="68" spans="1:44" x14ac:dyDescent="0.4">
      <c r="C68" s="5"/>
      <c r="D68" s="5"/>
      <c r="E68" s="5"/>
      <c r="P68" s="4"/>
      <c r="Q68" s="4"/>
      <c r="R68" s="4"/>
      <c r="S68" s="4"/>
      <c r="T68" s="4"/>
      <c r="U68" s="4"/>
      <c r="V68" s="4"/>
      <c r="W68" s="4"/>
      <c r="X68" s="4"/>
      <c r="Y68" s="4"/>
    </row>
    <row r="69" spans="1:44" x14ac:dyDescent="0.4">
      <c r="C69" s="5"/>
      <c r="D69" s="5"/>
      <c r="E69" s="5"/>
      <c r="P69" s="4"/>
      <c r="Q69" s="4"/>
      <c r="R69" s="4"/>
      <c r="S69" s="4"/>
      <c r="T69" s="4"/>
      <c r="U69" s="4"/>
      <c r="V69" s="4"/>
      <c r="W69" s="4"/>
      <c r="X69" s="4"/>
      <c r="Y69" s="4"/>
    </row>
    <row r="72" spans="1:44" ht="13.5" thickBot="1" x14ac:dyDescent="0.45">
      <c r="A72" s="101"/>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row>
    <row r="74" spans="1:44" ht="13.5" thickBot="1" x14ac:dyDescent="0.45"/>
    <row r="75" spans="1:44" ht="13.5" thickBot="1" x14ac:dyDescent="0.45">
      <c r="A75" s="86" t="s">
        <v>39</v>
      </c>
      <c r="B75" s="87"/>
      <c r="C75" s="87"/>
      <c r="D75" s="88"/>
      <c r="F75" s="89" t="s">
        <v>40</v>
      </c>
      <c r="G75" s="90"/>
      <c r="H75" s="90"/>
      <c r="I75" s="90"/>
      <c r="J75" s="90"/>
      <c r="K75" s="90"/>
      <c r="L75" s="90"/>
      <c r="M75" s="90"/>
      <c r="N75" s="90"/>
      <c r="O75" s="90"/>
      <c r="P75" s="90"/>
      <c r="Q75" s="90"/>
      <c r="R75" s="90"/>
      <c r="S75" s="90"/>
      <c r="T75" s="90"/>
      <c r="U75" s="90"/>
      <c r="V75" s="91"/>
      <c r="W75" s="22"/>
    </row>
    <row r="76" spans="1:44" ht="13.5" thickBot="1" x14ac:dyDescent="0.45"/>
    <row r="77" spans="1:44" ht="14.25" x14ac:dyDescent="0.45">
      <c r="A77" s="111" t="s">
        <v>105</v>
      </c>
      <c r="B77" s="62">
        <v>110</v>
      </c>
      <c r="C77" s="24"/>
      <c r="D77" s="25"/>
      <c r="F77" s="26" t="s">
        <v>41</v>
      </c>
      <c r="G77" s="26" t="s">
        <v>42</v>
      </c>
      <c r="H77" s="26" t="s">
        <v>43</v>
      </c>
      <c r="I77" s="26" t="s">
        <v>44</v>
      </c>
      <c r="J77" s="26" t="s">
        <v>45</v>
      </c>
      <c r="K77" s="26" t="s">
        <v>46</v>
      </c>
      <c r="L77" s="26" t="s">
        <v>47</v>
      </c>
      <c r="M77" s="26" t="s">
        <v>48</v>
      </c>
      <c r="N77" s="26" t="s">
        <v>49</v>
      </c>
      <c r="O77" s="26" t="s">
        <v>50</v>
      </c>
      <c r="P77" s="26" t="s">
        <v>51</v>
      </c>
      <c r="Q77" s="26" t="s">
        <v>52</v>
      </c>
      <c r="R77" s="26" t="s">
        <v>53</v>
      </c>
      <c r="S77" s="26" t="s">
        <v>54</v>
      </c>
      <c r="T77" s="26" t="s">
        <v>55</v>
      </c>
      <c r="U77" s="26" t="s">
        <v>56</v>
      </c>
      <c r="V77" s="26" t="s">
        <v>57</v>
      </c>
    </row>
    <row r="78" spans="1:44" ht="14.25" x14ac:dyDescent="0.45">
      <c r="A78" s="27"/>
      <c r="B78" s="28"/>
      <c r="C78" s="28"/>
      <c r="D78" s="29"/>
      <c r="F78" s="30">
        <v>210</v>
      </c>
      <c r="G78" s="30">
        <v>480</v>
      </c>
      <c r="H78" s="30">
        <v>90</v>
      </c>
      <c r="I78" s="30">
        <v>1800</v>
      </c>
      <c r="J78" s="31">
        <v>0.28999999999999998</v>
      </c>
      <c r="K78" s="30">
        <v>130</v>
      </c>
      <c r="L78" s="30">
        <v>30</v>
      </c>
      <c r="M78" s="30">
        <v>2900</v>
      </c>
      <c r="N78" s="32">
        <v>0.22</v>
      </c>
      <c r="O78" s="33">
        <v>350</v>
      </c>
      <c r="P78" s="34">
        <v>23</v>
      </c>
      <c r="Q78" s="34">
        <v>2400</v>
      </c>
      <c r="R78" s="31">
        <v>0.44</v>
      </c>
      <c r="S78" s="34">
        <v>250</v>
      </c>
      <c r="T78" s="34">
        <v>60</v>
      </c>
      <c r="U78" s="35">
        <v>1120</v>
      </c>
      <c r="V78" s="32">
        <v>0.25</v>
      </c>
    </row>
    <row r="79" spans="1:44" ht="14.25" x14ac:dyDescent="0.45">
      <c r="A79" s="27"/>
      <c r="B79" s="28"/>
      <c r="C79" s="28"/>
      <c r="D79" s="29"/>
      <c r="F79" s="30">
        <v>160</v>
      </c>
      <c r="G79" s="30">
        <v>760</v>
      </c>
      <c r="H79" s="30">
        <v>110</v>
      </c>
      <c r="I79" s="30">
        <v>1550</v>
      </c>
      <c r="J79" s="31">
        <v>0.34</v>
      </c>
      <c r="K79" s="30">
        <v>200</v>
      </c>
      <c r="L79" s="30">
        <v>40</v>
      </c>
      <c r="M79" s="30">
        <v>2600</v>
      </c>
      <c r="N79" s="32">
        <v>0.25</v>
      </c>
      <c r="O79" s="33">
        <v>570</v>
      </c>
      <c r="P79" s="34">
        <v>29</v>
      </c>
      <c r="Q79" s="34">
        <v>2100</v>
      </c>
      <c r="R79" s="31">
        <v>0.5</v>
      </c>
      <c r="S79" s="34">
        <v>350</v>
      </c>
      <c r="T79" s="34">
        <v>75</v>
      </c>
      <c r="U79" s="35">
        <v>850</v>
      </c>
      <c r="V79" s="32">
        <v>0.28000000000000003</v>
      </c>
    </row>
    <row r="80" spans="1:44" ht="14.25" x14ac:dyDescent="0.45">
      <c r="A80" s="27"/>
      <c r="B80" s="28"/>
      <c r="C80" s="28"/>
      <c r="D80" s="29"/>
      <c r="F80" s="30">
        <v>130</v>
      </c>
      <c r="G80" s="30">
        <v>1050</v>
      </c>
      <c r="H80" s="30">
        <v>140</v>
      </c>
      <c r="I80" s="30">
        <v>1300</v>
      </c>
      <c r="J80" s="31">
        <v>0.37</v>
      </c>
      <c r="K80" s="30">
        <v>340</v>
      </c>
      <c r="L80" s="30">
        <v>50</v>
      </c>
      <c r="M80" s="30">
        <v>2200</v>
      </c>
      <c r="N80" s="32">
        <v>0.27</v>
      </c>
      <c r="O80" s="33">
        <v>750</v>
      </c>
      <c r="P80" s="34">
        <v>35</v>
      </c>
      <c r="Q80" s="34">
        <v>1700</v>
      </c>
      <c r="R80" s="31">
        <v>0.55000000000000004</v>
      </c>
      <c r="S80" s="34">
        <v>600</v>
      </c>
      <c r="T80" s="34">
        <v>95</v>
      </c>
      <c r="U80" s="35">
        <v>700</v>
      </c>
      <c r="V80" s="32">
        <v>0.31</v>
      </c>
    </row>
    <row r="81" spans="1:22" ht="14.65" thickBot="1" x14ac:dyDescent="0.5">
      <c r="A81" s="36"/>
      <c r="B81" s="37"/>
      <c r="C81" s="37"/>
      <c r="D81" s="38"/>
      <c r="F81" s="30">
        <v>95</v>
      </c>
      <c r="G81" s="30">
        <v>2400</v>
      </c>
      <c r="H81" s="30">
        <v>190</v>
      </c>
      <c r="I81" s="30">
        <v>900</v>
      </c>
      <c r="J81" s="31">
        <v>0.43</v>
      </c>
      <c r="K81" s="30">
        <v>650</v>
      </c>
      <c r="L81" s="30">
        <v>70</v>
      </c>
      <c r="M81" s="30">
        <v>1700</v>
      </c>
      <c r="N81" s="32">
        <v>0.32</v>
      </c>
      <c r="O81" s="33">
        <v>1600</v>
      </c>
      <c r="P81" s="34">
        <v>50</v>
      </c>
      <c r="Q81" s="34">
        <v>1200</v>
      </c>
      <c r="R81" s="31">
        <v>0.66</v>
      </c>
      <c r="S81" s="34">
        <v>1250</v>
      </c>
      <c r="T81" s="34">
        <v>130</v>
      </c>
      <c r="U81" s="35">
        <v>400</v>
      </c>
      <c r="V81" s="32">
        <v>0.37</v>
      </c>
    </row>
    <row r="82" spans="1:22" ht="14.65" thickBot="1" x14ac:dyDescent="0.5">
      <c r="A82"/>
      <c r="B82"/>
      <c r="C82"/>
      <c r="D82"/>
      <c r="F82" s="30">
        <v>60</v>
      </c>
      <c r="G82" s="30">
        <v>3200</v>
      </c>
      <c r="H82" s="30">
        <v>230</v>
      </c>
      <c r="I82" s="30">
        <v>700</v>
      </c>
      <c r="J82" s="31">
        <v>0.47</v>
      </c>
      <c r="K82" s="30">
        <v>820</v>
      </c>
      <c r="L82" s="30">
        <v>80</v>
      </c>
      <c r="M82" s="30">
        <v>1500</v>
      </c>
      <c r="N82" s="32">
        <v>0.36</v>
      </c>
      <c r="O82" s="33">
        <v>2200</v>
      </c>
      <c r="P82" s="34">
        <v>60</v>
      </c>
      <c r="Q82" s="34">
        <v>1000</v>
      </c>
      <c r="R82" s="31">
        <v>0.71</v>
      </c>
      <c r="S82" s="34">
        <v>1600</v>
      </c>
      <c r="T82" s="34">
        <v>160</v>
      </c>
      <c r="U82" s="35">
        <v>300</v>
      </c>
      <c r="V82" s="32">
        <v>0.4</v>
      </c>
    </row>
    <row r="83" spans="1:22" ht="14.25" x14ac:dyDescent="0.45">
      <c r="A83" s="23"/>
      <c r="B83" s="24"/>
      <c r="C83" s="24"/>
      <c r="D83" s="25"/>
    </row>
    <row r="84" spans="1:22" ht="14.25" x14ac:dyDescent="0.45">
      <c r="A84" s="27"/>
      <c r="B84" s="92" t="s">
        <v>106</v>
      </c>
      <c r="C84" s="92"/>
      <c r="D84" s="29"/>
    </row>
    <row r="85" spans="1:22" ht="14.25" x14ac:dyDescent="0.45">
      <c r="A85" s="27" t="s">
        <v>107</v>
      </c>
      <c r="B85" s="70">
        <v>0.4</v>
      </c>
      <c r="C85" s="70">
        <v>0.24</v>
      </c>
      <c r="D85" s="29"/>
    </row>
    <row r="86" spans="1:22" ht="14.25" x14ac:dyDescent="0.45">
      <c r="A86" s="112">
        <v>1.5</v>
      </c>
      <c r="B86" s="113">
        <f>($B$77)*EXP(-B$85*$A86)</f>
        <v>60.369279970342902</v>
      </c>
      <c r="C86" s="113">
        <f>($B$77)*EXP(-C$85*$A86)</f>
        <v>76.744395867813409</v>
      </c>
      <c r="D86" s="29"/>
      <c r="F86" s="39" t="s">
        <v>58</v>
      </c>
      <c r="G86" s="39" t="s">
        <v>59</v>
      </c>
      <c r="H86" s="39" t="s">
        <v>60</v>
      </c>
      <c r="I86" s="39" t="s">
        <v>61</v>
      </c>
      <c r="J86" s="39" t="s">
        <v>62</v>
      </c>
      <c r="K86" s="39" t="s">
        <v>63</v>
      </c>
      <c r="L86" s="39" t="s">
        <v>64</v>
      </c>
      <c r="M86" s="39" t="s">
        <v>65</v>
      </c>
      <c r="N86" s="39" t="s">
        <v>66</v>
      </c>
      <c r="O86" s="39" t="s">
        <v>67</v>
      </c>
      <c r="P86" s="39" t="s">
        <v>68</v>
      </c>
      <c r="Q86" s="39" t="s">
        <v>69</v>
      </c>
      <c r="R86" s="39" t="s">
        <v>70</v>
      </c>
      <c r="S86" s="39" t="s">
        <v>71</v>
      </c>
      <c r="T86" s="39" t="s">
        <v>72</v>
      </c>
      <c r="U86" s="39" t="s">
        <v>73</v>
      </c>
      <c r="V86" s="39" t="s">
        <v>74</v>
      </c>
    </row>
    <row r="87" spans="1:22" ht="14.25" x14ac:dyDescent="0.45">
      <c r="A87" s="112">
        <v>1.75</v>
      </c>
      <c r="B87" s="113">
        <f t="shared" ref="B87:C96" si="1">($B$77)*EXP(-B$85*$A87)</f>
        <v>54.624383417055043</v>
      </c>
      <c r="C87" s="113">
        <f t="shared" si="1"/>
        <v>72.275150179656237</v>
      </c>
      <c r="D87" s="29"/>
      <c r="F87" s="34">
        <v>60</v>
      </c>
      <c r="G87" s="32">
        <v>0.4</v>
      </c>
      <c r="H87" s="35">
        <v>1120</v>
      </c>
      <c r="I87" s="34">
        <v>250</v>
      </c>
      <c r="J87" s="34">
        <v>60</v>
      </c>
      <c r="K87" s="34">
        <v>1000</v>
      </c>
      <c r="L87" s="31">
        <v>0.28999999999999998</v>
      </c>
      <c r="M87" s="31">
        <v>0.44</v>
      </c>
      <c r="N87" s="30">
        <v>1800</v>
      </c>
      <c r="O87" s="30">
        <v>480</v>
      </c>
      <c r="P87" s="30">
        <v>230</v>
      </c>
      <c r="Q87" s="30">
        <v>30</v>
      </c>
      <c r="R87" s="32">
        <v>0.22</v>
      </c>
      <c r="S87" s="30">
        <v>820</v>
      </c>
      <c r="T87" s="33">
        <v>2200</v>
      </c>
      <c r="U87" s="30">
        <v>1500</v>
      </c>
      <c r="V87" s="30">
        <v>60</v>
      </c>
    </row>
    <row r="88" spans="1:22" ht="14.25" x14ac:dyDescent="0.45">
      <c r="A88" s="112">
        <v>2</v>
      </c>
      <c r="B88" s="113">
        <f t="shared" si="1"/>
        <v>49.426186052894373</v>
      </c>
      <c r="C88" s="113">
        <f t="shared" si="1"/>
        <v>68.066173098675492</v>
      </c>
      <c r="D88" s="29"/>
      <c r="F88" s="34">
        <v>50</v>
      </c>
      <c r="G88" s="32">
        <v>0.37</v>
      </c>
      <c r="H88" s="35">
        <v>850</v>
      </c>
      <c r="I88" s="34">
        <v>350</v>
      </c>
      <c r="J88" s="34">
        <v>75</v>
      </c>
      <c r="K88" s="34">
        <v>1200</v>
      </c>
      <c r="L88" s="31">
        <v>0.34</v>
      </c>
      <c r="M88" s="31">
        <v>0.5</v>
      </c>
      <c r="N88" s="30">
        <v>1550</v>
      </c>
      <c r="O88" s="30">
        <v>760</v>
      </c>
      <c r="P88" s="30">
        <v>190</v>
      </c>
      <c r="Q88" s="30">
        <v>40</v>
      </c>
      <c r="R88" s="32">
        <v>0.25</v>
      </c>
      <c r="S88" s="30">
        <v>650</v>
      </c>
      <c r="T88" s="33">
        <v>1600</v>
      </c>
      <c r="U88" s="30">
        <v>1700</v>
      </c>
      <c r="V88" s="30">
        <v>95</v>
      </c>
    </row>
    <row r="89" spans="1:22" ht="14.25" x14ac:dyDescent="0.45">
      <c r="A89" s="112">
        <v>2.25</v>
      </c>
      <c r="B89" s="113">
        <f t="shared" si="1"/>
        <v>44.722662571465904</v>
      </c>
      <c r="C89" s="113">
        <f t="shared" si="1"/>
        <v>64.10230776113886</v>
      </c>
      <c r="D89" s="29"/>
      <c r="F89" s="34">
        <v>35</v>
      </c>
      <c r="G89" s="32">
        <v>0.31</v>
      </c>
      <c r="H89" s="35">
        <v>700</v>
      </c>
      <c r="I89" s="34">
        <v>600</v>
      </c>
      <c r="J89" s="34">
        <v>95</v>
      </c>
      <c r="K89" s="34">
        <v>1700</v>
      </c>
      <c r="L89" s="31">
        <v>0.37</v>
      </c>
      <c r="M89" s="31">
        <v>0.55000000000000004</v>
      </c>
      <c r="N89" s="30">
        <v>1300</v>
      </c>
      <c r="O89" s="30">
        <v>1050</v>
      </c>
      <c r="P89" s="30">
        <v>140</v>
      </c>
      <c r="Q89" s="30">
        <v>50</v>
      </c>
      <c r="R89" s="32">
        <v>0.27</v>
      </c>
      <c r="S89" s="30">
        <v>340</v>
      </c>
      <c r="T89" s="33">
        <v>750</v>
      </c>
      <c r="U89" s="30">
        <v>2200</v>
      </c>
      <c r="V89" s="30">
        <v>130</v>
      </c>
    </row>
    <row r="90" spans="1:22" ht="14.25" x14ac:dyDescent="0.45">
      <c r="A90" s="112">
        <v>2.5</v>
      </c>
      <c r="B90" s="113">
        <f t="shared" si="1"/>
        <v>40.466738528858656</v>
      </c>
      <c r="C90" s="113">
        <f t="shared" si="1"/>
        <v>60.369279970342902</v>
      </c>
      <c r="D90" s="29"/>
      <c r="F90" s="34">
        <v>29</v>
      </c>
      <c r="G90" s="32">
        <v>0.28000000000000003</v>
      </c>
      <c r="H90" s="35">
        <v>400</v>
      </c>
      <c r="I90" s="34">
        <v>1250</v>
      </c>
      <c r="J90" s="34">
        <v>130</v>
      </c>
      <c r="K90" s="34">
        <v>2100</v>
      </c>
      <c r="L90" s="31">
        <v>0.43</v>
      </c>
      <c r="M90" s="31">
        <v>0.66</v>
      </c>
      <c r="N90" s="30">
        <v>900</v>
      </c>
      <c r="O90" s="30">
        <v>2400</v>
      </c>
      <c r="P90" s="30">
        <v>110</v>
      </c>
      <c r="Q90" s="30">
        <v>70</v>
      </c>
      <c r="R90" s="32">
        <v>0.32</v>
      </c>
      <c r="S90" s="30">
        <v>200</v>
      </c>
      <c r="T90" s="33">
        <v>570</v>
      </c>
      <c r="U90" s="30">
        <v>2600</v>
      </c>
      <c r="V90" s="30">
        <v>160</v>
      </c>
    </row>
    <row r="91" spans="1:22" ht="14.25" x14ac:dyDescent="0.45">
      <c r="A91" s="112">
        <v>2.75</v>
      </c>
      <c r="B91" s="113">
        <f t="shared" si="1"/>
        <v>36.61581920678875</v>
      </c>
      <c r="C91" s="113">
        <f t="shared" si="1"/>
        <v>56.85364679408692</v>
      </c>
      <c r="D91" s="29"/>
      <c r="F91" s="34">
        <v>23</v>
      </c>
      <c r="G91" s="32">
        <v>0.25</v>
      </c>
      <c r="H91" s="35">
        <v>300</v>
      </c>
      <c r="I91" s="34">
        <v>1600</v>
      </c>
      <c r="J91" s="34">
        <v>160</v>
      </c>
      <c r="K91" s="34">
        <v>2400</v>
      </c>
      <c r="L91" s="31">
        <v>0.47</v>
      </c>
      <c r="M91" s="31">
        <v>0.71</v>
      </c>
      <c r="N91" s="30">
        <v>700</v>
      </c>
      <c r="O91" s="30">
        <v>3200</v>
      </c>
      <c r="P91" s="30">
        <v>90</v>
      </c>
      <c r="Q91" s="30">
        <v>80</v>
      </c>
      <c r="R91" s="32">
        <v>0.36</v>
      </c>
      <c r="S91" s="30">
        <v>130</v>
      </c>
      <c r="T91" s="33">
        <v>350</v>
      </c>
      <c r="U91" s="30">
        <v>2900</v>
      </c>
      <c r="V91" s="30">
        <v>210</v>
      </c>
    </row>
    <row r="92" spans="1:22" ht="14.25" x14ac:dyDescent="0.45">
      <c r="A92" s="112">
        <v>3</v>
      </c>
      <c r="B92" s="113">
        <f t="shared" si="1"/>
        <v>33.131363310342223</v>
      </c>
      <c r="C92" s="113">
        <f t="shared" si="1"/>
        <v>53.542748155596882</v>
      </c>
      <c r="D92" s="29"/>
    </row>
    <row r="93" spans="1:22" ht="14.25" x14ac:dyDescent="0.45">
      <c r="A93" s="112">
        <v>3.25</v>
      </c>
      <c r="B93" s="113">
        <f t="shared" si="1"/>
        <v>29.978497233741386</v>
      </c>
      <c r="C93" s="113">
        <f t="shared" si="1"/>
        <v>50.42466124357459</v>
      </c>
      <c r="D93" s="29"/>
    </row>
    <row r="94" spans="1:22" ht="14.25" x14ac:dyDescent="0.45">
      <c r="A94" s="112">
        <v>3.5</v>
      </c>
      <c r="B94" s="113">
        <f t="shared" si="1"/>
        <v>27.125666033576707</v>
      </c>
      <c r="C94" s="113">
        <f t="shared" si="1"/>
        <v>47.48815757719877</v>
      </c>
      <c r="D94" s="29"/>
    </row>
    <row r="95" spans="1:22" ht="14.25" x14ac:dyDescent="0.45">
      <c r="A95" s="112">
        <v>3.75</v>
      </c>
      <c r="B95" s="113">
        <f t="shared" si="1"/>
        <v>24.54431761632728</v>
      </c>
      <c r="C95" s="113">
        <f t="shared" si="1"/>
        <v>44.722662571465911</v>
      </c>
      <c r="D95" s="29"/>
    </row>
    <row r="96" spans="1:22" ht="14.25" x14ac:dyDescent="0.45">
      <c r="A96" s="112">
        <v>4</v>
      </c>
      <c r="B96" s="113">
        <f t="shared" si="1"/>
        <v>22.208616979412092</v>
      </c>
      <c r="C96" s="113">
        <f t="shared" si="1"/>
        <v>42.118217457262325</v>
      </c>
      <c r="D96" s="29"/>
    </row>
    <row r="97" spans="1:4" ht="14.25" x14ac:dyDescent="0.45">
      <c r="A97" s="63"/>
      <c r="B97" s="28"/>
      <c r="C97" s="28"/>
      <c r="D97" s="29"/>
    </row>
    <row r="98" spans="1:4" ht="14.65" thickBot="1" x14ac:dyDescent="0.5">
      <c r="A98" s="36"/>
      <c r="B98" s="37"/>
      <c r="C98" s="37"/>
      <c r="D98" s="38"/>
    </row>
    <row r="177" spans="1:1" x14ac:dyDescent="0.4">
      <c r="A177" s="40" t="s">
        <v>75</v>
      </c>
    </row>
    <row r="178" spans="1:1" x14ac:dyDescent="0.4">
      <c r="A178" s="40" t="s">
        <v>76</v>
      </c>
    </row>
    <row r="187" spans="1:1" x14ac:dyDescent="0.4">
      <c r="A187" s="40" t="s">
        <v>77</v>
      </c>
    </row>
  </sheetData>
  <mergeCells count="22">
    <mergeCell ref="B84:C84"/>
    <mergeCell ref="A44:D44"/>
    <mergeCell ref="F44:I44"/>
    <mergeCell ref="K44:O44"/>
    <mergeCell ref="F46:F47"/>
    <mergeCell ref="G46:G47"/>
    <mergeCell ref="H46:H47"/>
    <mergeCell ref="I46:I47"/>
    <mergeCell ref="K46:K47"/>
    <mergeCell ref="L46:L47"/>
    <mergeCell ref="M46:M47"/>
    <mergeCell ref="N46:N47"/>
    <mergeCell ref="O46:O47"/>
    <mergeCell ref="A72:AR72"/>
    <mergeCell ref="A75:D75"/>
    <mergeCell ref="F75:V75"/>
    <mergeCell ref="A42:AR42"/>
    <mergeCell ref="B1:D1"/>
    <mergeCell ref="A13:J16"/>
    <mergeCell ref="B20:J21"/>
    <mergeCell ref="B23:J23"/>
    <mergeCell ref="B25:J26"/>
  </mergeCells>
  <conditionalFormatting sqref="I48:I59">
    <cfRule type="cellIs" dxfId="0" priority="1" operator="lessThan">
      <formula>5</formula>
    </cfRule>
  </conditionalFormatting>
  <dataValidations count="2">
    <dataValidation type="list" allowBlank="1" showInputMessage="1" showErrorMessage="1" sqref="B46">
      <formula1>$F$48:$F$59</formula1>
    </dataValidation>
    <dataValidation type="whole" allowBlank="1" showInputMessage="1" showErrorMessage="1" sqref="B77">
      <formula1>50</formula1>
      <formula2>150</formula2>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vt:i4>
      </vt:variant>
      <vt:variant>
        <vt:lpstr>Charts</vt:lpstr>
      </vt:variant>
      <vt:variant>
        <vt:i4>2</vt:i4>
      </vt:variant>
      <vt:variant>
        <vt:lpstr>Named Ranges</vt:lpstr>
      </vt:variant>
      <vt:variant>
        <vt:i4>1</vt:i4>
      </vt:variant>
    </vt:vector>
  </HeadingPairs>
  <TitlesOfParts>
    <vt:vector size="4" baseType="lpstr">
      <vt:lpstr>Section 216</vt:lpstr>
      <vt:lpstr>BChart1</vt:lpstr>
      <vt:lpstr>BChart2</vt:lpstr>
      <vt:lpstr>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Administrator</cp:lastModifiedBy>
  <dcterms:created xsi:type="dcterms:W3CDTF">2015-10-30T00:17:13Z</dcterms:created>
  <dcterms:modified xsi:type="dcterms:W3CDTF">2015-11-04T19:15:38Z</dcterms:modified>
</cp:coreProperties>
</file>