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rant\Google Drive\ENGR 1060 Work\"/>
    </mc:Choice>
  </mc:AlternateContent>
  <bookViews>
    <workbookView xWindow="0" yWindow="0" windowWidth="19200" windowHeight="8693" activeTab="1"/>
  </bookViews>
  <sheets>
    <sheet name="Question 1" sheetId="2" r:id="rId1"/>
    <sheet name="Starting Data" sheetId="1" r:id="rId2"/>
  </sheets>
  <definedNames>
    <definedName name="_xlnm._FilterDatabase" localSheetId="1" hidden="1">'Starting Data'!$A$10:$I$88</definedName>
    <definedName name="hookelaw">'Question 1'!$F$3:$H$10</definedName>
    <definedName name="springcode">'Question 1'!$F$3:$F$10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H16" i="1" l="1"/>
  <c r="I16" i="1" s="1"/>
  <c r="H17" i="1"/>
  <c r="I17" i="1" s="1"/>
  <c r="H14" i="1"/>
  <c r="I14" i="1" s="1"/>
  <c r="H13" i="1"/>
  <c r="I13" i="1" s="1"/>
  <c r="H12" i="1"/>
  <c r="I12" i="1" s="1"/>
  <c r="H11" i="1"/>
  <c r="I11" i="1" s="1"/>
  <c r="H15" i="1"/>
  <c r="I15" i="1" s="1"/>
  <c r="H19" i="1"/>
  <c r="I19" i="1" s="1"/>
  <c r="H21" i="1"/>
  <c r="I21" i="1" s="1"/>
  <c r="H20" i="1"/>
  <c r="I20" i="1" s="1"/>
  <c r="H23" i="1"/>
  <c r="I23" i="1" s="1"/>
  <c r="H22" i="1"/>
  <c r="I22" i="1" s="1"/>
  <c r="H25" i="1"/>
  <c r="I25" i="1" s="1"/>
  <c r="H24" i="1"/>
  <c r="I24" i="1" s="1"/>
  <c r="H26" i="1"/>
  <c r="I26" i="1" s="1"/>
  <c r="H27" i="1"/>
  <c r="I27" i="1" s="1"/>
  <c r="H28" i="1"/>
  <c r="I28" i="1" s="1"/>
  <c r="H29" i="1"/>
  <c r="I29" i="1" s="1"/>
  <c r="H30" i="1"/>
  <c r="I30" i="1" s="1"/>
  <c r="H32" i="1"/>
  <c r="I32" i="1" s="1"/>
  <c r="H31" i="1"/>
  <c r="I31" i="1" s="1"/>
  <c r="H33" i="1"/>
  <c r="I33" i="1" s="1"/>
  <c r="H34" i="1"/>
  <c r="I34" i="1" s="1"/>
  <c r="H36" i="1"/>
  <c r="I36" i="1" s="1"/>
  <c r="H37" i="1"/>
  <c r="I37" i="1" s="1"/>
  <c r="H35" i="1"/>
  <c r="I35" i="1" s="1"/>
  <c r="H38" i="1"/>
  <c r="I38" i="1" s="1"/>
  <c r="H39" i="1"/>
  <c r="I39" i="1" s="1"/>
  <c r="H40" i="1"/>
  <c r="I40" i="1" s="1"/>
  <c r="H42" i="1"/>
  <c r="I42" i="1" s="1"/>
  <c r="H41" i="1"/>
  <c r="I41" i="1" s="1"/>
  <c r="H43" i="1"/>
  <c r="I43" i="1" s="1"/>
  <c r="H44" i="1"/>
  <c r="I44" i="1" s="1"/>
  <c r="H46" i="1"/>
  <c r="I46" i="1" s="1"/>
  <c r="H45" i="1"/>
  <c r="I45" i="1" s="1"/>
  <c r="H47" i="1"/>
  <c r="I47" i="1" s="1"/>
  <c r="H49" i="1"/>
  <c r="I49" i="1" s="1"/>
  <c r="H48" i="1"/>
  <c r="I48" i="1" s="1"/>
  <c r="H50" i="1"/>
  <c r="I50" i="1" s="1"/>
  <c r="H51" i="1"/>
  <c r="I51" i="1" s="1"/>
  <c r="H52" i="1"/>
  <c r="I52" i="1" s="1"/>
  <c r="H54" i="1"/>
  <c r="I54" i="1" s="1"/>
  <c r="H53" i="1"/>
  <c r="I53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1" i="1"/>
  <c r="I71" i="1" s="1"/>
  <c r="H70" i="1"/>
  <c r="I70" i="1" s="1"/>
  <c r="H72" i="1"/>
  <c r="I72" i="1" s="1"/>
  <c r="H74" i="1"/>
  <c r="I74" i="1" s="1"/>
  <c r="H75" i="1"/>
  <c r="I75" i="1" s="1"/>
  <c r="H73" i="1"/>
  <c r="I73" i="1" s="1"/>
  <c r="H78" i="1"/>
  <c r="I78" i="1" s="1"/>
  <c r="H76" i="1"/>
  <c r="I76" i="1" s="1"/>
  <c r="H77" i="1"/>
  <c r="I77" i="1" s="1"/>
  <c r="H80" i="1"/>
  <c r="I80" i="1" s="1"/>
  <c r="H79" i="1"/>
  <c r="I79" i="1" s="1"/>
  <c r="H82" i="1"/>
  <c r="I82" i="1" s="1"/>
  <c r="H81" i="1"/>
  <c r="I81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18" i="1"/>
  <c r="I18" i="1" s="1"/>
  <c r="D1" i="1" l="1"/>
  <c r="D3" i="1"/>
  <c r="D2" i="1"/>
  <c r="C3" i="2"/>
  <c r="B3" i="2"/>
  <c r="B8" i="2" s="1"/>
  <c r="C8" i="2" s="1"/>
  <c r="B15" i="2" l="1"/>
  <c r="C15" i="2" s="1"/>
  <c r="B11" i="2"/>
  <c r="C11" i="2" s="1"/>
  <c r="B7" i="2"/>
  <c r="C7" i="2" s="1"/>
  <c r="B6" i="2"/>
  <c r="C6" i="2" s="1"/>
  <c r="B14" i="2"/>
  <c r="C14" i="2" s="1"/>
  <c r="B10" i="2"/>
  <c r="C10" i="2" s="1"/>
  <c r="B16" i="2"/>
  <c r="C16" i="2" s="1"/>
  <c r="B12" i="2"/>
  <c r="C12" i="2" s="1"/>
  <c r="B17" i="2"/>
  <c r="C17" i="2" s="1"/>
  <c r="B13" i="2"/>
  <c r="C13" i="2" s="1"/>
  <c r="B9" i="2"/>
  <c r="C9" i="2" s="1"/>
</calcChain>
</file>

<file path=xl/sharedStrings.xml><?xml version="1.0" encoding="utf-8"?>
<sst xmlns="http://schemas.openxmlformats.org/spreadsheetml/2006/main" count="113" uniqueCount="108">
  <si>
    <t>Part #</t>
  </si>
  <si>
    <t>Length [in]</t>
  </si>
  <si>
    <t>Width [in]</t>
  </si>
  <si>
    <t>Inner Radius [in]</t>
  </si>
  <si>
    <t>Outer Radius [in]</t>
  </si>
  <si>
    <r>
      <t>Volume [in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</si>
  <si>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Mass [g]</t>
  </si>
  <si>
    <t>Status</t>
  </si>
  <si>
    <t>Action</t>
  </si>
  <si>
    <t>A106</t>
  </si>
  <si>
    <t>A202</t>
  </si>
  <si>
    <t>B303</t>
  </si>
  <si>
    <t>B304</t>
  </si>
  <si>
    <t>C103</t>
  </si>
  <si>
    <t>C105</t>
  </si>
  <si>
    <t>C201</t>
  </si>
  <si>
    <t>A107</t>
  </si>
  <si>
    <t>C306</t>
  </si>
  <si>
    <t>A308</t>
  </si>
  <si>
    <t>C106</t>
  </si>
  <si>
    <t>A103</t>
  </si>
  <si>
    <t>C305</t>
  </si>
  <si>
    <t>A306</t>
  </si>
  <si>
    <t>B106</t>
  </si>
  <si>
    <t>B206</t>
  </si>
  <si>
    <t>A101</t>
  </si>
  <si>
    <t>C307</t>
  </si>
  <si>
    <t>C303</t>
  </si>
  <si>
    <t>B202</t>
  </si>
  <si>
    <t>A104</t>
  </si>
  <si>
    <t>B108</t>
  </si>
  <si>
    <t>B203</t>
  </si>
  <si>
    <t>B102</t>
  </si>
  <si>
    <t>A102</t>
  </si>
  <si>
    <t>A203</t>
  </si>
  <si>
    <t>A310</t>
  </si>
  <si>
    <t>A105</t>
  </si>
  <si>
    <t>C308</t>
  </si>
  <si>
    <t>B301</t>
  </si>
  <si>
    <t>A309</t>
  </si>
  <si>
    <t>C310</t>
  </si>
  <si>
    <t>A303</t>
  </si>
  <si>
    <t>C202</t>
  </si>
  <si>
    <t>A108</t>
  </si>
  <si>
    <t>C107</t>
  </si>
  <si>
    <t>A205</t>
  </si>
  <si>
    <t>B307</t>
  </si>
  <si>
    <t>C205</t>
  </si>
  <si>
    <t>C104</t>
  </si>
  <si>
    <t>A201</t>
  </si>
  <si>
    <t>C102</t>
  </si>
  <si>
    <t>A207</t>
  </si>
  <si>
    <t>B201</t>
  </si>
  <si>
    <t>B308</t>
  </si>
  <si>
    <t>B305</t>
  </si>
  <si>
    <t>B107</t>
  </si>
  <si>
    <t>A204</t>
  </si>
  <si>
    <t>A301</t>
  </si>
  <si>
    <t>C204</t>
  </si>
  <si>
    <t>A206</t>
  </si>
  <si>
    <t>B205</t>
  </si>
  <si>
    <t>C108</t>
  </si>
  <si>
    <t>B207</t>
  </si>
  <si>
    <t>C309</t>
  </si>
  <si>
    <t>B104</t>
  </si>
  <si>
    <t>A307</t>
  </si>
  <si>
    <t>C206</t>
  </si>
  <si>
    <t>A208</t>
  </si>
  <si>
    <t>B204</t>
  </si>
  <si>
    <t>C203</t>
  </si>
  <si>
    <t>C302</t>
  </si>
  <si>
    <t>A304</t>
  </si>
  <si>
    <t>B101</t>
  </si>
  <si>
    <t>B105</t>
  </si>
  <si>
    <t>B103</t>
  </si>
  <si>
    <t>C101</t>
  </si>
  <si>
    <t>C208</t>
  </si>
  <si>
    <t>A305</t>
  </si>
  <si>
    <t>C207</t>
  </si>
  <si>
    <t>B208</t>
  </si>
  <si>
    <t>B302</t>
  </si>
  <si>
    <t>B306</t>
  </si>
  <si>
    <t>B310</t>
  </si>
  <si>
    <t>C304</t>
  </si>
  <si>
    <t>C301</t>
  </si>
  <si>
    <t>A302</t>
  </si>
  <si>
    <t>B309</t>
  </si>
  <si>
    <t>Christopher Brant</t>
  </si>
  <si>
    <t>1060_216</t>
  </si>
  <si>
    <t>HOMEWORK 3</t>
  </si>
  <si>
    <t>Spring Code</t>
  </si>
  <si>
    <t>Stiffness [N/m]</t>
  </si>
  <si>
    <t>Maximum Displacement [mm]</t>
  </si>
  <si>
    <t>1-Blue</t>
  </si>
  <si>
    <t>1-Black</t>
  </si>
  <si>
    <t>2-Blue</t>
  </si>
  <si>
    <t>2-Black</t>
  </si>
  <si>
    <t>2-Red</t>
  </si>
  <si>
    <t>3-Blue</t>
  </si>
  <si>
    <t>3-Red</t>
  </si>
  <si>
    <t>3-Green</t>
  </si>
  <si>
    <t>Displacement [cm]</t>
  </si>
  <si>
    <t>Warning</t>
  </si>
  <si>
    <t>Action Code 1</t>
  </si>
  <si>
    <t>Action Code 2</t>
  </si>
  <si>
    <t>Action Code 3</t>
  </si>
  <si>
    <t>Parts Longer than 6 in</t>
  </si>
  <si>
    <t>Parts Smaller than 10 cubic inches and Larger than 20 cubic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</si>
</sst>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3" xfId="0" applyBorder="1"/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  <fill>
        <patternFill>
          <bgColor theme="4"/>
        </patternFill>
      </fill>
    </dxf>
    <dxf>
      <font>
        <color rgb="FF7030A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rgb="FF7030A0"/>
        </patternFill>
      </fill>
    </dxf>
    <dxf>
      <font>
        <color rgb="FFFFC000"/>
      </font>
      <fill>
        <patternFill>
          <bgColor theme="4"/>
        </patternFill>
      </fill>
    </dxf>
    <dxf>
      <font>
        <color rgb="FF7030A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  <fill>
        <patternFill>
          <bgColor theme="4"/>
        </patternFill>
      </fill>
    </dxf>
    <dxf>
      <font>
        <color rgb="FF7030A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rgb="FF7030A0"/>
        </patternFill>
      </fill>
    </dxf>
    <dxf>
      <font>
        <color rgb="FFFFC000"/>
      </font>
      <fill>
        <patternFill>
          <bgColor theme="4"/>
        </patternFill>
      </fill>
    </dxf>
    <dxf>
      <font>
        <color rgb="FF7030A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A3" sqref="A3"/>
    </sheetView>
  </sheetViews>
  <sheetFormatPr defaultRowHeight="14.25" x14ac:dyDescent="0.45"/>
  <cols>
    <col min="1" max="1" width="10.06640625" bestFit="1" customWidth="1"/>
    <col min="2" max="2" width="15.46484375" bestFit="1" customWidth="1"/>
    <col min="3" max="3" width="24.796875" bestFit="1" customWidth="1"/>
    <col min="6" max="6" width="10.06640625" bestFit="1" customWidth="1"/>
    <col min="7" max="7" width="12.53125" bestFit="1" customWidth="1"/>
    <col min="8" max="8" width="24.796875" bestFit="1" customWidth="1"/>
  </cols>
  <sheetData>
    <row r="2" spans="1:8" x14ac:dyDescent="0.45">
      <c r="A2" s="14" t="s">
        <v>90</v>
      </c>
      <c r="B2" s="14" t="s">
        <v>91</v>
      </c>
      <c r="C2" s="14" t="s">
        <v>92</v>
      </c>
      <c r="F2" s="13" t="s">
        <v>90</v>
      </c>
      <c r="G2" s="13" t="s">
        <v>91</v>
      </c>
      <c r="H2" s="13" t="s">
        <v>92</v>
      </c>
    </row>
    <row r="3" spans="1:8" x14ac:dyDescent="0.45">
      <c r="A3" t="s">
        <v>98</v>
      </c>
      <c r="B3">
        <f>VLOOKUP(A3,hookelaw,2,FALSE)</f>
        <v>50</v>
      </c>
      <c r="C3">
        <f>VLOOKUP(A3, hookelaw, 3, FALSE)</f>
        <v>20</v>
      </c>
      <c r="F3" t="s">
        <v>93</v>
      </c>
      <c r="G3">
        <v>10</v>
      </c>
      <c r="H3">
        <v>40</v>
      </c>
    </row>
    <row r="4" spans="1:8" x14ac:dyDescent="0.45">
      <c r="F4" t="s">
        <v>94</v>
      </c>
      <c r="G4">
        <v>25</v>
      </c>
      <c r="H4">
        <v>60</v>
      </c>
    </row>
    <row r="5" spans="1:8" x14ac:dyDescent="0.45">
      <c r="A5" s="15" t="s">
        <v>6</v>
      </c>
      <c r="B5" s="15" t="s">
        <v>101</v>
      </c>
      <c r="C5" s="15" t="s">
        <v>102</v>
      </c>
      <c r="F5" t="s">
        <v>95</v>
      </c>
      <c r="G5">
        <v>30</v>
      </c>
      <c r="H5">
        <v>25</v>
      </c>
    </row>
    <row r="6" spans="1:8" x14ac:dyDescent="0.45">
      <c r="A6">
        <v>25</v>
      </c>
      <c r="B6" s="16">
        <f>((($A6/1000)*9.8)/$B$3)*100</f>
        <v>0.49000000000000005</v>
      </c>
      <c r="C6" t="str">
        <f>IF(($B6*10)&gt;=$C$3, "Warning", "")</f>
        <v/>
      </c>
      <c r="F6" t="s">
        <v>96</v>
      </c>
      <c r="G6">
        <v>40</v>
      </c>
      <c r="H6">
        <v>60</v>
      </c>
    </row>
    <row r="7" spans="1:8" x14ac:dyDescent="0.45">
      <c r="A7">
        <v>50</v>
      </c>
      <c r="B7" s="16">
        <f t="shared" ref="B7:B17" si="0">((($A7/1000)*9.8)/$B$3)*100</f>
        <v>0.98000000000000009</v>
      </c>
      <c r="C7" s="1" t="str">
        <f t="shared" ref="C7:C17" si="1">IF(($B7*10)&gt;=$C$3, "Warning", "")</f>
        <v/>
      </c>
      <c r="F7" t="s">
        <v>97</v>
      </c>
      <c r="G7">
        <v>20</v>
      </c>
      <c r="H7">
        <v>30</v>
      </c>
    </row>
    <row r="8" spans="1:8" x14ac:dyDescent="0.45">
      <c r="A8">
        <v>75</v>
      </c>
      <c r="B8" s="16">
        <f t="shared" si="0"/>
        <v>1.47</v>
      </c>
      <c r="C8" s="1" t="str">
        <f t="shared" si="1"/>
        <v/>
      </c>
      <c r="F8" t="s">
        <v>98</v>
      </c>
      <c r="G8">
        <v>50</v>
      </c>
      <c r="H8">
        <v>20</v>
      </c>
    </row>
    <row r="9" spans="1:8" x14ac:dyDescent="0.45">
      <c r="A9">
        <v>100</v>
      </c>
      <c r="B9" s="16">
        <f t="shared" si="0"/>
        <v>1.9600000000000002</v>
      </c>
      <c r="C9" s="1" t="str">
        <f t="shared" si="1"/>
        <v/>
      </c>
      <c r="F9" t="s">
        <v>99</v>
      </c>
      <c r="G9">
        <v>40</v>
      </c>
      <c r="H9">
        <v>30</v>
      </c>
    </row>
    <row r="10" spans="1:8" x14ac:dyDescent="0.45">
      <c r="A10">
        <v>125</v>
      </c>
      <c r="B10" s="16">
        <f t="shared" si="0"/>
        <v>2.4500000000000002</v>
      </c>
      <c r="C10" s="1" t="str">
        <f t="shared" si="1"/>
        <v>Warning</v>
      </c>
      <c r="F10" t="s">
        <v>100</v>
      </c>
      <c r="G10">
        <v>60</v>
      </c>
      <c r="H10">
        <v>10</v>
      </c>
    </row>
    <row r="11" spans="1:8" x14ac:dyDescent="0.45">
      <c r="A11">
        <v>150</v>
      </c>
      <c r="B11" s="16">
        <f t="shared" si="0"/>
        <v>2.94</v>
      </c>
      <c r="C11" s="1" t="str">
        <f t="shared" si="1"/>
        <v>Warning</v>
      </c>
    </row>
    <row r="12" spans="1:8" x14ac:dyDescent="0.45">
      <c r="A12">
        <v>175</v>
      </c>
      <c r="B12" s="16">
        <f t="shared" si="0"/>
        <v>3.4300000000000006</v>
      </c>
      <c r="C12" s="1" t="str">
        <f t="shared" si="1"/>
        <v>Warning</v>
      </c>
    </row>
    <row r="13" spans="1:8" x14ac:dyDescent="0.45">
      <c r="A13">
        <v>200</v>
      </c>
      <c r="B13" s="16">
        <f t="shared" si="0"/>
        <v>3.9200000000000004</v>
      </c>
      <c r="C13" s="1" t="str">
        <f t="shared" si="1"/>
        <v>Warning</v>
      </c>
    </row>
    <row r="14" spans="1:8" x14ac:dyDescent="0.45">
      <c r="A14">
        <v>225</v>
      </c>
      <c r="B14" s="16">
        <f t="shared" si="0"/>
        <v>4.41</v>
      </c>
      <c r="C14" s="1" t="str">
        <f t="shared" si="1"/>
        <v>Warning</v>
      </c>
    </row>
    <row r="15" spans="1:8" x14ac:dyDescent="0.45">
      <c r="A15">
        <v>250</v>
      </c>
      <c r="B15" s="16">
        <f t="shared" si="0"/>
        <v>4.9000000000000004</v>
      </c>
      <c r="C15" s="1" t="str">
        <f t="shared" si="1"/>
        <v>Warning</v>
      </c>
    </row>
    <row r="16" spans="1:8" x14ac:dyDescent="0.45">
      <c r="A16">
        <v>275</v>
      </c>
      <c r="B16" s="16">
        <f t="shared" si="0"/>
        <v>5.3900000000000006</v>
      </c>
      <c r="C16" s="1" t="str">
        <f t="shared" si="1"/>
        <v>Warning</v>
      </c>
    </row>
    <row r="17" spans="1:3" x14ac:dyDescent="0.45">
      <c r="A17">
        <v>300</v>
      </c>
      <c r="B17" s="16">
        <f t="shared" si="0"/>
        <v>5.88</v>
      </c>
      <c r="C17" s="1" t="str">
        <f t="shared" si="1"/>
        <v>Warning</v>
      </c>
    </row>
  </sheetData>
  <dataValidations count="1">
    <dataValidation type="list" allowBlank="1" showInputMessage="1" showErrorMessage="1" sqref="A3">
      <formula1>springcode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8"/>
  <sheetViews>
    <sheetView tabSelected="1" workbookViewId="0">
      <selection activeCell="D1" sqref="D1"/>
    </sheetView>
  </sheetViews>
  <sheetFormatPr defaultRowHeight="14.25" x14ac:dyDescent="0.45"/>
  <cols>
    <col min="1" max="1" width="14.73046875" bestFit="1" customWidth="1"/>
    <col min="2" max="2" width="16.19921875" customWidth="1"/>
    <col min="3" max="3" width="28.1328125" customWidth="1"/>
    <col min="4" max="4" width="18.73046875" customWidth="1"/>
    <col min="5" max="5" width="20.265625" customWidth="1"/>
    <col min="6" max="6" width="17.3984375" customWidth="1"/>
    <col min="7" max="7" width="14.33203125" customWidth="1"/>
    <col min="8" max="8" width="16" customWidth="1"/>
    <col min="9" max="9" width="18.3984375" customWidth="1"/>
  </cols>
  <sheetData>
    <row r="1" spans="1:9" x14ac:dyDescent="0.45">
      <c r="A1" t="s">
        <v>87</v>
      </c>
      <c r="C1" s="17" t="s">
        <v>103</v>
      </c>
      <c r="D1" s="19">
        <f>COUNTIF(I11:I88, 1)</f>
        <v>15</v>
      </c>
    </row>
    <row r="2" spans="1:9" x14ac:dyDescent="0.45">
      <c r="A2" s="12">
        <v>42303</v>
      </c>
      <c r="C2" s="17" t="s">
        <v>104</v>
      </c>
      <c r="D2" s="19">
        <f>COUNTIF(I11:I88, 2)</f>
        <v>46</v>
      </c>
    </row>
    <row r="3" spans="1:9" x14ac:dyDescent="0.45">
      <c r="A3" t="s">
        <v>88</v>
      </c>
      <c r="C3" s="17" t="s">
        <v>105</v>
      </c>
      <c r="D3" s="19">
        <f>COUNTIF(I11:I88, 3)</f>
        <v>17</v>
      </c>
    </row>
    <row r="4" spans="1:9" x14ac:dyDescent="0.45">
      <c r="A4" t="s">
        <v>89</v>
      </c>
      <c r="C4" s="17" t="s">
        <v>106</v>
      </c>
      <c r="D4" s="19">
        <f>COUNT(B62:B88)</f>
        <v>27</v>
      </c>
    </row>
    <row r="5" spans="1:9" ht="27.4" customHeight="1" x14ac:dyDescent="0.45">
      <c r="C5" s="18" t="s">
        <v>107</v>
      </c>
      <c r="D5" s="19">
        <f>COUNT(F15:F16,F18:F21,F23,F25:F26,F28,F30,F32,F33,F36,F38,F41,F44,F47,F49,F53,F56,F58,F62,F64,F69,F70,F73,F74,F76,F79,F81,F86)</f>
        <v>32</v>
      </c>
    </row>
    <row r="10" spans="1:9" ht="15.75" x14ac:dyDescent="0.45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9" t="s">
        <v>5</v>
      </c>
      <c r="G10" s="10" t="s">
        <v>6</v>
      </c>
      <c r="H10" s="7" t="s">
        <v>7</v>
      </c>
      <c r="I10" s="11" t="s">
        <v>8</v>
      </c>
    </row>
    <row r="11" spans="1:9" x14ac:dyDescent="0.45">
      <c r="A11" s="3" t="s">
        <v>15</v>
      </c>
      <c r="B11" s="4">
        <v>2.8</v>
      </c>
      <c r="C11" s="4">
        <v>3.54</v>
      </c>
      <c r="D11" s="4">
        <v>0.66</v>
      </c>
      <c r="E11" s="4">
        <v>1.788</v>
      </c>
      <c r="F11" s="5">
        <v>15.270144000000002</v>
      </c>
      <c r="G11" s="6">
        <v>875.81489456025599</v>
      </c>
      <c r="H11" s="2" t="str">
        <f>IF(AND($B11&lt;=4,$C11&lt;=2.5),"Too Small",IF((2*$D11)&gt;$E11,"OFF Center",IF(OR($F11&gt;20,$G11&gt;3000),"Too Large","")))</f>
        <v/>
      </c>
      <c r="I11" s="2">
        <f>IF(OR($H11="Too Small",$H11="Too Large"),1,IF($H11="Off Center",2,IF($H11="",3,"")))</f>
        <v>3</v>
      </c>
    </row>
    <row r="12" spans="1:9" x14ac:dyDescent="0.45">
      <c r="A12" s="3" t="s">
        <v>14</v>
      </c>
      <c r="B12" s="4">
        <v>2.8</v>
      </c>
      <c r="C12" s="4">
        <v>2.9699999999999998</v>
      </c>
      <c r="D12" s="4">
        <v>0.57750000000000001</v>
      </c>
      <c r="E12" s="4">
        <v>1.728</v>
      </c>
      <c r="F12" s="5">
        <v>12.564436499999999</v>
      </c>
      <c r="G12" s="6">
        <v>1832.4586029399802</v>
      </c>
      <c r="H12" s="2" t="str">
        <f>IF(AND($B12&lt;=4,$C12&lt;=2.5),"Too Small",IF((2*$D12)&gt;$E12,"OFF Center",IF(OR($F12&gt;20,$G12&gt;3000),"Too Large","")))</f>
        <v/>
      </c>
      <c r="I12" s="2">
        <f>IF(OR($H12="Too Small",$H12="Too Large"),1,IF($H12="Off Center",2,IF($H12="",3,"")))</f>
        <v>3</v>
      </c>
    </row>
    <row r="13" spans="1:9" x14ac:dyDescent="0.45">
      <c r="A13" s="3" t="s">
        <v>13</v>
      </c>
      <c r="B13" s="4">
        <v>2.8</v>
      </c>
      <c r="C13" s="4">
        <v>3.12</v>
      </c>
      <c r="D13" s="4">
        <v>0.75750000000000006</v>
      </c>
      <c r="E13" s="4">
        <v>1.716</v>
      </c>
      <c r="F13" s="5">
        <v>11.712791999999999</v>
      </c>
      <c r="G13" s="6">
        <v>1708.2506218919229</v>
      </c>
      <c r="H13" s="2" t="str">
        <f>IF(AND($B13&lt;=4,$C13&lt;=2.5),"Too Small",IF((2*$D13)&gt;$E13,"OFF Center",IF(OR($F13&gt;20,$G13&gt;3000),"Too Large","")))</f>
        <v/>
      </c>
      <c r="I13" s="2">
        <f>IF(OR($H13="Too Small",$H13="Too Large"),1,IF($H13="Off Center",2,IF($H13="",3,"")))</f>
        <v>3</v>
      </c>
    </row>
    <row r="14" spans="1:9" x14ac:dyDescent="0.45">
      <c r="A14" s="3" t="s">
        <v>12</v>
      </c>
      <c r="B14" s="4">
        <v>2.8</v>
      </c>
      <c r="C14" s="4">
        <v>3.3600000000000003</v>
      </c>
      <c r="D14" s="4">
        <v>0.75</v>
      </c>
      <c r="E14" s="4">
        <v>1.6919999999999999</v>
      </c>
      <c r="F14" s="5">
        <v>11.815104</v>
      </c>
      <c r="G14" s="6">
        <v>1161.689192487936</v>
      </c>
      <c r="H14" s="2" t="str">
        <f>IF(AND($B14&lt;=4,$C14&lt;=2.5),"Too Small",IF((2*$D14)&gt;$E14,"OFF Center",IF(OR($F14&gt;20,$G14&gt;3000),"Too Large","")))</f>
        <v/>
      </c>
      <c r="I14" s="2">
        <f>IF(OR($H14="Too Small",$H14="Too Large"),1,IF($H14="Off Center",2,IF($H14="",3,"")))</f>
        <v>3</v>
      </c>
    </row>
    <row r="15" spans="1:9" x14ac:dyDescent="0.45">
      <c r="A15" s="3" t="s">
        <v>16</v>
      </c>
      <c r="B15" s="4">
        <v>2.8</v>
      </c>
      <c r="C15" s="4">
        <v>2.4300000000000002</v>
      </c>
      <c r="D15" s="4">
        <v>0.9375</v>
      </c>
      <c r="E15" s="4">
        <v>1.548</v>
      </c>
      <c r="F15" s="5">
        <v>6.2800920000000016</v>
      </c>
      <c r="G15" s="6">
        <v>915.91919881600336</v>
      </c>
      <c r="H15" s="2" t="str">
        <f>IF(AND($B15&lt;=4,$C15&lt;=2.5),"Too Small",IF((2*$D15)&gt;$E15,"OFF Center",IF(OR($F15&gt;20,$G15&gt;3000),"Too Large","")))</f>
        <v>Too Small</v>
      </c>
      <c r="I15" s="2">
        <f>IF(OR($H15="Too Small",$H15="Too Large"),1,IF($H15="Off Center",2,IF($H15="",3,"")))</f>
        <v>1</v>
      </c>
    </row>
    <row r="16" spans="1:9" x14ac:dyDescent="0.45">
      <c r="A16" s="3" t="s">
        <v>10</v>
      </c>
      <c r="B16" s="4">
        <v>2.8</v>
      </c>
      <c r="C16" s="4">
        <v>3.54</v>
      </c>
      <c r="D16" s="4">
        <v>0.81750000000000012</v>
      </c>
      <c r="E16" s="4">
        <v>1.452</v>
      </c>
      <c r="F16" s="5">
        <v>9.1507229999999975</v>
      </c>
      <c r="G16" s="6">
        <v>524.83719206545175</v>
      </c>
      <c r="H16" s="2" t="str">
        <f>IF(AND($B16&lt;=4,$C16&lt;=2.5),"Too Small",IF((2*$D16)&gt;$E16,"OFF Center",IF(OR($F16&gt;20,$G16&gt;3000),"Too Large","")))</f>
        <v>OFF Center</v>
      </c>
      <c r="I16" s="2">
        <f>IF(OR($H16="Too Small",$H16="Too Large"),1,IF($H16="Off Center",2,IF($H16="",3,"")))</f>
        <v>2</v>
      </c>
    </row>
    <row r="17" spans="1:9" x14ac:dyDescent="0.45">
      <c r="A17" s="3" t="s">
        <v>11</v>
      </c>
      <c r="B17" s="4">
        <v>2.8</v>
      </c>
      <c r="C17" s="4">
        <v>3.54</v>
      </c>
      <c r="D17" s="4">
        <v>0.73499999999999999</v>
      </c>
      <c r="E17" s="4">
        <v>1.4279999999999999</v>
      </c>
      <c r="F17" s="5">
        <v>10.791690000000001</v>
      </c>
      <c r="G17" s="6">
        <v>1061.06468818896</v>
      </c>
      <c r="H17" s="2" t="str">
        <f>IF(AND($B17&lt;=4,$C17&lt;=2.5),"Too Small",IF((2*$D17)&gt;$E17,"OFF Center",IF(OR($F17&gt;20,$G17&gt;3000),"Too Large","")))</f>
        <v>OFF Center</v>
      </c>
      <c r="I17" s="2">
        <f>IF(OR($H17="Too Small",$H17="Too Large"),1,IF($H17="Off Center",2,IF($H17="",3,"")))</f>
        <v>2</v>
      </c>
    </row>
    <row r="18" spans="1:9" x14ac:dyDescent="0.45">
      <c r="A18" s="3" t="s">
        <v>9</v>
      </c>
      <c r="B18" s="4">
        <v>2.8</v>
      </c>
      <c r="C18" s="4">
        <v>3.3899999999999997</v>
      </c>
      <c r="D18" s="4">
        <v>0.61499999999999999</v>
      </c>
      <c r="E18" s="4">
        <v>1.3559999999999999</v>
      </c>
      <c r="F18" s="5">
        <v>8.0173499999999986</v>
      </c>
      <c r="G18" s="6">
        <v>1169.2893652875598</v>
      </c>
      <c r="H18" s="2" t="str">
        <f>IF(AND($B18&lt;=4,$C18&lt;=2.5),"Too Small",IF((2*$D18)&gt;$E18,"OFF Center",IF(OR($F18&gt;20,$G18&gt;3000),"Too Large","")))</f>
        <v/>
      </c>
      <c r="I18" s="2">
        <f>IF(OR($H18="Too Small",$H18="Too Large"),1,IF($H18="Off Center",2,IF($H18="",3,"")))</f>
        <v>3</v>
      </c>
    </row>
    <row r="19" spans="1:9" hidden="1" x14ac:dyDescent="0.45">
      <c r="A19" s="3" t="s">
        <v>17</v>
      </c>
      <c r="B19" s="4">
        <v>3.25</v>
      </c>
      <c r="C19" s="4">
        <v>2.67</v>
      </c>
      <c r="D19" s="4">
        <v>0.65249999999999997</v>
      </c>
      <c r="E19" s="4">
        <v>1.272</v>
      </c>
      <c r="F19" s="5">
        <v>7.2630675</v>
      </c>
      <c r="G19" s="6">
        <v>714.12211175291998</v>
      </c>
      <c r="H19" s="2" t="str">
        <f>IF(AND($B19&lt;=4,$C19&lt;=2.5),"Too Small",IF((2*$D19)&gt;$E19,"OFF Center",IF(OR($F19&gt;20,$G19&gt;3000),"Too Large","")))</f>
        <v>OFF Center</v>
      </c>
      <c r="I19" s="2">
        <f>IF(OR($H19="Too Small",$H19="Too Large"),1,IF($H19="Off Center",2,IF($H19="",3,"")))</f>
        <v>2</v>
      </c>
    </row>
    <row r="20" spans="1:9" hidden="1" x14ac:dyDescent="0.45">
      <c r="A20" s="3" t="s">
        <v>19</v>
      </c>
      <c r="B20" s="4">
        <v>3.3000000000000003</v>
      </c>
      <c r="C20" s="4">
        <v>2.46</v>
      </c>
      <c r="D20" s="4">
        <v>0.90749999999999997</v>
      </c>
      <c r="E20" s="4">
        <v>1.452</v>
      </c>
      <c r="F20" s="5">
        <v>6.8759459999999999</v>
      </c>
      <c r="G20" s="6">
        <v>1002.8214477466415</v>
      </c>
      <c r="H20" s="2" t="str">
        <f>IF(AND($B20&lt;=4,$C20&lt;=2.5),"Too Small",IF((2*$D20)&gt;$E20,"OFF Center",IF(OR($F20&gt;20,$G20&gt;3000),"Too Large","")))</f>
        <v>Too Small</v>
      </c>
      <c r="I20" s="2">
        <f>IF(OR($H20="Too Small",$H20="Too Large"),1,IF($H20="Off Center",2,IF($H20="",3,"")))</f>
        <v>1</v>
      </c>
    </row>
    <row r="21" spans="1:9" hidden="1" x14ac:dyDescent="0.45">
      <c r="A21" s="3" t="s">
        <v>18</v>
      </c>
      <c r="B21" s="4">
        <v>3.3000000000000003</v>
      </c>
      <c r="C21" s="4">
        <v>3.4499999999999997</v>
      </c>
      <c r="D21" s="4">
        <v>0.78</v>
      </c>
      <c r="E21" s="4">
        <v>1.1879999999999999</v>
      </c>
      <c r="F21" s="5">
        <v>7.6051799999999989</v>
      </c>
      <c r="G21" s="6">
        <v>747.75942834911984</v>
      </c>
      <c r="H21" s="2" t="str">
        <f>IF(AND($B21&lt;=4,$C21&lt;=2.5),"Too Small",IF((2*$D21)&gt;$E21,"OFF Center",IF(OR($F21&gt;20,$G21&gt;3000),"Too Large","")))</f>
        <v>OFF Center</v>
      </c>
      <c r="I21" s="2">
        <f>IF(OR($H21="Too Small",$H21="Too Large"),1,IF($H21="Off Center",2,IF($H21="",3,"")))</f>
        <v>2</v>
      </c>
    </row>
    <row r="22" spans="1:9" hidden="1" x14ac:dyDescent="0.45">
      <c r="A22" s="3" t="s">
        <v>21</v>
      </c>
      <c r="B22" s="4">
        <v>3.4000000000000004</v>
      </c>
      <c r="C22" s="4">
        <v>3</v>
      </c>
      <c r="D22" s="4">
        <v>0.65249999999999997</v>
      </c>
      <c r="E22" s="4">
        <v>1.764</v>
      </c>
      <c r="F22" s="5">
        <v>13.555800000000001</v>
      </c>
      <c r="G22" s="6">
        <v>1332.8385730272</v>
      </c>
      <c r="H22" s="2" t="str">
        <f>IF(AND($B22&lt;=4,$C22&lt;=2.5),"Too Small",IF((2*$D22)&gt;$E22,"OFF Center",IF(OR($F22&gt;20,$G22&gt;3000),"Too Large","")))</f>
        <v/>
      </c>
      <c r="I22" s="2">
        <f>IF(OR($H22="Too Small",$H22="Too Large"),1,IF($H22="Off Center",2,IF($H22="",3,"")))</f>
        <v>3</v>
      </c>
    </row>
    <row r="23" spans="1:9" hidden="1" x14ac:dyDescent="0.45">
      <c r="A23" s="3" t="s">
        <v>20</v>
      </c>
      <c r="B23" s="4">
        <v>3.4000000000000004</v>
      </c>
      <c r="C23" s="4">
        <v>2.82</v>
      </c>
      <c r="D23" s="4">
        <v>0.88500000000000001</v>
      </c>
      <c r="E23" s="4">
        <v>1.1519999999999999</v>
      </c>
      <c r="F23" s="5">
        <v>5.3884559999999997</v>
      </c>
      <c r="G23" s="6">
        <v>785.87866266533752</v>
      </c>
      <c r="H23" s="2" t="str">
        <f>IF(AND($B23&lt;=4,$C23&lt;=2.5),"Too Small",IF((2*$D23)&gt;$E23,"OFF Center",IF(OR($F23&gt;20,$G23&gt;3000),"Too Large","")))</f>
        <v>OFF Center</v>
      </c>
      <c r="I23" s="2">
        <f>IF(OR($H23="Too Small",$H23="Too Large"),1,IF($H23="Off Center",2,IF($H23="",3,"")))</f>
        <v>2</v>
      </c>
    </row>
    <row r="24" spans="1:9" hidden="1" x14ac:dyDescent="0.45">
      <c r="A24" s="3" t="s">
        <v>23</v>
      </c>
      <c r="B24" s="4">
        <v>3.5</v>
      </c>
      <c r="C24" s="4">
        <v>2.8499999999999996</v>
      </c>
      <c r="D24" s="4">
        <v>0.78750000000000009</v>
      </c>
      <c r="E24" s="4">
        <v>1.5840000000000001</v>
      </c>
      <c r="F24" s="5">
        <v>10.563524999999998</v>
      </c>
      <c r="G24" s="6">
        <v>1540.6359261413397</v>
      </c>
      <c r="H24" s="2" t="str">
        <f>IF(AND($B24&lt;=4,$C24&lt;=2.5),"Too Small",IF((2*$D24)&gt;$E24,"OFF Center",IF(OR($F24&gt;20,$G24&gt;3000),"Too Large","")))</f>
        <v/>
      </c>
      <c r="I24" s="2">
        <f>IF(OR($H24="Too Small",$H24="Too Large"),1,IF($H24="Off Center",2,IF($H24="",3,"")))</f>
        <v>3</v>
      </c>
    </row>
    <row r="25" spans="1:9" hidden="1" x14ac:dyDescent="0.45">
      <c r="A25" s="3" t="s">
        <v>22</v>
      </c>
      <c r="B25" s="4">
        <v>3.5</v>
      </c>
      <c r="C25" s="4">
        <v>2.64</v>
      </c>
      <c r="D25" s="4">
        <v>0.77249999999999996</v>
      </c>
      <c r="E25" s="4">
        <v>1.272</v>
      </c>
      <c r="F25" s="5">
        <v>6.9946799999999998</v>
      </c>
      <c r="G25" s="6">
        <v>687.7336129171199</v>
      </c>
      <c r="H25" s="2" t="str">
        <f>IF(AND($B25&lt;=4,$C25&lt;=2.5),"Too Small",IF((2*$D25)&gt;$E25,"OFF Center",IF(OR($F25&gt;20,$G25&gt;3000),"Too Large","")))</f>
        <v>OFF Center</v>
      </c>
      <c r="I25" s="2">
        <f>IF(OR($H25="Too Small",$H25="Too Large"),1,IF($H25="Off Center",2,IF($H25="",3,"")))</f>
        <v>2</v>
      </c>
    </row>
    <row r="26" spans="1:9" hidden="1" x14ac:dyDescent="0.45">
      <c r="A26" s="3" t="s">
        <v>24</v>
      </c>
      <c r="B26" s="4">
        <v>3.55</v>
      </c>
      <c r="C26" s="4">
        <v>3.21</v>
      </c>
      <c r="D26" s="4">
        <v>0.87749999999999995</v>
      </c>
      <c r="E26" s="4">
        <v>1.1519999999999999</v>
      </c>
      <c r="F26" s="5">
        <v>6.4612485</v>
      </c>
      <c r="G26" s="6">
        <v>370.583124412914</v>
      </c>
      <c r="H26" s="2" t="str">
        <f>IF(AND($B26&lt;=4,$C26&lt;=2.5),"Too Small",IF((2*$D26)&gt;$E26,"OFF Center",IF(OR($F26&gt;20,$G26&gt;3000),"Too Large","")))</f>
        <v>OFF Center</v>
      </c>
      <c r="I26" s="2">
        <f>IF(OR($H26="Too Small",$H26="Too Large"),1,IF($H26="Off Center",2,IF($H26="",3,"")))</f>
        <v>2</v>
      </c>
    </row>
    <row r="27" spans="1:9" hidden="1" x14ac:dyDescent="0.45">
      <c r="A27" s="3" t="s">
        <v>25</v>
      </c>
      <c r="B27" s="4">
        <v>3.5999999999999996</v>
      </c>
      <c r="C27" s="4">
        <v>3.51</v>
      </c>
      <c r="D27" s="4">
        <v>0.69750000000000001</v>
      </c>
      <c r="E27" s="4">
        <v>1.4039999999999999</v>
      </c>
      <c r="F27" s="5">
        <v>11.865203999999995</v>
      </c>
      <c r="G27" s="6">
        <v>1730.4791301573975</v>
      </c>
      <c r="H27" s="2" t="str">
        <f>IF(AND($B27&lt;=4,$C27&lt;=2.5),"Too Small",IF((2*$D27)&gt;$E27,"OFF Center",IF(OR($F27&gt;20,$G27&gt;3000),"Too Large","")))</f>
        <v/>
      </c>
      <c r="I27" s="2">
        <f>IF(OR($H27="Too Small",$H27="Too Large"),1,IF($H27="Off Center",2,IF($H27="",3,"")))</f>
        <v>3</v>
      </c>
    </row>
    <row r="28" spans="1:9" hidden="1" x14ac:dyDescent="0.45">
      <c r="A28" s="3" t="s">
        <v>26</v>
      </c>
      <c r="B28" s="4">
        <v>3.85</v>
      </c>
      <c r="C28" s="4">
        <v>3.0300000000000002</v>
      </c>
      <c r="D28" s="4">
        <v>0.88500000000000001</v>
      </c>
      <c r="E28" s="4">
        <v>1.3080000000000001</v>
      </c>
      <c r="F28" s="5">
        <v>8.3758290000000013</v>
      </c>
      <c r="G28" s="6">
        <v>823.53147525633597</v>
      </c>
      <c r="H28" s="2" t="str">
        <f>IF(AND($B28&lt;=4,$C28&lt;=2.5),"Too Small",IF((2*$D28)&gt;$E28,"OFF Center",IF(OR($F28&gt;20,$G28&gt;3000),"Too Large","")))</f>
        <v>OFF Center</v>
      </c>
      <c r="I28" s="2">
        <f>IF(OR($H28="Too Small",$H28="Too Large"),1,IF($H28="Off Center",2,IF($H28="",3,"")))</f>
        <v>2</v>
      </c>
    </row>
    <row r="29" spans="1:9" hidden="1" x14ac:dyDescent="0.45">
      <c r="A29" s="3" t="s">
        <v>27</v>
      </c>
      <c r="B29" s="4">
        <v>3.95</v>
      </c>
      <c r="C29" s="4">
        <v>3.18</v>
      </c>
      <c r="D29" s="4">
        <v>0.57750000000000001</v>
      </c>
      <c r="E29" s="4">
        <v>1.788</v>
      </c>
      <c r="F29" s="5">
        <v>17.623083000000001</v>
      </c>
      <c r="G29" s="6">
        <v>1732.743533989872</v>
      </c>
      <c r="H29" s="2" t="str">
        <f>IF(AND($B29&lt;=4,$C29&lt;=2.5),"Too Small",IF((2*$D29)&gt;$E29,"OFF Center",IF(OR($F29&gt;20,$G29&gt;3000),"Too Large","")))</f>
        <v/>
      </c>
      <c r="I29" s="2">
        <f>IF(OR($H29="Too Small",$H29="Too Large"),1,IF($H29="Off Center",2,IF($H29="",3,"")))</f>
        <v>3</v>
      </c>
    </row>
    <row r="30" spans="1:9" hidden="1" x14ac:dyDescent="0.45">
      <c r="A30" s="3" t="s">
        <v>28</v>
      </c>
      <c r="B30" s="4">
        <v>4</v>
      </c>
      <c r="C30" s="4">
        <v>2.79</v>
      </c>
      <c r="D30" s="4">
        <v>0.6825</v>
      </c>
      <c r="E30" s="4">
        <v>1.1279999999999999</v>
      </c>
      <c r="F30" s="5">
        <v>7.510679999999998</v>
      </c>
      <c r="G30" s="6">
        <v>430.77297845231982</v>
      </c>
      <c r="H30" s="2" t="str">
        <f>IF(AND($B30&lt;=4,$C30&lt;=2.5),"Too Small",IF((2*$D30)&gt;$E30,"OFF Center",IF(OR($F30&gt;20,$G30&gt;3000),"Too Large","")))</f>
        <v>OFF Center</v>
      </c>
      <c r="I30" s="2">
        <f>IF(OR($H30="Too Small",$H30="Too Large"),1,IF($H30="Off Center",2,IF($H30="",3,"")))</f>
        <v>2</v>
      </c>
    </row>
    <row r="31" spans="1:9" hidden="1" x14ac:dyDescent="0.45">
      <c r="A31" s="3" t="s">
        <v>30</v>
      </c>
      <c r="B31" s="4">
        <v>4.1499999999999995</v>
      </c>
      <c r="C31" s="4">
        <v>3.18</v>
      </c>
      <c r="D31" s="4">
        <v>0.89249999999999996</v>
      </c>
      <c r="E31" s="4">
        <v>1.476</v>
      </c>
      <c r="F31" s="5">
        <v>11.626557</v>
      </c>
      <c r="G31" s="6">
        <v>1695.6736895619672</v>
      </c>
      <c r="H31" s="2" t="str">
        <f>IF(AND($B31&lt;=4,$C31&lt;=2.5),"Too Small",IF((2*$D31)&gt;$E31,"OFF Center",IF(OR($F31&gt;20,$G31&gt;3000),"Too Large","")))</f>
        <v>OFF Center</v>
      </c>
      <c r="I31" s="2">
        <f>IF(OR($H31="Too Small",$H31="Too Large"),1,IF($H31="Off Center",2,IF($H31="",3,"")))</f>
        <v>2</v>
      </c>
    </row>
    <row r="32" spans="1:9" hidden="1" x14ac:dyDescent="0.45">
      <c r="A32" s="3" t="s">
        <v>29</v>
      </c>
      <c r="B32" s="4">
        <v>4.1499999999999995</v>
      </c>
      <c r="C32" s="4">
        <v>2.4300000000000002</v>
      </c>
      <c r="D32" s="4">
        <v>0.60000000000000009</v>
      </c>
      <c r="E32" s="4">
        <v>1.3559999999999999</v>
      </c>
      <c r="F32" s="5">
        <v>9.640781999999998</v>
      </c>
      <c r="G32" s="6">
        <v>1406.0585936320267</v>
      </c>
      <c r="H32" s="2" t="str">
        <f>IF(AND($B32&lt;=4,$C32&lt;=2.5),"Too Small",IF((2*$D32)&gt;$E32,"OFF Center",IF(OR($F32&gt;20,$G32&gt;3000),"Too Large","")))</f>
        <v/>
      </c>
      <c r="I32" s="2">
        <f>IF(OR($H32="Too Small",$H32="Too Large"),1,IF($H32="Off Center",2,IF($H32="",3,"")))</f>
        <v>3</v>
      </c>
    </row>
    <row r="33" spans="1:9" hidden="1" x14ac:dyDescent="0.45">
      <c r="A33" s="3" t="s">
        <v>31</v>
      </c>
      <c r="B33" s="4">
        <v>4.2</v>
      </c>
      <c r="C33" s="4">
        <v>2.8499999999999996</v>
      </c>
      <c r="D33" s="4">
        <v>0.83250000000000002</v>
      </c>
      <c r="E33" s="4">
        <v>1.248</v>
      </c>
      <c r="F33" s="5">
        <v>8.2952099999999991</v>
      </c>
      <c r="G33" s="6">
        <v>475.76948007203993</v>
      </c>
      <c r="H33" s="2" t="str">
        <f>IF(AND($B33&lt;=4,$C33&lt;=2.5),"Too Small",IF((2*$D33)&gt;$E33,"OFF Center",IF(OR($F33&gt;20,$G33&gt;3000),"Too Large","")))</f>
        <v>OFF Center</v>
      </c>
      <c r="I33" s="2">
        <f>IF(OR($H33="Too Small",$H33="Too Large"),1,IF($H33="Off Center",2,IF($H33="",3,"")))</f>
        <v>2</v>
      </c>
    </row>
    <row r="34" spans="1:9" hidden="1" x14ac:dyDescent="0.45">
      <c r="A34" s="3" t="s">
        <v>32</v>
      </c>
      <c r="B34" s="4">
        <v>4.25</v>
      </c>
      <c r="C34" s="4">
        <v>3.4499999999999997</v>
      </c>
      <c r="D34" s="4">
        <v>0.75750000000000006</v>
      </c>
      <c r="E34" s="4">
        <v>1.788</v>
      </c>
      <c r="F34" s="5">
        <v>18.811987499999997</v>
      </c>
      <c r="G34" s="6">
        <v>2743.6318638543294</v>
      </c>
      <c r="H34" s="2" t="str">
        <f>IF(AND($B34&lt;=4,$C34&lt;=2.5),"Too Small",IF((2*$D34)&gt;$E34,"OFF Center",IF(OR($F34&gt;20,$G34&gt;3000),"Too Large","")))</f>
        <v/>
      </c>
      <c r="I34" s="2">
        <f>IF(OR($H34="Too Small",$H34="Too Large"),1,IF($H34="Off Center",2,IF($H34="",3,"")))</f>
        <v>3</v>
      </c>
    </row>
    <row r="35" spans="1:9" hidden="1" x14ac:dyDescent="0.45">
      <c r="A35" s="3" t="s">
        <v>35</v>
      </c>
      <c r="B35" s="4">
        <v>4.45</v>
      </c>
      <c r="C35" s="4">
        <v>3.2700000000000005</v>
      </c>
      <c r="D35" s="4">
        <v>0.92999999999999994</v>
      </c>
      <c r="E35" s="4">
        <v>1.6919999999999999</v>
      </c>
      <c r="F35" s="5">
        <v>15.599208000000004</v>
      </c>
      <c r="G35" s="6">
        <v>1533.7513190718723</v>
      </c>
      <c r="H35" s="2" t="str">
        <f>IF(AND($B35&lt;=4,$C35&lt;=2.5),"Too Small",IF((2*$D35)&gt;$E35,"OFF Center",IF(OR($F35&gt;20,$G35&gt;3000),"Too Large","")))</f>
        <v>OFF Center</v>
      </c>
      <c r="I35" s="2">
        <f>IF(OR($H35="Too Small",$H35="Too Large"),1,IF($H35="Off Center",2,IF($H35="",3,"")))</f>
        <v>2</v>
      </c>
    </row>
    <row r="36" spans="1:9" hidden="1" x14ac:dyDescent="0.45">
      <c r="A36" s="3" t="s">
        <v>33</v>
      </c>
      <c r="B36" s="4">
        <v>4.45</v>
      </c>
      <c r="C36" s="4">
        <v>2.4000000000000004</v>
      </c>
      <c r="D36" s="4">
        <v>0.73499999999999999</v>
      </c>
      <c r="E36" s="4">
        <v>1.224</v>
      </c>
      <c r="F36" s="5">
        <v>7.8391200000000012</v>
      </c>
      <c r="G36" s="6">
        <v>1143.2954341787522</v>
      </c>
      <c r="H36" s="2" t="str">
        <f>IF(AND($B36&lt;=4,$C36&lt;=2.5),"Too Small",IF((2*$D36)&gt;$E36,"OFF Center",IF(OR($F36&gt;20,$G36&gt;3000),"Too Large","")))</f>
        <v>OFF Center</v>
      </c>
      <c r="I36" s="2">
        <f>IF(OR($H36="Too Small",$H36="Too Large"),1,IF($H36="Off Center",2,IF($H36="",3,"")))</f>
        <v>2</v>
      </c>
    </row>
    <row r="37" spans="1:9" hidden="1" x14ac:dyDescent="0.45">
      <c r="A37" s="3" t="s">
        <v>34</v>
      </c>
      <c r="B37" s="4">
        <v>4.45</v>
      </c>
      <c r="C37" s="4">
        <v>3.42</v>
      </c>
      <c r="D37" s="4">
        <v>0.66749999999999998</v>
      </c>
      <c r="E37" s="4">
        <v>1.1399999999999999</v>
      </c>
      <c r="F37" s="5">
        <v>10.577204999999998</v>
      </c>
      <c r="G37" s="6">
        <v>606.65267346641986</v>
      </c>
      <c r="H37" s="2" t="str">
        <f>IF(AND($B37&lt;=4,$C37&lt;=2.5),"Too Small",IF((2*$D37)&gt;$E37,"OFF Center",IF(OR($F37&gt;20,$G37&gt;3000),"Too Large","")))</f>
        <v>OFF Center</v>
      </c>
      <c r="I37" s="2">
        <f>IF(OR($H37="Too Small",$H37="Too Large"),1,IF($H37="Off Center",2,IF($H37="",3,"")))</f>
        <v>2</v>
      </c>
    </row>
    <row r="38" spans="1:9" hidden="1" x14ac:dyDescent="0.45">
      <c r="A38" s="3" t="s">
        <v>36</v>
      </c>
      <c r="B38" s="4">
        <v>4.6000000000000005</v>
      </c>
      <c r="C38" s="4">
        <v>2.4300000000000002</v>
      </c>
      <c r="D38" s="4">
        <v>0.85499999999999998</v>
      </c>
      <c r="E38" s="4">
        <v>1.3080000000000001</v>
      </c>
      <c r="F38" s="5">
        <v>8.2493640000000035</v>
      </c>
      <c r="G38" s="6">
        <v>1203.1274168629348</v>
      </c>
      <c r="H38" s="2" t="str">
        <f>IF(AND($B38&lt;=4,$C38&lt;=2.5),"Too Small",IF((2*$D38)&gt;$E38,"OFF Center",IF(OR($F38&gt;20,$G38&gt;3000),"Too Large","")))</f>
        <v>OFF Center</v>
      </c>
      <c r="I38" s="2">
        <f>IF(OR($H38="Too Small",$H38="Too Large"),1,IF($H38="Off Center",2,IF($H38="",3,"")))</f>
        <v>2</v>
      </c>
    </row>
    <row r="39" spans="1:9" hidden="1" x14ac:dyDescent="0.45">
      <c r="A39" s="3" t="s">
        <v>37</v>
      </c>
      <c r="B39" s="4">
        <v>4.75</v>
      </c>
      <c r="C39" s="4">
        <v>2.5499999999999998</v>
      </c>
      <c r="D39" s="4">
        <v>0.72750000000000004</v>
      </c>
      <c r="E39" s="4">
        <v>1.4279999999999999</v>
      </c>
      <c r="F39" s="5">
        <v>11.422087499999998</v>
      </c>
      <c r="G39" s="6">
        <v>1123.0468732565998</v>
      </c>
      <c r="H39" s="2" t="str">
        <f>IF(AND($B39&lt;=4,$C39&lt;=2.5),"Too Small",IF((2*$D39)&gt;$E39,"OFF Center",IF(OR($F39&gt;20,$G39&gt;3000),"Too Large","")))</f>
        <v>OFF Center</v>
      </c>
      <c r="I39" s="2">
        <f>IF(OR($H39="Too Small",$H39="Too Large"),1,IF($H39="Off Center",2,IF($H39="",3,"")))</f>
        <v>2</v>
      </c>
    </row>
    <row r="40" spans="1:9" hidden="1" x14ac:dyDescent="0.45">
      <c r="A40" s="3" t="s">
        <v>38</v>
      </c>
      <c r="B40" s="4">
        <v>4.8</v>
      </c>
      <c r="C40" s="4">
        <v>3.3000000000000003</v>
      </c>
      <c r="D40" s="4">
        <v>0.86999999999999988</v>
      </c>
      <c r="E40" s="4">
        <v>1.74</v>
      </c>
      <c r="F40" s="5">
        <v>18.374400000000001</v>
      </c>
      <c r="G40" s="6">
        <v>1806.6148125696</v>
      </c>
      <c r="H40" s="2" t="str">
        <f>IF(AND($B40&lt;=4,$C40&lt;=2.5),"Too Small",IF((2*$D40)&gt;$E40,"OFF Center",IF(OR($F40&gt;20,$G40&gt;3000),"Too Large","")))</f>
        <v/>
      </c>
      <c r="I40" s="2">
        <f>IF(OR($H40="Too Small",$H40="Too Large"),1,IF($H40="Off Center",2,IF($H40="",3,"")))</f>
        <v>3</v>
      </c>
    </row>
    <row r="41" spans="1:9" hidden="1" x14ac:dyDescent="0.45">
      <c r="A41" s="3" t="s">
        <v>40</v>
      </c>
      <c r="B41" s="4">
        <v>4.8499999999999996</v>
      </c>
      <c r="C41" s="4">
        <v>3.18</v>
      </c>
      <c r="D41" s="4">
        <v>0.66</v>
      </c>
      <c r="E41" s="4">
        <v>1.74</v>
      </c>
      <c r="F41" s="5">
        <v>20.049900000000001</v>
      </c>
      <c r="G41" s="6">
        <v>1971.3539669616</v>
      </c>
      <c r="H41" s="2" t="str">
        <f>IF(AND($B41&lt;=4,$C41&lt;=2.5),"Too Small",IF((2*$D41)&gt;$E41,"OFF Center",IF(OR($F41&gt;20,$G41&gt;3000),"Too Large","")))</f>
        <v>Too Large</v>
      </c>
      <c r="I41" s="2">
        <f>IF(OR($H41="Too Small",$H41="Too Large"),1,IF($H41="Off Center",2,IF($H41="",3,"")))</f>
        <v>1</v>
      </c>
    </row>
    <row r="42" spans="1:9" hidden="1" x14ac:dyDescent="0.45">
      <c r="A42" s="3" t="s">
        <v>39</v>
      </c>
      <c r="B42" s="4">
        <v>4.8499999999999996</v>
      </c>
      <c r="C42" s="4">
        <v>2.82</v>
      </c>
      <c r="D42" s="4">
        <v>0.87749999999999995</v>
      </c>
      <c r="E42" s="4">
        <v>1.452</v>
      </c>
      <c r="F42" s="5">
        <v>11.857958999999997</v>
      </c>
      <c r="G42" s="6">
        <v>1165.9027982542557</v>
      </c>
      <c r="H42" s="2" t="str">
        <f>IF(AND($B42&lt;=4,$C42&lt;=2.5),"Too Small",IF((2*$D42)&gt;$E42,"OFF Center",IF(OR($F42&gt;20,$G42&gt;3000),"Too Large","")))</f>
        <v>OFF Center</v>
      </c>
      <c r="I42" s="2">
        <f>IF(OR($H42="Too Small",$H42="Too Large"),1,IF($H42="Off Center",2,IF($H42="",3,"")))</f>
        <v>2</v>
      </c>
    </row>
    <row r="43" spans="1:9" hidden="1" x14ac:dyDescent="0.45">
      <c r="A43" s="3" t="s">
        <v>41</v>
      </c>
      <c r="B43" s="4">
        <v>4.9000000000000004</v>
      </c>
      <c r="C43" s="4">
        <v>3.4799999999999995</v>
      </c>
      <c r="D43" s="4">
        <v>0.66749999999999998</v>
      </c>
      <c r="E43" s="4">
        <v>1.248</v>
      </c>
      <c r="F43" s="5">
        <v>13.692755999999999</v>
      </c>
      <c r="G43" s="6">
        <v>1346.3044134503036</v>
      </c>
      <c r="H43" s="2" t="str">
        <f>IF(AND($B43&lt;=4,$C43&lt;=2.5),"Too Small",IF((2*$D43)&gt;$E43,"OFF Center",IF(OR($F43&gt;20,$G43&gt;3000),"Too Large","")))</f>
        <v>OFF Center</v>
      </c>
      <c r="I43" s="2">
        <f>IF(OR($H43="Too Small",$H43="Too Large"),1,IF($H43="Off Center",2,IF($H43="",3,"")))</f>
        <v>2</v>
      </c>
    </row>
    <row r="44" spans="1:9" hidden="1" x14ac:dyDescent="0.45">
      <c r="A44" s="3" t="s">
        <v>42</v>
      </c>
      <c r="B44" s="4">
        <v>4.95</v>
      </c>
      <c r="C44" s="4">
        <v>2.4899999999999998</v>
      </c>
      <c r="D44" s="4">
        <v>0.73499999999999999</v>
      </c>
      <c r="E44" s="4">
        <v>1.1639999999999999</v>
      </c>
      <c r="F44" s="5">
        <v>8.3073869999999985</v>
      </c>
      <c r="G44" s="6">
        <v>476.46788854618785</v>
      </c>
      <c r="H44" s="2" t="str">
        <f>IF(AND($B44&lt;=4,$C44&lt;=2.5),"Too Small",IF((2*$D44)&gt;$E44,"OFF Center",IF(OR($F44&gt;20,$G44&gt;3000),"Too Large","")))</f>
        <v>OFF Center</v>
      </c>
      <c r="I44" s="2">
        <f>IF(OR($H44="Too Small",$H44="Too Large"),1,IF($H44="Off Center",2,IF($H44="",3,"")))</f>
        <v>2</v>
      </c>
    </row>
    <row r="45" spans="1:9" hidden="1" x14ac:dyDescent="0.45">
      <c r="A45" s="3" t="s">
        <v>44</v>
      </c>
      <c r="B45" s="4">
        <v>5.15</v>
      </c>
      <c r="C45" s="4">
        <v>2.82</v>
      </c>
      <c r="D45" s="4">
        <v>0.66749999999999998</v>
      </c>
      <c r="E45" s="4">
        <v>1.752</v>
      </c>
      <c r="F45" s="5">
        <v>18.981560999999999</v>
      </c>
      <c r="G45" s="6">
        <v>2768.3632888494453</v>
      </c>
      <c r="H45" s="2" t="str">
        <f>IF(AND($B45&lt;=4,$C45&lt;=2.5),"Too Small",IF((2*$D45)&gt;$E45,"OFF Center",IF(OR($F45&gt;20,$G45&gt;3000),"Too Large","")))</f>
        <v/>
      </c>
      <c r="I45" s="2">
        <f>IF(OR($H45="Too Small",$H45="Too Large"),1,IF($H45="Off Center",2,IF($H45="",3,"")))</f>
        <v>3</v>
      </c>
    </row>
    <row r="46" spans="1:9" hidden="1" x14ac:dyDescent="0.45">
      <c r="A46" s="3" t="s">
        <v>43</v>
      </c>
      <c r="B46" s="4">
        <v>5.15</v>
      </c>
      <c r="C46" s="4">
        <v>2.67</v>
      </c>
      <c r="D46" s="4">
        <v>0.63</v>
      </c>
      <c r="E46" s="4">
        <v>1.452</v>
      </c>
      <c r="F46" s="5">
        <v>14.190516000000001</v>
      </c>
      <c r="G46" s="6">
        <v>2069.6139555767136</v>
      </c>
      <c r="H46" s="2" t="str">
        <f>IF(AND($B46&lt;=4,$C46&lt;=2.5),"Too Small",IF((2*$D46)&gt;$E46,"OFF Center",IF(OR($F46&gt;20,$G46&gt;3000),"Too Large","")))</f>
        <v/>
      </c>
      <c r="I46" s="2">
        <f>IF(OR($H46="Too Small",$H46="Too Large"),1,IF($H46="Off Center",2,IF($H46="",3,"")))</f>
        <v>3</v>
      </c>
    </row>
    <row r="47" spans="1:9" x14ac:dyDescent="0.45">
      <c r="A47" s="3" t="s">
        <v>45</v>
      </c>
      <c r="B47" s="4">
        <v>5.2</v>
      </c>
      <c r="C47" s="4">
        <v>3.42</v>
      </c>
      <c r="D47" s="4">
        <v>0.59250000000000003</v>
      </c>
      <c r="E47" s="4">
        <v>1.788</v>
      </c>
      <c r="F47" s="5">
        <v>24.773111999999998</v>
      </c>
      <c r="G47" s="6">
        <v>1420.8550013810877</v>
      </c>
      <c r="H47" s="2" t="str">
        <f>IF(AND($B47&lt;=4,$C47&lt;=2.5),"Too Small",IF((2*$D47)&gt;$E47,"OFF Center",IF(OR($F47&gt;20,$G47&gt;3000),"Too Large","")))</f>
        <v>Too Large</v>
      </c>
      <c r="I47" s="2">
        <f>IF(OR($H47="Too Small",$H47="Too Large"),1,IF($H47="Off Center",2,IF($H47="",3,"")))</f>
        <v>1</v>
      </c>
    </row>
    <row r="48" spans="1:9" x14ac:dyDescent="0.45">
      <c r="A48" s="3" t="s">
        <v>47</v>
      </c>
      <c r="B48" s="4">
        <v>5.2</v>
      </c>
      <c r="C48" s="4">
        <v>3.18</v>
      </c>
      <c r="D48" s="4">
        <v>0.84749999999999992</v>
      </c>
      <c r="E48" s="4">
        <v>1.536</v>
      </c>
      <c r="F48" s="5">
        <v>16.056456000000004</v>
      </c>
      <c r="G48" s="6">
        <v>920.91360229814427</v>
      </c>
      <c r="H48" s="2" t="str">
        <f>IF(AND($B48&lt;=4,$C48&lt;=2.5),"Too Small",IF((2*$D48)&gt;$E48,"OFF Center",IF(OR($F48&gt;20,$G48&gt;3000),"Too Large","")))</f>
        <v>OFF Center</v>
      </c>
      <c r="I48" s="2">
        <f>IF(OR($H48="Too Small",$H48="Too Large"),1,IF($H48="Off Center",2,IF($H48="",3,"")))</f>
        <v>2</v>
      </c>
    </row>
    <row r="49" spans="1:9" x14ac:dyDescent="0.45">
      <c r="A49" s="3" t="s">
        <v>46</v>
      </c>
      <c r="B49" s="4">
        <v>5.2</v>
      </c>
      <c r="C49" s="4">
        <v>3.33</v>
      </c>
      <c r="D49" s="4">
        <v>0.9375</v>
      </c>
      <c r="E49" s="4">
        <v>1.1759999999999999</v>
      </c>
      <c r="F49" s="5">
        <v>9.5411160000000006</v>
      </c>
      <c r="G49" s="6">
        <v>938.10527114054389</v>
      </c>
      <c r="H49" s="2" t="str">
        <f>IF(AND($B49&lt;=4,$C49&lt;=2.5),"Too Small",IF((2*$D49)&gt;$E49,"OFF Center",IF(OR($F49&gt;20,$G49&gt;3000),"Too Large","")))</f>
        <v>OFF Center</v>
      </c>
      <c r="I49" s="2">
        <f>IF(OR($H49="Too Small",$H49="Too Large"),1,IF($H49="Off Center",2,IF($H49="",3,"")))</f>
        <v>2</v>
      </c>
    </row>
    <row r="50" spans="1:9" hidden="1" x14ac:dyDescent="0.45">
      <c r="A50" s="3" t="s">
        <v>48</v>
      </c>
      <c r="B50" s="4">
        <v>5.3500000000000005</v>
      </c>
      <c r="C50" s="4">
        <v>3.57</v>
      </c>
      <c r="D50" s="4">
        <v>0.90749999999999997</v>
      </c>
      <c r="E50" s="4">
        <v>1.284</v>
      </c>
      <c r="F50" s="5">
        <v>12.968560500000002</v>
      </c>
      <c r="G50" s="6">
        <v>1891.398015022211</v>
      </c>
      <c r="H50" s="2" t="str">
        <f>IF(AND($B50&lt;=4,$C50&lt;=2.5),"Too Small",IF((2*$D50)&gt;$E50,"OFF Center",IF(OR($F50&gt;20,$G50&gt;3000),"Too Large","")))</f>
        <v>OFF Center</v>
      </c>
      <c r="I50" s="2">
        <f>IF(OR($H50="Too Small",$H50="Too Large"),1,IF($H50="Off Center",2,IF($H50="",3,"")))</f>
        <v>2</v>
      </c>
    </row>
    <row r="51" spans="1:9" hidden="1" x14ac:dyDescent="0.45">
      <c r="A51" s="3" t="s">
        <v>49</v>
      </c>
      <c r="B51" s="4">
        <v>5.4</v>
      </c>
      <c r="C51" s="4">
        <v>2.4899999999999998</v>
      </c>
      <c r="D51" s="4">
        <v>0.85499999999999998</v>
      </c>
      <c r="E51" s="4">
        <v>1.56</v>
      </c>
      <c r="F51" s="5">
        <v>13.311540000000001</v>
      </c>
      <c r="G51" s="6">
        <v>763.4797027149599</v>
      </c>
      <c r="H51" s="2" t="str">
        <f>IF(AND($B51&lt;=4,$C51&lt;=2.5),"Too Small",IF((2*$D51)&gt;$E51,"OFF Center",IF(OR($F51&gt;20,$G51&gt;3000),"Too Large","")))</f>
        <v>OFF Center</v>
      </c>
      <c r="I51" s="2">
        <f>IF(OR($H51="Too Small",$H51="Too Large"),1,IF($H51="Off Center",2,IF($H51="",3,"")))</f>
        <v>2</v>
      </c>
    </row>
    <row r="52" spans="1:9" hidden="1" x14ac:dyDescent="0.45">
      <c r="A52" s="3" t="s">
        <v>50</v>
      </c>
      <c r="B52" s="4">
        <v>5.45</v>
      </c>
      <c r="C52" s="4">
        <v>2.9699999999999998</v>
      </c>
      <c r="D52" s="4">
        <v>0.89999999999999991</v>
      </c>
      <c r="E52" s="4">
        <v>1.6320000000000001</v>
      </c>
      <c r="F52" s="5">
        <v>16.704467999999999</v>
      </c>
      <c r="G52" s="6">
        <v>2436.2609571973726</v>
      </c>
      <c r="H52" s="2" t="str">
        <f>IF(AND($B52&lt;=4,$C52&lt;=2.5),"Too Small",IF((2*$D52)&gt;$E52,"OFF Center",IF(OR($F52&gt;20,$G52&gt;3000),"Too Large","")))</f>
        <v>OFF Center</v>
      </c>
      <c r="I52" s="2">
        <f>IF(OR($H52="Too Small",$H52="Too Large"),1,IF($H52="Off Center",2,IF($H52="",3,"")))</f>
        <v>2</v>
      </c>
    </row>
    <row r="53" spans="1:9" hidden="1" x14ac:dyDescent="0.45">
      <c r="A53" s="3" t="s">
        <v>52</v>
      </c>
      <c r="B53" s="4">
        <v>5.5</v>
      </c>
      <c r="C53" s="4">
        <v>3.3000000000000003</v>
      </c>
      <c r="D53" s="4">
        <v>0.5625</v>
      </c>
      <c r="E53" s="4">
        <v>1.536</v>
      </c>
      <c r="F53" s="5">
        <v>21.072150000000004</v>
      </c>
      <c r="G53" s="6">
        <v>1208.5873473366003</v>
      </c>
      <c r="H53" s="2" t="str">
        <f>IF(AND($B53&lt;=4,$C53&lt;=2.5),"Too Small",IF((2*$D53)&gt;$E53,"OFF Center",IF(OR($F53&gt;20,$G53&gt;3000),"Too Large","")))</f>
        <v>Too Large</v>
      </c>
      <c r="I53" s="2">
        <f>IF(OR($H53="Too Small",$H53="Too Large"),1,IF($H53="Off Center",2,IF($H53="",3,"")))</f>
        <v>1</v>
      </c>
    </row>
    <row r="54" spans="1:9" hidden="1" x14ac:dyDescent="0.45">
      <c r="A54" s="3" t="s">
        <v>51</v>
      </c>
      <c r="B54" s="4">
        <v>5.5</v>
      </c>
      <c r="C54" s="4">
        <v>3.5999999999999996</v>
      </c>
      <c r="D54" s="4">
        <v>0.66</v>
      </c>
      <c r="E54" s="4">
        <v>1.44</v>
      </c>
      <c r="F54" s="5">
        <v>19.799999999999997</v>
      </c>
      <c r="G54" s="6">
        <v>1135.6235351999997</v>
      </c>
      <c r="H54" s="2" t="str">
        <f>IF(AND($B54&lt;=4,$C54&lt;=2.5),"Too Small",IF((2*$D54)&gt;$E54,"OFF Center",IF(OR($F54&gt;20,$G54&gt;3000),"Too Large","")))</f>
        <v/>
      </c>
      <c r="I54" s="2">
        <f>IF(OR($H54="Too Small",$H54="Too Large"),1,IF($H54="Off Center",2,IF($H54="",3,"")))</f>
        <v>3</v>
      </c>
    </row>
    <row r="55" spans="1:9" hidden="1" x14ac:dyDescent="0.45">
      <c r="A55" s="3" t="s">
        <v>53</v>
      </c>
      <c r="B55" s="4">
        <v>5.5500000000000007</v>
      </c>
      <c r="C55" s="4">
        <v>3.09</v>
      </c>
      <c r="D55" s="4">
        <v>0.90749999999999997</v>
      </c>
      <c r="E55" s="4">
        <v>1.716</v>
      </c>
      <c r="F55" s="5">
        <v>19.0530945</v>
      </c>
      <c r="G55" s="6">
        <v>1873.3456738172879</v>
      </c>
      <c r="H55" s="2" t="str">
        <f>IF(AND($B55&lt;=4,$C55&lt;=2.5),"Too Small",IF((2*$D55)&gt;$E55,"OFF Center",IF(OR($F55&gt;20,$G55&gt;3000),"Too Large","")))</f>
        <v>OFF Center</v>
      </c>
      <c r="I55" s="2">
        <f>IF(OR($H55="Too Small",$H55="Too Large"),1,IF($H55="Off Center",2,IF($H55="",3,"")))</f>
        <v>2</v>
      </c>
    </row>
    <row r="56" spans="1:9" hidden="1" x14ac:dyDescent="0.45">
      <c r="A56" s="3" t="s">
        <v>54</v>
      </c>
      <c r="B56" s="4">
        <v>5.6499999999999995</v>
      </c>
      <c r="C56" s="4">
        <v>3.2700000000000005</v>
      </c>
      <c r="D56" s="4">
        <v>0.87749999999999995</v>
      </c>
      <c r="E56" s="4">
        <v>1.08</v>
      </c>
      <c r="F56" s="5">
        <v>9.1453725000000023</v>
      </c>
      <c r="G56" s="6">
        <v>899.19482676804023</v>
      </c>
      <c r="H56" s="2" t="str">
        <f>IF(AND($B56&lt;=4,$C56&lt;=2.5),"Too Small",IF((2*$D56)&gt;$E56,"OFF Center",IF(OR($F56&gt;20,$G56&gt;3000),"Too Large","")))</f>
        <v>OFF Center</v>
      </c>
      <c r="I56" s="2">
        <f>IF(OR($H56="Too Small",$H56="Too Large"),1,IF($H56="Off Center",2,IF($H56="",3,"")))</f>
        <v>2</v>
      </c>
    </row>
    <row r="57" spans="1:9" hidden="1" x14ac:dyDescent="0.45">
      <c r="A57" s="3" t="s">
        <v>55</v>
      </c>
      <c r="B57" s="4">
        <v>5.75</v>
      </c>
      <c r="C57" s="4">
        <v>2.46</v>
      </c>
      <c r="D57" s="4">
        <v>0.60000000000000009</v>
      </c>
      <c r="E57" s="4">
        <v>1.7999999999999998</v>
      </c>
      <c r="F57" s="5">
        <v>19.802999999999997</v>
      </c>
      <c r="G57" s="6">
        <v>2888.1659526887993</v>
      </c>
      <c r="H57" s="2" t="str">
        <f>IF(AND($B57&lt;=4,$C57&lt;=2.5),"Too Small",IF((2*$D57)&gt;$E57,"OFF Center",IF(OR($F57&gt;20,$G57&gt;3000),"Too Large","")))</f>
        <v/>
      </c>
      <c r="I57" s="2">
        <f>IF(OR($H57="Too Small",$H57="Too Large"),1,IF($H57="Off Center",2,IF($H57="",3,"")))</f>
        <v>3</v>
      </c>
    </row>
    <row r="58" spans="1:9" hidden="1" x14ac:dyDescent="0.45">
      <c r="A58" s="3" t="s">
        <v>56</v>
      </c>
      <c r="B58" s="4">
        <v>5.85</v>
      </c>
      <c r="C58" s="4">
        <v>3.09</v>
      </c>
      <c r="D58" s="4">
        <v>0.67500000000000004</v>
      </c>
      <c r="E58" s="4">
        <v>1.5960000000000001</v>
      </c>
      <c r="F58" s="5">
        <v>20.715669000000002</v>
      </c>
      <c r="G58" s="6">
        <v>1188.1414779703562</v>
      </c>
      <c r="H58" s="2" t="str">
        <f>IF(AND($B58&lt;=4,$C58&lt;=2.5),"Too Small",IF((2*$D58)&gt;$E58,"OFF Center",IF(OR($F58&gt;20,$G58&gt;3000),"Too Large","")))</f>
        <v>Too Large</v>
      </c>
      <c r="I58" s="2">
        <f>IF(OR($H58="Too Small",$H58="Too Large"),1,IF($H58="Off Center",2,IF($H58="",3,"")))</f>
        <v>1</v>
      </c>
    </row>
    <row r="59" spans="1:9" hidden="1" x14ac:dyDescent="0.45">
      <c r="A59" s="3" t="s">
        <v>57</v>
      </c>
      <c r="B59" s="4">
        <v>5.8999999999999995</v>
      </c>
      <c r="C59" s="4">
        <v>3.1500000000000004</v>
      </c>
      <c r="D59" s="4">
        <v>0.85499999999999998</v>
      </c>
      <c r="E59" s="4">
        <v>1.5720000000000001</v>
      </c>
      <c r="F59" s="5">
        <v>18.622170000000004</v>
      </c>
      <c r="G59" s="6">
        <v>1830.9761496532803</v>
      </c>
      <c r="H59" s="2" t="str">
        <f>IF(AND($B59&lt;=4,$C59&lt;=2.5),"Too Small",IF((2*$D59)&gt;$E59,"OFF Center",IF(OR($F59&gt;20,$G59&gt;3000),"Too Large","")))</f>
        <v>OFF Center</v>
      </c>
      <c r="I59" s="2">
        <f>IF(OR($H59="Too Small",$H59="Too Large"),1,IF($H59="Off Center",2,IF($H59="",3,"")))</f>
        <v>2</v>
      </c>
    </row>
    <row r="60" spans="1:9" hidden="1" x14ac:dyDescent="0.45">
      <c r="A60" s="3" t="s">
        <v>58</v>
      </c>
      <c r="B60" s="4">
        <v>5.9499999999999993</v>
      </c>
      <c r="C60" s="4">
        <v>2.88</v>
      </c>
      <c r="D60" s="4">
        <v>0.92249999999999999</v>
      </c>
      <c r="E60" s="4">
        <v>1.452</v>
      </c>
      <c r="F60" s="5">
        <v>14.342831999999996</v>
      </c>
      <c r="G60" s="6">
        <v>822.62917073836763</v>
      </c>
      <c r="H60" s="2" t="str">
        <f>IF(AND($B60&lt;=4,$C60&lt;=2.5),"Too Small",IF((2*$D60)&gt;$E60,"OFF Center",IF(OR($F60&gt;20,$G60&gt;3000),"Too Large","")))</f>
        <v>OFF Center</v>
      </c>
      <c r="I60" s="2">
        <f>IF(OR($H60="Too Small",$H60="Too Large"),1,IF($H60="Off Center",2,IF($H60="",3,"")))</f>
        <v>2</v>
      </c>
    </row>
    <row r="61" spans="1:9" hidden="1" x14ac:dyDescent="0.45">
      <c r="A61" s="3" t="s">
        <v>59</v>
      </c>
      <c r="B61" s="4">
        <v>6</v>
      </c>
      <c r="C61" s="4">
        <v>2.58</v>
      </c>
      <c r="D61" s="4">
        <v>0.74249999999999994</v>
      </c>
      <c r="E61" s="4">
        <v>1.38</v>
      </c>
      <c r="F61" s="5">
        <v>13.699799999999998</v>
      </c>
      <c r="G61" s="6">
        <v>785.74824785519979</v>
      </c>
      <c r="H61" s="2" t="str">
        <f>IF(AND($B61&lt;=4,$C61&lt;=2.5),"Too Small",IF((2*$D61)&gt;$E61,"OFF Center",IF(OR($F61&gt;20,$G61&gt;3000),"Too Large","")))</f>
        <v>OFF Center</v>
      </c>
      <c r="I61" s="2">
        <f>IF(OR($H61="Too Small",$H61="Too Large"),1,IF($H61="Off Center",2,IF($H61="",3,"")))</f>
        <v>2</v>
      </c>
    </row>
    <row r="62" spans="1:9" hidden="1" x14ac:dyDescent="0.45">
      <c r="A62" s="3" t="s">
        <v>60</v>
      </c>
      <c r="B62" s="4">
        <v>6.05</v>
      </c>
      <c r="C62" s="4">
        <v>3.24</v>
      </c>
      <c r="D62" s="4">
        <v>0.61499999999999999</v>
      </c>
      <c r="E62" s="4">
        <v>1.74</v>
      </c>
      <c r="F62" s="5">
        <v>26.07066</v>
      </c>
      <c r="G62" s="6">
        <v>1495.2755087978398</v>
      </c>
      <c r="H62" s="2" t="str">
        <f>IF(AND($B62&lt;=4,$C62&lt;=2.5),"Too Small",IF((2*$D62)&gt;$E62,"OFF Center",IF(OR($F62&gt;20,$G62&gt;3000),"Too Large","")))</f>
        <v>Too Large</v>
      </c>
      <c r="I62" s="2">
        <f>IF(OR($H62="Too Small",$H62="Too Large"),1,IF($H62="Off Center",2,IF($H62="",3,"")))</f>
        <v>1</v>
      </c>
    </row>
    <row r="63" spans="1:9" hidden="1" x14ac:dyDescent="0.45">
      <c r="A63" s="3" t="s">
        <v>61</v>
      </c>
      <c r="B63" s="4">
        <v>6.25</v>
      </c>
      <c r="C63" s="4">
        <v>3.33</v>
      </c>
      <c r="D63" s="4">
        <v>0.88500000000000001</v>
      </c>
      <c r="E63" s="4">
        <v>1.3320000000000001</v>
      </c>
      <c r="F63" s="5">
        <v>15.442875000000003</v>
      </c>
      <c r="G63" s="6">
        <v>2252.2640906241004</v>
      </c>
      <c r="H63" s="2" t="str">
        <f>IF(AND($B63&lt;=4,$C63&lt;=2.5),"Too Small",IF((2*$D63)&gt;$E63,"OFF Center",IF(OR($F63&gt;20,$G63&gt;3000),"Too Large","")))</f>
        <v>OFF Center</v>
      </c>
      <c r="I63" s="2">
        <f>IF(OR($H63="Too Small",$H63="Too Large"),1,IF($H63="Off Center",2,IF($H63="",3,"")))</f>
        <v>2</v>
      </c>
    </row>
    <row r="64" spans="1:9" hidden="1" x14ac:dyDescent="0.45">
      <c r="A64" s="3" t="s">
        <v>62</v>
      </c>
      <c r="B64" s="4">
        <v>6.3</v>
      </c>
      <c r="C64" s="4">
        <v>2.58</v>
      </c>
      <c r="D64" s="4">
        <v>0.58499999999999996</v>
      </c>
      <c r="E64" s="4">
        <v>1.704</v>
      </c>
      <c r="F64" s="5">
        <v>21.357756000000002</v>
      </c>
      <c r="G64" s="6">
        <v>1224.9682006393441</v>
      </c>
      <c r="H64" s="2" t="str">
        <f>IF(AND($B64&lt;=4,$C64&lt;=2.5),"Too Small",IF((2*$D64)&gt;$E64,"OFF Center",IF(OR($F64&gt;20,$G64&gt;3000),"Too Large","")))</f>
        <v>Too Large</v>
      </c>
      <c r="I64" s="2">
        <f>IF(OR($H64="Too Small",$H64="Too Large"),1,IF($H64="Off Center",2,IF($H64="",3,"")))</f>
        <v>1</v>
      </c>
    </row>
    <row r="65" spans="1:9" hidden="1" x14ac:dyDescent="0.45">
      <c r="A65" s="3" t="s">
        <v>63</v>
      </c>
      <c r="B65" s="4">
        <v>6.3</v>
      </c>
      <c r="C65" s="4">
        <v>3.3000000000000003</v>
      </c>
      <c r="D65" s="4">
        <v>0.60000000000000009</v>
      </c>
      <c r="E65" s="4">
        <v>1.224</v>
      </c>
      <c r="F65" s="5">
        <v>17.130960000000002</v>
      </c>
      <c r="G65" s="6">
        <v>1684.3568274086401</v>
      </c>
      <c r="H65" s="2" t="str">
        <f>IF(AND($B65&lt;=4,$C65&lt;=2.5),"Too Small",IF((2*$D65)&gt;$E65,"OFF Center",IF(OR($F65&gt;20,$G65&gt;3000),"Too Large","")))</f>
        <v/>
      </c>
      <c r="I65" s="2">
        <f>IF(OR($H65="Too Small",$H65="Too Large"),1,IF($H65="Off Center",2,IF($H65="",3,"")))</f>
        <v>3</v>
      </c>
    </row>
    <row r="66" spans="1:9" hidden="1" x14ac:dyDescent="0.45">
      <c r="A66" s="3" t="s">
        <v>64</v>
      </c>
      <c r="B66" s="4">
        <v>6.35</v>
      </c>
      <c r="C66" s="4">
        <v>3.2700000000000005</v>
      </c>
      <c r="D66" s="4">
        <v>0.75750000000000006</v>
      </c>
      <c r="E66" s="4">
        <v>1.1399999999999999</v>
      </c>
      <c r="F66" s="5">
        <v>13.185457499999998</v>
      </c>
      <c r="G66" s="6">
        <v>1923.0313297038417</v>
      </c>
      <c r="H66" s="2" t="str">
        <f>IF(AND($B66&lt;=4,$C66&lt;=2.5),"Too Small",IF((2*$D66)&gt;$E66,"OFF Center",IF(OR($F66&gt;20,$G66&gt;3000),"Too Large","")))</f>
        <v>OFF Center</v>
      </c>
      <c r="I66" s="2">
        <f>IF(OR($H66="Too Small",$H66="Too Large"),1,IF($H66="Off Center",2,IF($H66="",3,"")))</f>
        <v>2</v>
      </c>
    </row>
    <row r="67" spans="1:9" hidden="1" x14ac:dyDescent="0.45">
      <c r="A67" s="3" t="s">
        <v>65</v>
      </c>
      <c r="B67" s="4">
        <v>6.4</v>
      </c>
      <c r="C67" s="4">
        <v>2.4899999999999998</v>
      </c>
      <c r="D67" s="4">
        <v>0.60750000000000004</v>
      </c>
      <c r="E67" s="4">
        <v>1.1759999999999999</v>
      </c>
      <c r="F67" s="5">
        <v>12.286655999999999</v>
      </c>
      <c r="G67" s="6">
        <v>1208.0533093079036</v>
      </c>
      <c r="H67" s="2" t="str">
        <f>IF(AND($B67&lt;=4,$C67&lt;=2.5),"Too Small",IF((2*$D67)&gt;$E67,"OFF Center",IF(OR($F67&gt;20,$G67&gt;3000),"Too Large","")))</f>
        <v>OFF Center</v>
      </c>
      <c r="I67" s="2">
        <f>IF(OR($H67="Too Small",$H67="Too Large"),1,IF($H67="Off Center",2,IF($H67="",3,"")))</f>
        <v>2</v>
      </c>
    </row>
    <row r="68" spans="1:9" hidden="1" x14ac:dyDescent="0.45">
      <c r="A68" s="3" t="s">
        <v>66</v>
      </c>
      <c r="B68" s="4">
        <v>6.45</v>
      </c>
      <c r="C68" s="4">
        <v>2.5499999999999998</v>
      </c>
      <c r="D68" s="4">
        <v>0.91500000000000004</v>
      </c>
      <c r="E68" s="4">
        <v>1.272</v>
      </c>
      <c r="F68" s="5">
        <v>10.888245</v>
      </c>
      <c r="G68" s="6">
        <v>624.49228681937996</v>
      </c>
      <c r="H68" s="2" t="str">
        <f>IF(AND($B68&lt;=4,$C68&lt;=2.5),"Too Small",IF((2*$D68)&gt;$E68,"OFF Center",IF(OR($F68&gt;20,$G68&gt;3000),"Too Large","")))</f>
        <v>OFF Center</v>
      </c>
      <c r="I68" s="2">
        <f>IF(OR($H68="Too Small",$H68="Too Large"),1,IF($H68="Off Center",2,IF($H68="",3,"")))</f>
        <v>2</v>
      </c>
    </row>
    <row r="69" spans="1:9" hidden="1" x14ac:dyDescent="0.45">
      <c r="A69" s="3" t="s">
        <v>67</v>
      </c>
      <c r="B69" s="4">
        <v>6.5500000000000007</v>
      </c>
      <c r="C69" s="4">
        <v>2.58</v>
      </c>
      <c r="D69" s="4">
        <v>0.75</v>
      </c>
      <c r="E69" s="4">
        <v>1.716</v>
      </c>
      <c r="F69" s="5">
        <v>20.549184</v>
      </c>
      <c r="G69" s="6">
        <v>1178.592776745216</v>
      </c>
      <c r="H69" s="2" t="str">
        <f>IF(AND($B69&lt;=4,$C69&lt;=2.5),"Too Small",IF((2*$D69)&gt;$E69,"OFF Center",IF(OR($F69&gt;20,$G69&gt;3000),"Too Large","")))</f>
        <v>Too Large</v>
      </c>
      <c r="I69" s="2">
        <f>IF(OR($H69="Too Small",$H69="Too Large"),1,IF($H69="Off Center",2,IF($H69="",3,"")))</f>
        <v>1</v>
      </c>
    </row>
    <row r="70" spans="1:9" hidden="1" x14ac:dyDescent="0.45">
      <c r="A70" s="3" t="s">
        <v>69</v>
      </c>
      <c r="B70" s="4">
        <v>6.5500000000000007</v>
      </c>
      <c r="C70" s="4">
        <v>3.3000000000000003</v>
      </c>
      <c r="D70" s="4">
        <v>0.59250000000000003</v>
      </c>
      <c r="E70" s="4">
        <v>1.488</v>
      </c>
      <c r="F70" s="5">
        <v>23.625195000000005</v>
      </c>
      <c r="G70" s="6">
        <v>1355.0165386711801</v>
      </c>
      <c r="H70" s="2" t="str">
        <f>IF(AND($B70&lt;=4,$C70&lt;=2.5),"Too Small",IF((2*$D70)&gt;$E70,"OFF Center",IF(OR($F70&gt;20,$G70&gt;3000),"Too Large","")))</f>
        <v>Too Large</v>
      </c>
      <c r="I70" s="2">
        <f>IF(OR($H70="Too Small",$H70="Too Large"),1,IF($H70="Off Center",2,IF($H70="",3,"")))</f>
        <v>1</v>
      </c>
    </row>
    <row r="71" spans="1:9" hidden="1" x14ac:dyDescent="0.45">
      <c r="A71" s="3" t="s">
        <v>68</v>
      </c>
      <c r="B71" s="4">
        <v>6.5500000000000007</v>
      </c>
      <c r="C71" s="4">
        <v>3.3899999999999997</v>
      </c>
      <c r="D71" s="4">
        <v>0.86999999999999988</v>
      </c>
      <c r="E71" s="4">
        <v>1.1040000000000001</v>
      </c>
      <c r="F71" s="5">
        <v>11.635158000000002</v>
      </c>
      <c r="G71" s="6">
        <v>667.3312757863921</v>
      </c>
      <c r="H71" s="2" t="str">
        <f>IF(AND($B71&lt;=4,$C71&lt;=2.5),"Too Small",IF((2*$D71)&gt;$E71,"OFF Center",IF(OR($F71&gt;20,$G71&gt;3000),"Too Large","")))</f>
        <v>OFF Center</v>
      </c>
      <c r="I71" s="2">
        <f>IF(OR($H71="Too Small",$H71="Too Large"),1,IF($H71="Off Center",2,IF($H71="",3,"")))</f>
        <v>2</v>
      </c>
    </row>
    <row r="72" spans="1:9" hidden="1" x14ac:dyDescent="0.45">
      <c r="A72" s="3" t="s">
        <v>70</v>
      </c>
      <c r="B72" s="4">
        <v>6.7</v>
      </c>
      <c r="C72" s="4">
        <v>2.7600000000000002</v>
      </c>
      <c r="D72" s="4">
        <v>0.82500000000000007</v>
      </c>
      <c r="E72" s="4">
        <v>1.3440000000000001</v>
      </c>
      <c r="F72" s="5">
        <v>14.682648000000002</v>
      </c>
      <c r="G72" s="6">
        <v>1443.6329547928322</v>
      </c>
      <c r="H72" s="2" t="str">
        <f>IF(AND($B72&lt;=4,$C72&lt;=2.5),"Too Small",IF((2*$D72)&gt;$E72,"OFF Center",IF(OR($F72&gt;20,$G72&gt;3000),"Too Large","")))</f>
        <v>OFF Center</v>
      </c>
      <c r="I72" s="2">
        <f>IF(OR($H72="Too Small",$H72="Too Large"),1,IF($H72="Off Center",2,IF($H72="",3,"")))</f>
        <v>2</v>
      </c>
    </row>
    <row r="73" spans="1:9" hidden="1" x14ac:dyDescent="0.45">
      <c r="A73" s="3" t="s">
        <v>73</v>
      </c>
      <c r="B73" s="4">
        <v>6.75</v>
      </c>
      <c r="C73" s="4">
        <v>2.52</v>
      </c>
      <c r="D73" s="4">
        <v>0.57750000000000001</v>
      </c>
      <c r="E73" s="4">
        <v>1.704</v>
      </c>
      <c r="F73" s="5">
        <v>22.43619</v>
      </c>
      <c r="G73" s="6">
        <v>3272.2032048708238</v>
      </c>
      <c r="H73" s="2" t="str">
        <f>IF(AND($B73&lt;=4,$C73&lt;=2.5),"Too Small",IF((2*$D73)&gt;$E73,"OFF Center",IF(OR($F73&gt;20,$G73&gt;3000),"Too Large","")))</f>
        <v>Too Large</v>
      </c>
      <c r="I73" s="2">
        <f>IF(OR($H73="Too Small",$H73="Too Large"),1,IF($H73="Off Center",2,IF($H73="",3,"")))</f>
        <v>1</v>
      </c>
    </row>
    <row r="74" spans="1:9" hidden="1" x14ac:dyDescent="0.45">
      <c r="A74" s="3" t="s">
        <v>71</v>
      </c>
      <c r="B74" s="4">
        <v>6.75</v>
      </c>
      <c r="C74" s="4">
        <v>2.7600000000000002</v>
      </c>
      <c r="D74" s="4">
        <v>0.66749999999999998</v>
      </c>
      <c r="E74" s="4">
        <v>1.6080000000000001</v>
      </c>
      <c r="F74" s="5">
        <v>21.666690000000003</v>
      </c>
      <c r="G74" s="6">
        <v>2130.32061418896</v>
      </c>
      <c r="H74" s="2" t="str">
        <f>IF(AND($B74&lt;=4,$C74&lt;=2.5),"Too Small",IF((2*$D74)&gt;$E74,"OFF Center",IF(OR($F74&gt;20,$G74&gt;3000),"Too Large","")))</f>
        <v>Too Large</v>
      </c>
      <c r="I74" s="2">
        <f>IF(OR($H74="Too Small",$H74="Too Large"),1,IF($H74="Off Center",2,IF($H74="",3,"")))</f>
        <v>1</v>
      </c>
    </row>
    <row r="75" spans="1:9" hidden="1" x14ac:dyDescent="0.45">
      <c r="A75" s="3" t="s">
        <v>72</v>
      </c>
      <c r="B75" s="4">
        <v>6.75</v>
      </c>
      <c r="C75" s="4">
        <v>3.06</v>
      </c>
      <c r="D75" s="4">
        <v>0.79500000000000004</v>
      </c>
      <c r="E75" s="4">
        <v>1.2</v>
      </c>
      <c r="F75" s="5">
        <v>13.838849999999999</v>
      </c>
      <c r="G75" s="6">
        <v>2018.3252736639597</v>
      </c>
      <c r="H75" s="2" t="str">
        <f>IF(AND($B75&lt;=4,$C75&lt;=2.5),"Too Small",IF((2*$D75)&gt;$E75,"OFF Center",IF(OR($F75&gt;20,$G75&gt;3000),"Too Large","")))</f>
        <v>OFF Center</v>
      </c>
      <c r="I75" s="2">
        <f>IF(OR($H75="Too Small",$H75="Too Large"),1,IF($H75="Off Center",2,IF($H75="",3,"")))</f>
        <v>2</v>
      </c>
    </row>
    <row r="76" spans="1:9" hidden="1" x14ac:dyDescent="0.45">
      <c r="A76" s="3" t="s">
        <v>75</v>
      </c>
      <c r="B76" s="4">
        <v>6.8999999999999995</v>
      </c>
      <c r="C76" s="4">
        <v>2.88</v>
      </c>
      <c r="D76" s="4">
        <v>0.88500000000000001</v>
      </c>
      <c r="E76" s="4">
        <v>1.74</v>
      </c>
      <c r="F76" s="5">
        <v>22.852799999999995</v>
      </c>
      <c r="G76" s="6">
        <v>3332.963635994879</v>
      </c>
      <c r="H76" s="2" t="str">
        <f>IF(AND($B76&lt;=4,$C76&lt;=2.5),"Too Small",IF((2*$D76)&gt;$E76,"OFF Center",IF(OR($F76&gt;20,$G76&gt;3000),"Too Large","")))</f>
        <v>OFF Center</v>
      </c>
      <c r="I76" s="2">
        <f>IF(OR($H76="Too Small",$H76="Too Large"),1,IF($H76="Off Center",2,IF($H76="",3,"")))</f>
        <v>2</v>
      </c>
    </row>
    <row r="77" spans="1:9" hidden="1" x14ac:dyDescent="0.45">
      <c r="A77" s="3" t="s">
        <v>76</v>
      </c>
      <c r="B77" s="4">
        <v>6.8999999999999995</v>
      </c>
      <c r="C77" s="4">
        <v>2.9699999999999998</v>
      </c>
      <c r="D77" s="4">
        <v>0.64500000000000002</v>
      </c>
      <c r="E77" s="4">
        <v>1.224</v>
      </c>
      <c r="F77" s="5">
        <v>16.271441999999997</v>
      </c>
      <c r="G77" s="6">
        <v>933.24406499200779</v>
      </c>
      <c r="H77" s="2" t="str">
        <f>IF(AND($B77&lt;=4,$C77&lt;=2.5),"Too Small",IF((2*$D77)&gt;$E77,"OFF Center",IF(OR($F77&gt;20,$G77&gt;3000),"Too Large","")))</f>
        <v>OFF Center</v>
      </c>
      <c r="I77" s="2">
        <f>IF(OR($H77="Too Small",$H77="Too Large"),1,IF($H77="Off Center",2,IF($H77="",3,"")))</f>
        <v>2</v>
      </c>
    </row>
    <row r="78" spans="1:9" hidden="1" x14ac:dyDescent="0.45">
      <c r="A78" s="3" t="s">
        <v>74</v>
      </c>
      <c r="B78" s="4">
        <v>6.8999999999999995</v>
      </c>
      <c r="C78" s="4">
        <v>2.61</v>
      </c>
      <c r="D78" s="4">
        <v>0.86999999999999988</v>
      </c>
      <c r="E78" s="4">
        <v>1.212</v>
      </c>
      <c r="F78" s="5">
        <v>11.381687999999999</v>
      </c>
      <c r="G78" s="6">
        <v>1659.9608021878846</v>
      </c>
      <c r="H78" s="2" t="str">
        <f>IF(AND($B78&lt;=4,$C78&lt;=2.5),"Too Small",IF((2*$D78)&gt;$E78,"OFF Center",IF(OR($F78&gt;20,$G78&gt;3000),"Too Large","")))</f>
        <v>OFF Center</v>
      </c>
      <c r="I78" s="2">
        <f>IF(OR($H78="Too Small",$H78="Too Large"),1,IF($H78="Off Center",2,IF($H78="",3,"")))</f>
        <v>2</v>
      </c>
    </row>
    <row r="79" spans="1:9" hidden="1" x14ac:dyDescent="0.45">
      <c r="A79" s="3" t="s">
        <v>78</v>
      </c>
      <c r="B79" s="4">
        <v>7</v>
      </c>
      <c r="C79" s="4">
        <v>3.57</v>
      </c>
      <c r="D79" s="4">
        <v>0.70499999999999996</v>
      </c>
      <c r="E79" s="4">
        <v>1.728</v>
      </c>
      <c r="F79" s="5">
        <v>31.437419999999999</v>
      </c>
      <c r="G79" s="6">
        <v>1803.0845473720799</v>
      </c>
      <c r="H79" s="2" t="str">
        <f>IF(AND($B79&lt;=4,$C79&lt;=2.5),"Too Small",IF((2*$D79)&gt;$E79,"OFF Center",IF(OR($F79&gt;20,$G79&gt;3000),"Too Large","")))</f>
        <v>Too Large</v>
      </c>
      <c r="I79" s="2">
        <f>IF(OR($H79="Too Small",$H79="Too Large"),1,IF($H79="Off Center",2,IF($H79="",3,"")))</f>
        <v>1</v>
      </c>
    </row>
    <row r="80" spans="1:9" hidden="1" x14ac:dyDescent="0.45">
      <c r="A80" s="3" t="s">
        <v>77</v>
      </c>
      <c r="B80" s="4">
        <v>7</v>
      </c>
      <c r="C80" s="4">
        <v>3.09</v>
      </c>
      <c r="D80" s="4">
        <v>0.75750000000000006</v>
      </c>
      <c r="E80" s="4">
        <v>1.3559999999999999</v>
      </c>
      <c r="F80" s="5">
        <v>18.407129999999995</v>
      </c>
      <c r="G80" s="6">
        <v>1809.8329041979193</v>
      </c>
      <c r="H80" s="2" t="str">
        <f>IF(AND($B80&lt;=4,$C80&lt;=2.5),"Too Small",IF((2*$D80)&gt;$E80,"OFF Center",IF(OR($F80&gt;20,$G80&gt;3000),"Too Large","")))</f>
        <v>OFF Center</v>
      </c>
      <c r="I80" s="2">
        <f>IF(OR($H80="Too Small",$H80="Too Large"),1,IF($H80="Off Center",2,IF($H80="",3,"")))</f>
        <v>2</v>
      </c>
    </row>
    <row r="81" spans="1:9" x14ac:dyDescent="0.45">
      <c r="A81" s="3" t="s">
        <v>80</v>
      </c>
      <c r="B81" s="4">
        <v>7.1499999999999995</v>
      </c>
      <c r="C81" s="4">
        <v>3</v>
      </c>
      <c r="D81" s="4">
        <v>0.62249999999999994</v>
      </c>
      <c r="E81" s="4">
        <v>1.5720000000000001</v>
      </c>
      <c r="F81" s="5">
        <v>24.81765</v>
      </c>
      <c r="G81" s="6">
        <v>2440.1305132775997</v>
      </c>
      <c r="H81" s="2" t="str">
        <f>IF(AND($B81&lt;=4,$C81&lt;=2.5),"Too Small",IF((2*$D81)&gt;$E81,"OFF Center",IF(OR($F81&gt;20,$G81&gt;3000),"Too Large","")))</f>
        <v>Too Large</v>
      </c>
      <c r="I81" s="2">
        <f>IF(OR($H81="Too Small",$H81="Too Large"),1,IF($H81="Off Center",2,IF($H81="",3,"")))</f>
        <v>1</v>
      </c>
    </row>
    <row r="82" spans="1:9" x14ac:dyDescent="0.45">
      <c r="A82" s="3" t="s">
        <v>79</v>
      </c>
      <c r="B82" s="4">
        <v>7.1499999999999995</v>
      </c>
      <c r="C82" s="4">
        <v>3.12</v>
      </c>
      <c r="D82" s="4">
        <v>0.81</v>
      </c>
      <c r="E82" s="4">
        <v>1.38</v>
      </c>
      <c r="F82" s="5">
        <v>18.738719999999997</v>
      </c>
      <c r="G82" s="6">
        <v>1074.7541137132798</v>
      </c>
      <c r="H82" s="2" t="str">
        <f>IF(AND($B82&lt;=4,$C82&lt;=2.5),"Too Small",IF((2*$D82)&gt;$E82,"OFF Center",IF(OR($F82&gt;20,$G82&gt;3000),"Too Large","")))</f>
        <v>OFF Center</v>
      </c>
      <c r="I82" s="2">
        <f>IF(OR($H82="Too Small",$H82="Too Large"),1,IF($H82="Off Center",2,IF($H82="",3,"")))</f>
        <v>2</v>
      </c>
    </row>
    <row r="83" spans="1:9" x14ac:dyDescent="0.45">
      <c r="A83" s="3" t="s">
        <v>81</v>
      </c>
      <c r="B83" s="4">
        <v>7.1499999999999995</v>
      </c>
      <c r="C83" s="4">
        <v>2.9699999999999998</v>
      </c>
      <c r="D83" s="4">
        <v>0.57750000000000001</v>
      </c>
      <c r="E83" s="4">
        <v>1.1279999999999999</v>
      </c>
      <c r="F83" s="5">
        <v>15.777976499999996</v>
      </c>
      <c r="G83" s="6">
        <v>1551.3282641759756</v>
      </c>
      <c r="H83" s="2" t="str">
        <f>IF(AND($B83&lt;=4,$C83&lt;=2.5),"Too Small",IF((2*$D83)&gt;$E83,"OFF Center",IF(OR($F83&gt;20,$G83&gt;3000),"Too Large","")))</f>
        <v>OFF Center</v>
      </c>
      <c r="I83" s="2">
        <f>IF(OR($H83="Too Small",$H83="Too Large"),1,IF($H83="Off Center",2,IF($H83="",3,"")))</f>
        <v>2</v>
      </c>
    </row>
    <row r="84" spans="1:9" hidden="1" x14ac:dyDescent="0.45">
      <c r="A84" s="3" t="s">
        <v>82</v>
      </c>
      <c r="B84" s="4">
        <v>7.3</v>
      </c>
      <c r="C84" s="4">
        <v>3.24</v>
      </c>
      <c r="D84" s="4">
        <v>0.82500000000000007</v>
      </c>
      <c r="E84" s="4">
        <v>1.1519999999999999</v>
      </c>
      <c r="F84" s="5">
        <v>14.238503999999997</v>
      </c>
      <c r="G84" s="6">
        <v>1399.9636578735356</v>
      </c>
      <c r="H84" s="2" t="str">
        <f>IF(AND($B84&lt;=4,$C84&lt;=2.5),"Too Small",IF((2*$D84)&gt;$E84,"OFF Center",IF(OR($F84&gt;20,$G84&gt;3000),"Too Large","")))</f>
        <v>OFF Center</v>
      </c>
      <c r="I84" s="2">
        <f>IF(OR($H84="Too Small",$H84="Too Large"),1,IF($H84="Off Center",2,IF($H84="",3,"")))</f>
        <v>2</v>
      </c>
    </row>
    <row r="85" spans="1:9" hidden="1" x14ac:dyDescent="0.45">
      <c r="A85" s="3" t="s">
        <v>83</v>
      </c>
      <c r="B85" s="4">
        <v>7.35</v>
      </c>
      <c r="C85" s="4">
        <v>2.73</v>
      </c>
      <c r="D85" s="4">
        <v>0.92249999999999999</v>
      </c>
      <c r="E85" s="4">
        <v>1.5840000000000001</v>
      </c>
      <c r="F85" s="5">
        <v>19.443469500000003</v>
      </c>
      <c r="G85" s="6">
        <v>1911.7282744712879</v>
      </c>
      <c r="H85" s="2" t="str">
        <f>IF(AND($B85&lt;=4,$C85&lt;=2.5),"Too Small",IF((2*$D85)&gt;$E85,"OFF Center",IF(OR($F85&gt;20,$G85&gt;3000),"Too Large","")))</f>
        <v>OFF Center</v>
      </c>
      <c r="I85" s="2">
        <f>IF(OR($H85="Too Small",$H85="Too Large"),1,IF($H85="Off Center",2,IF($H85="",3,"")))</f>
        <v>2</v>
      </c>
    </row>
    <row r="86" spans="1:9" hidden="1" x14ac:dyDescent="0.45">
      <c r="A86" s="3" t="s">
        <v>84</v>
      </c>
      <c r="B86" s="4">
        <v>7.4</v>
      </c>
      <c r="C86" s="4">
        <v>2.7600000000000002</v>
      </c>
      <c r="D86" s="4">
        <v>0.65249999999999997</v>
      </c>
      <c r="E86" s="4">
        <v>1.452</v>
      </c>
      <c r="F86" s="5">
        <v>20.771208000000001</v>
      </c>
      <c r="G86" s="6">
        <v>2042.2746891198719</v>
      </c>
      <c r="H86" s="2" t="str">
        <f>IF(AND($B86&lt;=4,$C86&lt;=2.5),"Too Small",IF((2*$D86)&gt;$E86,"OFF Center",IF(OR($F86&gt;20,$G86&gt;3000),"Too Large","")))</f>
        <v>Too Large</v>
      </c>
      <c r="I86" s="2">
        <f>IF(OR($H86="Too Small",$H86="Too Large"),1,IF($H86="Off Center",2,IF($H86="",3,"")))</f>
        <v>1</v>
      </c>
    </row>
    <row r="87" spans="1:9" hidden="1" x14ac:dyDescent="0.45">
      <c r="A87" s="3" t="s">
        <v>85</v>
      </c>
      <c r="B87" s="4">
        <v>7.45</v>
      </c>
      <c r="C87" s="4">
        <v>3.1500000000000004</v>
      </c>
      <c r="D87" s="4">
        <v>0.91500000000000004</v>
      </c>
      <c r="E87" s="4">
        <v>1.1279999999999999</v>
      </c>
      <c r="F87" s="5">
        <v>12.156165</v>
      </c>
      <c r="G87" s="6">
        <v>1195.2231230973598</v>
      </c>
      <c r="H87" s="2" t="str">
        <f>IF(AND($B87&lt;=4,$C87&lt;=2.5),"Too Small",IF((2*$D87)&gt;$E87,"OFF Center",IF(OR($F87&gt;20,$G87&gt;3000),"Too Large","")))</f>
        <v>OFF Center</v>
      </c>
      <c r="I87" s="2">
        <f>IF(OR($H87="Too Small",$H87="Too Large"),1,IF($H87="Off Center",2,IF($H87="",3,"")))</f>
        <v>2</v>
      </c>
    </row>
    <row r="88" spans="1:9" hidden="1" x14ac:dyDescent="0.45">
      <c r="A88" s="3" t="s">
        <v>86</v>
      </c>
      <c r="B88" s="4">
        <v>7.5</v>
      </c>
      <c r="C88" s="4">
        <v>2.61</v>
      </c>
      <c r="D88" s="4">
        <v>0.66</v>
      </c>
      <c r="E88" s="4">
        <v>1.1399999999999999</v>
      </c>
      <c r="F88" s="5">
        <v>13.702499999999999</v>
      </c>
      <c r="G88" s="6">
        <v>1347.2624667599998</v>
      </c>
      <c r="H88" s="2" t="str">
        <f>IF(AND($B88&lt;=4,$C88&lt;=2.5),"Too Small",IF((2*$D88)&gt;$E88,"OFF Center",IF(OR($F88&gt;20,$G88&gt;3000),"Too Large","")))</f>
        <v>OFF Center</v>
      </c>
      <c r="I88" s="2">
        <f>IF(OR($H88="Too Small",$H88="Too Large"),1,IF($H88="Off Center",2,IF($H88="",3,"")))</f>
        <v>2</v>
      </c>
    </row>
  </sheetData>
  <autoFilter ref="A10:I88">
    <filterColumn colId="1">
      <filters>
        <filter val="2.80"/>
        <filter val="5.20"/>
        <filter val="7.15"/>
      </filters>
    </filterColumn>
  </autoFilter>
  <sortState ref="A11:I88">
    <sortCondition ref="B11:B88"/>
    <sortCondition descending="1" ref="E11:E88"/>
  </sortState>
  <conditionalFormatting sqref="B11:B88">
    <cfRule type="cellIs" dxfId="14" priority="8" operator="notBetween">
      <formula>3</formula>
      <formula>6</formula>
    </cfRule>
  </conditionalFormatting>
  <conditionalFormatting sqref="C11:C88">
    <cfRule type="cellIs" dxfId="13" priority="7" operator="lessThan">
      <formula>2.5</formula>
    </cfRule>
  </conditionalFormatting>
  <conditionalFormatting sqref="D11:D88">
    <cfRule type="cellIs" dxfId="12" priority="6" operator="greaterThan">
      <formula>AVERAGE($D$11:$D$88)</formula>
    </cfRule>
  </conditionalFormatting>
  <conditionalFormatting sqref="E11:E88">
    <cfRule type="cellIs" dxfId="11" priority="5" operator="lessThan">
      <formula>AVERAGE($E$11:$E$88)</formula>
    </cfRule>
  </conditionalFormatting>
  <conditionalFormatting sqref="F11:F88">
    <cfRule type="cellIs" dxfId="10" priority="4" operator="notBetween">
      <formula>10</formula>
      <formula>20</formula>
    </cfRule>
  </conditionalFormatting>
  <conditionalFormatting sqref="I11:I88">
    <cfRule type="containsText" dxfId="0" priority="3" operator="containsText" text="3">
      <formula>NOT(ISERROR(SEARCH("3",I11)))</formula>
    </cfRule>
    <cfRule type="containsText" dxfId="1" priority="2" operator="containsText" text="2">
      <formula>NOT(ISERROR(SEARCH("2",I11)))</formula>
    </cfRule>
    <cfRule type="containsText" dxfId="2" priority="1" operator="containsText" text="1">
      <formula>NOT(ISERROR(SEARCH("1",I11)))</formula>
    </cfRule>
  </conditionalFormatting>
  <pageMargins left="0.7" right="0.7" top="0.75" bottom="0.75" header="0.3" footer="0.3"/>
  <pageSetup orientation="portrait" r:id="rId1"/>
  <ignoredErrors>
    <ignoredError sqref="D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Question 1</vt:lpstr>
      <vt:lpstr>Starting Data</vt:lpstr>
      <vt:lpstr>hookelaw</vt:lpstr>
      <vt:lpstr>springcode</vt:lpstr>
    </vt:vector>
  </TitlesOfParts>
  <Company>Clemson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2015-10-26T18:30:53Z</dcterms:created>
  <dcterms:modified xsi:type="dcterms:W3CDTF">2015-10-29T22:56:26Z</dcterms:modified>
</cp:coreProperties>
</file>