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brant\Google Drive\ENGR 1060 Work\"/>
    </mc:Choice>
  </mc:AlternateContent>
  <bookViews>
    <workbookView xWindow="0" yWindow="0" windowWidth="19200" windowHeight="8693"/>
  </bookViews>
  <sheets>
    <sheet name="Shipping" sheetId="1" r:id="rId1"/>
    <sheet name="King of Charts" sheetId="2" r:id="rId2"/>
  </sheets>
  <definedNames>
    <definedName name="boxes">Shipping!$E$17:$F$23</definedName>
    <definedName name="brange">Shipping!$F$17:$F$23</definedName>
    <definedName name="dim">Shipping!$B$6:$B$8</definedName>
  </definedNames>
  <calcPr calcId="152511"/>
</workbook>
</file>

<file path=xl/calcChain.xml><?xml version="1.0" encoding="utf-8"?>
<calcChain xmlns="http://schemas.openxmlformats.org/spreadsheetml/2006/main">
  <c r="G9" i="1" l="1"/>
  <c r="G7" i="1"/>
  <c r="G6" i="1"/>
  <c r="B13" i="1"/>
  <c r="B1" i="1"/>
  <c r="L16" i="1" l="1"/>
  <c r="M16" i="1" s="1"/>
  <c r="U16" i="1" s="1"/>
  <c r="V16" i="1" s="1"/>
  <c r="O16" i="1" s="1"/>
  <c r="R16" i="1"/>
  <c r="S16" i="1" s="1"/>
  <c r="Q16" i="1"/>
  <c r="L15" i="1"/>
  <c r="M15" i="1" s="1"/>
  <c r="U15" i="1" s="1"/>
  <c r="V15" i="1" s="1"/>
  <c r="O15" i="1" s="1"/>
  <c r="R15" i="1"/>
  <c r="S15" i="1" s="1"/>
  <c r="Q15" i="1"/>
  <c r="L14" i="1"/>
  <c r="M14" i="1" s="1"/>
  <c r="U14" i="1" s="1"/>
  <c r="V14" i="1" s="1"/>
  <c r="O14" i="1" s="1"/>
  <c r="R14" i="1"/>
  <c r="S14" i="1" s="1"/>
  <c r="Q14" i="1"/>
  <c r="L13" i="1"/>
  <c r="M13" i="1" s="1"/>
  <c r="U13" i="1" s="1"/>
  <c r="V13" i="1" s="1"/>
  <c r="O13" i="1" s="1"/>
  <c r="R13" i="1"/>
  <c r="S13" i="1" s="1"/>
  <c r="Q13" i="1"/>
  <c r="L12" i="1"/>
  <c r="M12" i="1" s="1"/>
  <c r="U12" i="1" s="1"/>
  <c r="V12" i="1" s="1"/>
  <c r="O12" i="1" s="1"/>
  <c r="R12" i="1"/>
  <c r="S12" i="1" s="1"/>
  <c r="Q12" i="1"/>
  <c r="L11" i="1"/>
  <c r="M11" i="1" s="1"/>
  <c r="U11" i="1" s="1"/>
  <c r="V11" i="1" s="1"/>
  <c r="O11" i="1" s="1"/>
  <c r="R11" i="1"/>
  <c r="S11" i="1" s="1"/>
  <c r="Q11" i="1"/>
  <c r="L10" i="1"/>
  <c r="M10" i="1" s="1"/>
  <c r="U10" i="1" s="1"/>
  <c r="V10" i="1" s="1"/>
  <c r="O10" i="1" s="1"/>
  <c r="R10" i="1"/>
  <c r="S10" i="1" s="1"/>
  <c r="Q10" i="1"/>
  <c r="L9" i="1"/>
  <c r="M9" i="1" s="1"/>
  <c r="U9" i="1" s="1"/>
  <c r="V9" i="1" s="1"/>
  <c r="O9" i="1" s="1"/>
  <c r="R9" i="1"/>
  <c r="S9" i="1" s="1"/>
  <c r="Q9" i="1"/>
  <c r="L8" i="1"/>
  <c r="M8" i="1" s="1"/>
  <c r="U8" i="1" s="1"/>
  <c r="V8" i="1" s="1"/>
  <c r="O8" i="1" s="1"/>
  <c r="R8" i="1"/>
  <c r="S8" i="1" s="1"/>
  <c r="Q8" i="1"/>
  <c r="L7" i="1"/>
  <c r="M7" i="1" s="1"/>
  <c r="U7" i="1" s="1"/>
  <c r="V7" i="1" s="1"/>
  <c r="O7" i="1" s="1"/>
  <c r="R7" i="1"/>
  <c r="S7" i="1" s="1"/>
  <c r="Q7" i="1"/>
</calcChain>
</file>

<file path=xl/sharedStrings.xml><?xml version="1.0" encoding="utf-8"?>
<sst xmlns="http://schemas.openxmlformats.org/spreadsheetml/2006/main" count="72" uniqueCount="62">
  <si>
    <t>Table 1a.  Package Dimensions</t>
  </si>
  <si>
    <t>Table 2.  Package Choice Approval &amp; Instructions</t>
  </si>
  <si>
    <t>Length</t>
  </si>
  <si>
    <t>[in]</t>
  </si>
  <si>
    <t>Data Set 1</t>
  </si>
  <si>
    <t>Data Set 2</t>
  </si>
  <si>
    <t>Data Set 3</t>
  </si>
  <si>
    <t>Data Set 4</t>
  </si>
  <si>
    <t>Data Set 5</t>
  </si>
  <si>
    <t>Data Set 6</t>
  </si>
  <si>
    <t>Data Set 7</t>
  </si>
  <si>
    <t>Data Set 8</t>
  </si>
  <si>
    <t>Data Set 9</t>
  </si>
  <si>
    <t>Data Set 10</t>
  </si>
  <si>
    <t>Data Set 11</t>
  </si>
  <si>
    <t>Width</t>
  </si>
  <si>
    <t>Height</t>
  </si>
  <si>
    <t>Mass</t>
  </si>
  <si>
    <t>[kg]</t>
  </si>
  <si>
    <t>Table 1b.  Shipping Method</t>
  </si>
  <si>
    <t>Shipping Method</t>
  </si>
  <si>
    <t>Table 1c.  Packing Box</t>
  </si>
  <si>
    <t>Box Code</t>
  </si>
  <si>
    <t>Table 3.  Package Calculations</t>
  </si>
  <si>
    <t>Table 4.  Box Strength Guidelines</t>
  </si>
  <si>
    <t>Box Size (L + W + H)</t>
  </si>
  <si>
    <t>Box Volume (L x W x H)</t>
  </si>
  <si>
    <t>[cin]</t>
  </si>
  <si>
    <t>A-1</t>
  </si>
  <si>
    <t>Girth Size (2W + 2H)</t>
  </si>
  <si>
    <t>A-3</t>
  </si>
  <si>
    <t>A-4</t>
  </si>
  <si>
    <t>Dimensional Weight</t>
  </si>
  <si>
    <t>[lbf]</t>
  </si>
  <si>
    <t>B-1</t>
  </si>
  <si>
    <t>Billable Weight</t>
  </si>
  <si>
    <t>B-2</t>
  </si>
  <si>
    <t>B-4</t>
  </si>
  <si>
    <t>B-5</t>
  </si>
  <si>
    <t>Table 5.  Billable Weight Charges</t>
  </si>
  <si>
    <t>Table 6.  Shipping Methods</t>
  </si>
  <si>
    <t>Max Weight [lbf]</t>
  </si>
  <si>
    <t>Charge Rate</t>
  </si>
  <si>
    <t>DA</t>
  </si>
  <si>
    <t>Domestic, Air</t>
  </si>
  <si>
    <t>DG</t>
  </si>
  <si>
    <t>Domestic, Ground</t>
  </si>
  <si>
    <t>IAEx</t>
  </si>
  <si>
    <t>International, Air, Export</t>
  </si>
  <si>
    <t>Potential Boxes</t>
  </si>
  <si>
    <t>Maximum Mass [kg]</t>
  </si>
  <si>
    <t>Max Box Mass [kg]</t>
  </si>
  <si>
    <t xml:space="preserve">              Does package exceed maximum mass?</t>
  </si>
  <si>
    <t>Number of length dimensions exceeding 24 in?</t>
  </si>
  <si>
    <t>Length?</t>
  </si>
  <si>
    <t>Width?</t>
  </si>
  <si>
    <t>Height?</t>
  </si>
  <si>
    <t>Table 7.</t>
  </si>
  <si>
    <t>Date</t>
  </si>
  <si>
    <t>Name</t>
  </si>
  <si>
    <t>Christopher Brant</t>
  </si>
  <si>
    <t>Purpose: midterm exam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</si>
</sst>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"/>
    <numFmt numFmtId="165" formatCode="0.0000"/>
  </numFmts>
  <fonts count="11" x14ac:knownFonts="1">
    <font>
      <sz val="11"/>
      <color theme="1"/>
      <name val="Franklin Gothic Book"/>
      <family val="2"/>
      <scheme val="minor"/>
    </font>
    <font>
      <sz val="10"/>
      <color theme="1"/>
      <name val="Corbel"/>
      <family val="2"/>
    </font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b/>
      <sz val="10"/>
      <color theme="0"/>
      <name val="Franklin Gothic Book"/>
      <family val="2"/>
      <scheme val="minor"/>
    </font>
    <font>
      <b/>
      <sz val="10"/>
      <name val="Franklin Gothic Book"/>
      <family val="2"/>
      <scheme val="minor"/>
    </font>
    <font>
      <b/>
      <sz val="10"/>
      <color theme="1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i/>
      <sz val="8"/>
      <color theme="1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1" fillId="0" borderId="0"/>
  </cellStyleXfs>
  <cellXfs count="8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2" xfId="0" applyFont="1" applyBorder="1"/>
    <xf numFmtId="0" fontId="5" fillId="8" borderId="13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4" fillId="9" borderId="12" xfId="0" applyFont="1" applyFill="1" applyBorder="1" applyAlignment="1">
      <alignment horizontal="center"/>
    </xf>
    <xf numFmtId="0" fontId="4" fillId="9" borderId="13" xfId="0" applyFont="1" applyFill="1" applyBorder="1" applyAlignment="1">
      <alignment horizontal="center"/>
    </xf>
    <xf numFmtId="0" fontId="4" fillId="9" borderId="14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1" fontId="3" fillId="0" borderId="13" xfId="0" applyNumberFormat="1" applyFont="1" applyFill="1" applyBorder="1" applyAlignment="1">
      <alignment horizontal="center"/>
    </xf>
    <xf numFmtId="164" fontId="3" fillId="0" borderId="13" xfId="0" applyNumberFormat="1" applyFont="1" applyFill="1" applyBorder="1" applyAlignment="1">
      <alignment horizontal="center"/>
    </xf>
    <xf numFmtId="165" fontId="3" fillId="0" borderId="13" xfId="0" applyNumberFormat="1" applyFont="1" applyFill="1" applyBorder="1" applyAlignment="1">
      <alignment horizontal="center"/>
    </xf>
    <xf numFmtId="1" fontId="3" fillId="0" borderId="14" xfId="0" applyNumberFormat="1" applyFont="1" applyFill="1" applyBorder="1" applyAlignment="1">
      <alignment horizontal="center"/>
    </xf>
    <xf numFmtId="0" fontId="3" fillId="0" borderId="15" xfId="0" applyFont="1" applyBorder="1"/>
    <xf numFmtId="0" fontId="6" fillId="0" borderId="12" xfId="0" applyFont="1" applyBorder="1"/>
    <xf numFmtId="0" fontId="5" fillId="7" borderId="13" xfId="2" applyFont="1" applyFill="1" applyBorder="1" applyAlignment="1">
      <alignment horizontal="center"/>
    </xf>
    <xf numFmtId="0" fontId="6" fillId="6" borderId="12" xfId="0" applyFont="1" applyFill="1" applyBorder="1" applyAlignment="1">
      <alignment horizontal="center"/>
    </xf>
    <xf numFmtId="0" fontId="6" fillId="6" borderId="14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8" xfId="0" applyFont="1" applyFill="1" applyBorder="1" applyAlignment="1">
      <alignment horizontal="center"/>
    </xf>
    <xf numFmtId="1" fontId="3" fillId="0" borderId="18" xfId="0" applyNumberFormat="1" applyFont="1" applyFill="1" applyBorder="1" applyAlignment="1">
      <alignment horizontal="center"/>
    </xf>
    <xf numFmtId="164" fontId="3" fillId="0" borderId="18" xfId="0" applyNumberFormat="1" applyFont="1" applyFill="1" applyBorder="1" applyAlignment="1">
      <alignment horizontal="center"/>
    </xf>
    <xf numFmtId="165" fontId="3" fillId="0" borderId="18" xfId="0" applyNumberFormat="1" applyFont="1" applyFill="1" applyBorder="1" applyAlignment="1">
      <alignment horizontal="center"/>
    </xf>
    <xf numFmtId="1" fontId="3" fillId="0" borderId="19" xfId="0" applyNumberFormat="1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22" xfId="0" applyFont="1" applyBorder="1"/>
    <xf numFmtId="0" fontId="3" fillId="0" borderId="0" xfId="0" applyFont="1" applyBorder="1"/>
    <xf numFmtId="0" fontId="3" fillId="0" borderId="23" xfId="0" applyFont="1" applyBorder="1" applyAlignment="1">
      <alignment horizontal="center"/>
    </xf>
    <xf numFmtId="1" fontId="5" fillId="7" borderId="13" xfId="3" applyNumberFormat="1" applyFont="1" applyFill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6" fillId="15" borderId="24" xfId="0" applyFont="1" applyFill="1" applyBorder="1" applyAlignment="1">
      <alignment horizontal="center"/>
    </xf>
    <xf numFmtId="0" fontId="6" fillId="15" borderId="25" xfId="0" applyFont="1" applyFill="1" applyBorder="1" applyAlignment="1">
      <alignment horizontal="center"/>
    </xf>
    <xf numFmtId="0" fontId="6" fillId="16" borderId="12" xfId="0" applyFont="1" applyFill="1" applyBorder="1" applyAlignment="1">
      <alignment horizontal="center"/>
    </xf>
    <xf numFmtId="0" fontId="3" fillId="0" borderId="14" xfId="0" applyFont="1" applyBorder="1"/>
    <xf numFmtId="0" fontId="6" fillId="17" borderId="12" xfId="0" applyFont="1" applyFill="1" applyBorder="1" applyAlignment="1">
      <alignment horizontal="center"/>
    </xf>
    <xf numFmtId="0" fontId="6" fillId="16" borderId="15" xfId="0" applyFont="1" applyFill="1" applyBorder="1" applyAlignment="1">
      <alignment horizontal="center"/>
    </xf>
    <xf numFmtId="0" fontId="3" fillId="0" borderId="19" xfId="0" applyFont="1" applyBorder="1"/>
    <xf numFmtId="0" fontId="6" fillId="17" borderId="15" xfId="0" applyFont="1" applyFill="1" applyBorder="1" applyAlignment="1">
      <alignment horizontal="center"/>
    </xf>
    <xf numFmtId="0" fontId="6" fillId="0" borderId="15" xfId="0" applyFont="1" applyBorder="1"/>
    <xf numFmtId="1" fontId="6" fillId="7" borderId="18" xfId="1" applyNumberFormat="1" applyFont="1" applyFill="1" applyBorder="1" applyAlignment="1">
      <alignment horizontal="center"/>
    </xf>
    <xf numFmtId="0" fontId="6" fillId="11" borderId="26" xfId="0" applyFont="1" applyFill="1" applyBorder="1" applyAlignment="1"/>
    <xf numFmtId="0" fontId="6" fillId="11" borderId="27" xfId="0" applyFont="1" applyFill="1" applyBorder="1" applyAlignment="1"/>
    <xf numFmtId="0" fontId="4" fillId="13" borderId="7" xfId="0" applyFont="1" applyFill="1" applyBorder="1" applyAlignment="1">
      <alignment horizontal="center"/>
    </xf>
    <xf numFmtId="0" fontId="4" fillId="13" borderId="8" xfId="0" applyFont="1" applyFill="1" applyBorder="1" applyAlignment="1">
      <alignment horizontal="center"/>
    </xf>
    <xf numFmtId="0" fontId="4" fillId="14" borderId="1" xfId="3" applyFont="1" applyFill="1" applyBorder="1" applyAlignment="1">
      <alignment horizontal="center"/>
    </xf>
    <xf numFmtId="0" fontId="4" fillId="14" borderId="3" xfId="3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6" fillId="11" borderId="15" xfId="0" applyFont="1" applyFill="1" applyBorder="1" applyAlignment="1">
      <alignment horizontal="left" indent="4"/>
    </xf>
    <xf numFmtId="0" fontId="6" fillId="11" borderId="18" xfId="0" applyFont="1" applyFill="1" applyBorder="1" applyAlignment="1">
      <alignment horizontal="left" indent="4"/>
    </xf>
    <xf numFmtId="0" fontId="0" fillId="8" borderId="20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4" fillId="9" borderId="1" xfId="2" applyFont="1" applyFill="1" applyBorder="1" applyAlignment="1">
      <alignment horizontal="center"/>
    </xf>
    <xf numFmtId="0" fontId="4" fillId="9" borderId="2" xfId="2" applyFont="1" applyFill="1" applyBorder="1" applyAlignment="1">
      <alignment horizontal="center"/>
    </xf>
    <xf numFmtId="0" fontId="4" fillId="9" borderId="3" xfId="2" applyFont="1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12" borderId="6" xfId="0" applyFont="1" applyFill="1" applyBorder="1" applyAlignment="1">
      <alignment horizontal="center"/>
    </xf>
    <xf numFmtId="0" fontId="5" fillId="10" borderId="12" xfId="0" applyFont="1" applyFill="1" applyBorder="1" applyAlignment="1">
      <alignment horizontal="left"/>
    </xf>
    <xf numFmtId="0" fontId="5" fillId="10" borderId="13" xfId="0" applyFont="1" applyFill="1" applyBorder="1" applyAlignment="1">
      <alignment horizontal="left"/>
    </xf>
    <xf numFmtId="0" fontId="6" fillId="11" borderId="12" xfId="0" applyFont="1" applyFill="1" applyBorder="1" applyAlignment="1">
      <alignment horizontal="left" indent="4"/>
    </xf>
    <xf numFmtId="0" fontId="6" fillId="11" borderId="13" xfId="0" applyFont="1" applyFill="1" applyBorder="1" applyAlignment="1">
      <alignment horizontal="left" indent="4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left"/>
    </xf>
    <xf numFmtId="0" fontId="4" fillId="4" borderId="13" xfId="0" applyFont="1" applyFill="1" applyBorder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10" fillId="0" borderId="0" xfId="0" applyFont="1"/>
    <xf numFmtId="14" fontId="6" fillId="0" borderId="0" xfId="0" applyNumberFormat="1" applyFont="1"/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</cellXfs>
  <cellStyles count="5">
    <cellStyle name="Bad 2" xfId="3"/>
    <cellStyle name="Comma" xfId="1" builtinId="3"/>
    <cellStyle name="Good 2" xfId="2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17012248468940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Shipping!$L$7:$L$16</c:f>
              <c:numCache>
                <c:formatCode>General</c:formatCode>
                <c:ptCount val="10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100</c:v>
                </c:pt>
                <c:pt idx="6">
                  <c:v>160</c:v>
                </c:pt>
                <c:pt idx="7">
                  <c:v>220</c:v>
                </c:pt>
                <c:pt idx="8">
                  <c:v>280</c:v>
                </c:pt>
                <c:pt idx="9">
                  <c:v>320</c:v>
                </c:pt>
              </c:numCache>
            </c:numRef>
          </c:xVal>
          <c:yVal>
            <c:numRef>
              <c:f>Shipping!$M$7:$M$16</c:f>
              <c:numCache>
                <c:formatCode>General</c:formatCode>
                <c:ptCount val="10"/>
                <c:pt idx="0">
                  <c:v>19</c:v>
                </c:pt>
                <c:pt idx="1">
                  <c:v>35</c:v>
                </c:pt>
                <c:pt idx="2">
                  <c:v>55</c:v>
                </c:pt>
                <c:pt idx="3">
                  <c:v>95</c:v>
                </c:pt>
                <c:pt idx="4">
                  <c:v>135</c:v>
                </c:pt>
                <c:pt idx="5">
                  <c:v>215</c:v>
                </c:pt>
                <c:pt idx="6">
                  <c:v>335</c:v>
                </c:pt>
                <c:pt idx="7">
                  <c:v>455</c:v>
                </c:pt>
                <c:pt idx="8">
                  <c:v>575</c:v>
                </c:pt>
                <c:pt idx="9">
                  <c:v>655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247240"/>
        <c:axId val="348862648"/>
      </c:scatterChart>
      <c:valAx>
        <c:axId val="34424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62648"/>
        <c:crosses val="autoZero"/>
        <c:crossBetween val="midCat"/>
      </c:valAx>
      <c:valAx>
        <c:axId val="3488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4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307" cy="628305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LAE3e">
  <a:themeElements>
    <a:clrScheme name="Retrospect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Retro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hade val="92000"/>
                <a:satMod val="130000"/>
              </a:schemeClr>
            </a:gs>
            <a:gs pos="45000">
              <a:schemeClr val="phClr">
                <a:tint val="60000"/>
                <a:shade val="99000"/>
                <a:satMod val="120000"/>
              </a:schemeClr>
            </a:gs>
            <a:gs pos="100000">
              <a:schemeClr val="phClr">
                <a:tint val="55000"/>
                <a:satMod val="14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  <a:satMod val="130000"/>
              </a:schemeClr>
            </a:gs>
            <a:gs pos="34000">
              <a:schemeClr val="phClr">
                <a:shade val="87000"/>
                <a:satMod val="125000"/>
              </a:schemeClr>
            </a:gs>
            <a:gs pos="70000">
              <a:schemeClr val="phClr">
                <a:tint val="100000"/>
                <a:shade val="90000"/>
                <a:satMod val="130000"/>
              </a:schemeClr>
            </a:gs>
            <a:gs pos="100000">
              <a:schemeClr val="phClr">
                <a:tint val="100000"/>
                <a:shade val="100000"/>
                <a:satMod val="11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a:effectStyle>
      </a:effectStyleLst>
      <a:bgFillStyleLst>
        <a:solidFill>
          <a:schemeClr val="phClr"/>
        </a:solidFill>
        <a:solidFill>
          <a:schemeClr val="phClr">
            <a:tint val="90000"/>
            <a:shade val="97000"/>
            <a:satMod val="130000"/>
          </a:schemeClr>
        </a:solidFill>
        <a:gradFill rotWithShape="1">
          <a:gsLst>
            <a:gs pos="0">
              <a:schemeClr val="phClr">
                <a:tint val="96000"/>
                <a:shade val="99000"/>
                <a:satMod val="140000"/>
              </a:schemeClr>
            </a:gs>
            <a:gs pos="65000">
              <a:schemeClr val="phClr">
                <a:tint val="100000"/>
                <a:shade val="80000"/>
                <a:satMod val="130000"/>
              </a:schemeClr>
            </a:gs>
            <a:gs pos="100000">
              <a:schemeClr val="phClr">
                <a:tint val="100000"/>
                <a:shade val="48000"/>
                <a:satMod val="120000"/>
              </a:schemeClr>
            </a:gs>
          </a:gsLst>
          <a:lin ang="162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TLAE3e" id="{270DBDC1-640A-47C6-B141-9D49D233FB85}" vid="{A797BA85-8580-480F-8029-0867C1EAB833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abSelected="1" zoomScale="80" zoomScaleNormal="80" workbookViewId="0">
      <selection activeCell="B6" sqref="B6:B8"/>
    </sheetView>
  </sheetViews>
  <sheetFormatPr defaultColWidth="8.8203125" defaultRowHeight="15" customHeight="1" x14ac:dyDescent="0.5"/>
  <cols>
    <col min="1" max="1" width="21.3515625" style="1" customWidth="1"/>
    <col min="2" max="2" width="18.64453125" style="1" customWidth="1"/>
    <col min="3" max="3" width="4.52734375" style="2" customWidth="1"/>
    <col min="4" max="4" width="13.703125" style="1" bestFit="1" customWidth="1"/>
    <col min="5" max="6" width="19.8203125" style="1" customWidth="1"/>
    <col min="7" max="7" width="20.52734375" style="2" customWidth="1"/>
    <col min="8" max="9" width="6.8203125" style="1" customWidth="1"/>
    <col min="10" max="10" width="18.8203125" customWidth="1"/>
    <col min="11" max="11" width="6.8203125" style="1" customWidth="1"/>
    <col min="12" max="22" width="12.8203125" style="1" customWidth="1"/>
    <col min="23" max="16384" width="8.8203125" style="1"/>
  </cols>
  <sheetData>
    <row r="1" spans="1:22" s="78" customFormat="1" ht="15" customHeight="1" x14ac:dyDescent="0.5">
      <c r="A1" s="78" t="s">
        <v>58</v>
      </c>
      <c r="B1" s="81">
        <f ca="1">TODAY()</f>
        <v>42310</v>
      </c>
      <c r="C1" s="79" t="s">
        <v>59</v>
      </c>
      <c r="D1" s="78" t="s">
        <v>60</v>
      </c>
      <c r="G1" s="79"/>
      <c r="J1" s="80"/>
    </row>
    <row r="2" spans="1:22" ht="15" customHeight="1" x14ac:dyDescent="0.5">
      <c r="A2" s="1" t="s">
        <v>61</v>
      </c>
    </row>
    <row r="4" spans="1:22" ht="15" customHeight="1" thickBot="1" x14ac:dyDescent="0.55000000000000004"/>
    <row r="5" spans="1:22" ht="15" customHeight="1" x14ac:dyDescent="0.5">
      <c r="A5" s="67" t="s">
        <v>0</v>
      </c>
      <c r="B5" s="68"/>
      <c r="C5" s="69"/>
      <c r="E5" s="70" t="s">
        <v>1</v>
      </c>
      <c r="F5" s="71"/>
      <c r="G5" s="72"/>
      <c r="L5" s="73" t="s">
        <v>57</v>
      </c>
      <c r="M5" s="74"/>
      <c r="N5" s="74"/>
      <c r="O5" s="74"/>
      <c r="P5" s="74"/>
      <c r="Q5" s="74"/>
      <c r="R5" s="74"/>
      <c r="S5" s="74"/>
      <c r="T5" s="74"/>
      <c r="U5" s="74"/>
      <c r="V5" s="75"/>
    </row>
    <row r="6" spans="1:22" ht="15" customHeight="1" x14ac:dyDescent="0.5">
      <c r="A6" s="3" t="s">
        <v>2</v>
      </c>
      <c r="B6" s="4">
        <v>5</v>
      </c>
      <c r="C6" s="5" t="s">
        <v>3</v>
      </c>
      <c r="E6" s="76" t="s">
        <v>51</v>
      </c>
      <c r="F6" s="77"/>
      <c r="G6" s="82">
        <f>VLOOKUP(B14, boxes, 2, FALSE)</f>
        <v>30</v>
      </c>
      <c r="L6" s="6" t="s">
        <v>4</v>
      </c>
      <c r="M6" s="7" t="s">
        <v>5</v>
      </c>
      <c r="N6" s="7" t="s">
        <v>6</v>
      </c>
      <c r="O6" s="7" t="s">
        <v>7</v>
      </c>
      <c r="P6" s="7" t="s">
        <v>8</v>
      </c>
      <c r="Q6" s="7" t="s">
        <v>9</v>
      </c>
      <c r="R6" s="7" t="s">
        <v>10</v>
      </c>
      <c r="S6" s="7" t="s">
        <v>11</v>
      </c>
      <c r="T6" s="7" t="s">
        <v>12</v>
      </c>
      <c r="U6" s="7" t="s">
        <v>13</v>
      </c>
      <c r="V6" s="8" t="s">
        <v>14</v>
      </c>
    </row>
    <row r="7" spans="1:22" ht="15" customHeight="1" x14ac:dyDescent="0.5">
      <c r="A7" s="3" t="s">
        <v>15</v>
      </c>
      <c r="B7" s="4">
        <v>10</v>
      </c>
      <c r="C7" s="5" t="s">
        <v>3</v>
      </c>
      <c r="D7" s="2"/>
      <c r="E7" s="63" t="s">
        <v>52</v>
      </c>
      <c r="F7" s="64"/>
      <c r="G7" s="82" t="str">
        <f>IF($B$9&gt;$G$6, "Yes", "")</f>
        <v>Yes</v>
      </c>
      <c r="L7" s="9">
        <f>P7*2</f>
        <v>2</v>
      </c>
      <c r="M7" s="10">
        <f>L7*2+15</f>
        <v>19</v>
      </c>
      <c r="N7" s="11">
        <v>310</v>
      </c>
      <c r="O7" s="11">
        <f>V7-56</f>
        <v>1430.421052631579</v>
      </c>
      <c r="P7" s="10">
        <v>1</v>
      </c>
      <c r="Q7" s="12">
        <f>P7*EXP(-5)</f>
        <v>6.737946999085467E-3</v>
      </c>
      <c r="R7" s="11">
        <f>T7*1.05</f>
        <v>325.5</v>
      </c>
      <c r="S7" s="13">
        <f>1/R7*10</f>
        <v>3.0721966205837174E-2</v>
      </c>
      <c r="T7" s="11">
        <v>310</v>
      </c>
      <c r="U7" s="13">
        <f>1/M7</f>
        <v>5.2631578947368418E-2</v>
      </c>
      <c r="V7" s="14">
        <f>1569-1569*U7</f>
        <v>1486.421052631579</v>
      </c>
    </row>
    <row r="8" spans="1:22" ht="15" customHeight="1" x14ac:dyDescent="0.5">
      <c r="A8" s="3" t="s">
        <v>16</v>
      </c>
      <c r="B8" s="4">
        <v>26</v>
      </c>
      <c r="C8" s="5" t="s">
        <v>3</v>
      </c>
      <c r="E8" s="63"/>
      <c r="F8" s="64"/>
      <c r="G8" s="82"/>
      <c r="L8" s="9">
        <f t="shared" ref="L8:L16" si="0">P8*2</f>
        <v>10</v>
      </c>
      <c r="M8" s="10">
        <f t="shared" ref="M8:M16" si="1">L8*2+15</f>
        <v>35</v>
      </c>
      <c r="N8" s="11">
        <v>285</v>
      </c>
      <c r="O8" s="11">
        <f t="shared" ref="O8:O16" si="2">V8-56</f>
        <v>1468.1714285714286</v>
      </c>
      <c r="P8" s="10">
        <v>5</v>
      </c>
      <c r="Q8" s="12">
        <f t="shared" ref="Q8:Q16" si="3">P8*EXP(-5)</f>
        <v>3.3689734995427337E-2</v>
      </c>
      <c r="R8" s="11">
        <f t="shared" ref="R8:R16" si="4">T8*1.05</f>
        <v>320.25</v>
      </c>
      <c r="S8" s="13">
        <f t="shared" ref="S8:S16" si="5">1/R8*10</f>
        <v>3.1225604996096799E-2</v>
      </c>
      <c r="T8" s="11">
        <v>305</v>
      </c>
      <c r="U8" s="13">
        <f t="shared" ref="U8:U16" si="6">1/M8</f>
        <v>2.8571428571428571E-2</v>
      </c>
      <c r="V8" s="14">
        <f t="shared" ref="V8:V16" si="7">1569-1569*U8</f>
        <v>1524.1714285714286</v>
      </c>
    </row>
    <row r="9" spans="1:22" ht="15" customHeight="1" x14ac:dyDescent="0.5">
      <c r="A9" s="3" t="s">
        <v>17</v>
      </c>
      <c r="B9" s="4">
        <v>40</v>
      </c>
      <c r="C9" s="5" t="s">
        <v>18</v>
      </c>
      <c r="E9" s="43" t="s">
        <v>53</v>
      </c>
      <c r="F9" s="44"/>
      <c r="G9" s="82">
        <f>COUNTIF(dim, "&gt;24")</f>
        <v>1</v>
      </c>
      <c r="L9" s="9">
        <f t="shared" si="0"/>
        <v>20</v>
      </c>
      <c r="M9" s="10">
        <f t="shared" si="1"/>
        <v>55</v>
      </c>
      <c r="N9" s="11">
        <v>250</v>
      </c>
      <c r="O9" s="11">
        <f t="shared" si="2"/>
        <v>1484.4727272727273</v>
      </c>
      <c r="P9" s="10">
        <v>10</v>
      </c>
      <c r="Q9" s="12">
        <f t="shared" si="3"/>
        <v>6.7379469990854673E-2</v>
      </c>
      <c r="R9" s="11">
        <f t="shared" si="4"/>
        <v>304.5</v>
      </c>
      <c r="S9" s="13">
        <f t="shared" si="5"/>
        <v>3.2840722495894911E-2</v>
      </c>
      <c r="T9" s="11">
        <v>290</v>
      </c>
      <c r="U9" s="13">
        <f t="shared" si="6"/>
        <v>1.8181818181818181E-2</v>
      </c>
      <c r="V9" s="14">
        <f t="shared" si="7"/>
        <v>1540.4727272727273</v>
      </c>
    </row>
    <row r="10" spans="1:22" ht="15" customHeight="1" x14ac:dyDescent="0.5">
      <c r="A10" s="49" t="s">
        <v>19</v>
      </c>
      <c r="B10" s="50"/>
      <c r="C10" s="51"/>
      <c r="E10" s="65" t="s">
        <v>54</v>
      </c>
      <c r="F10" s="66"/>
      <c r="G10" s="82"/>
      <c r="H10" s="5" t="s">
        <v>3</v>
      </c>
      <c r="L10" s="9">
        <f t="shared" si="0"/>
        <v>40</v>
      </c>
      <c r="M10" s="10">
        <f t="shared" si="1"/>
        <v>95</v>
      </c>
      <c r="N10" s="11">
        <v>220</v>
      </c>
      <c r="O10" s="11">
        <f t="shared" si="2"/>
        <v>1496.4842105263158</v>
      </c>
      <c r="P10" s="10">
        <v>20</v>
      </c>
      <c r="Q10" s="12">
        <f t="shared" si="3"/>
        <v>0.13475893998170935</v>
      </c>
      <c r="R10" s="11">
        <f t="shared" si="4"/>
        <v>294</v>
      </c>
      <c r="S10" s="13">
        <f t="shared" si="5"/>
        <v>3.4013605442176867E-2</v>
      </c>
      <c r="T10" s="11">
        <v>280</v>
      </c>
      <c r="U10" s="13">
        <f t="shared" si="6"/>
        <v>1.0526315789473684E-2</v>
      </c>
      <c r="V10" s="14">
        <f t="shared" si="7"/>
        <v>1552.4842105263158</v>
      </c>
    </row>
    <row r="11" spans="1:22" ht="15" customHeight="1" thickBot="1" x14ac:dyDescent="0.55000000000000004">
      <c r="A11" s="15" t="s">
        <v>20</v>
      </c>
      <c r="B11" s="59"/>
      <c r="C11" s="60"/>
      <c r="E11" s="65" t="s">
        <v>55</v>
      </c>
      <c r="F11" s="66"/>
      <c r="G11" s="82"/>
      <c r="H11" s="5" t="s">
        <v>3</v>
      </c>
      <c r="L11" s="9">
        <f t="shared" si="0"/>
        <v>60</v>
      </c>
      <c r="M11" s="10">
        <f t="shared" si="1"/>
        <v>135</v>
      </c>
      <c r="N11" s="11">
        <v>190</v>
      </c>
      <c r="O11" s="11">
        <f t="shared" si="2"/>
        <v>1501.3777777777777</v>
      </c>
      <c r="P11" s="10">
        <v>30</v>
      </c>
      <c r="Q11" s="12">
        <f t="shared" si="3"/>
        <v>0.20213840997256402</v>
      </c>
      <c r="R11" s="11">
        <f t="shared" si="4"/>
        <v>273</v>
      </c>
      <c r="S11" s="13">
        <f t="shared" si="5"/>
        <v>3.6630036630036632E-2</v>
      </c>
      <c r="T11" s="11">
        <v>260</v>
      </c>
      <c r="U11" s="13">
        <f t="shared" si="6"/>
        <v>7.4074074074074077E-3</v>
      </c>
      <c r="V11" s="14">
        <f t="shared" si="7"/>
        <v>1557.3777777777777</v>
      </c>
    </row>
    <row r="12" spans="1:22" ht="15" customHeight="1" thickBot="1" x14ac:dyDescent="0.55000000000000004">
      <c r="A12" s="49" t="s">
        <v>21</v>
      </c>
      <c r="B12" s="50"/>
      <c r="C12" s="51"/>
      <c r="E12" s="52" t="s">
        <v>56</v>
      </c>
      <c r="F12" s="53"/>
      <c r="G12" s="83"/>
      <c r="H12" s="5" t="s">
        <v>3</v>
      </c>
      <c r="L12" s="9">
        <f t="shared" si="0"/>
        <v>100</v>
      </c>
      <c r="M12" s="10">
        <f t="shared" si="1"/>
        <v>215</v>
      </c>
      <c r="N12" s="11">
        <v>120</v>
      </c>
      <c r="O12" s="11">
        <f t="shared" si="2"/>
        <v>1505.7023255813954</v>
      </c>
      <c r="P12" s="10">
        <v>50</v>
      </c>
      <c r="Q12" s="12">
        <f t="shared" si="3"/>
        <v>0.33689734995427334</v>
      </c>
      <c r="R12" s="11">
        <f t="shared" si="4"/>
        <v>257.25</v>
      </c>
      <c r="S12" s="13">
        <f t="shared" si="5"/>
        <v>3.8872691933916424E-2</v>
      </c>
      <c r="T12" s="11">
        <v>245</v>
      </c>
      <c r="U12" s="13">
        <f t="shared" si="6"/>
        <v>4.6511627906976744E-3</v>
      </c>
      <c r="V12" s="14">
        <f t="shared" si="7"/>
        <v>1561.7023255813954</v>
      </c>
    </row>
    <row r="13" spans="1:22" ht="15" customHeight="1" x14ac:dyDescent="0.5">
      <c r="A13" s="3" t="s">
        <v>49</v>
      </c>
      <c r="B13" s="59">
        <f>COUNTIF(brange, "&gt;"&amp;B9)</f>
        <v>6</v>
      </c>
      <c r="C13" s="60"/>
      <c r="L13" s="9">
        <f t="shared" si="0"/>
        <v>160</v>
      </c>
      <c r="M13" s="10">
        <f t="shared" si="1"/>
        <v>335</v>
      </c>
      <c r="N13" s="11">
        <v>60</v>
      </c>
      <c r="O13" s="11">
        <f t="shared" si="2"/>
        <v>1508.3164179104479</v>
      </c>
      <c r="P13" s="10">
        <v>80</v>
      </c>
      <c r="Q13" s="12">
        <f t="shared" si="3"/>
        <v>0.53903575992683739</v>
      </c>
      <c r="R13" s="11">
        <f t="shared" si="4"/>
        <v>210</v>
      </c>
      <c r="S13" s="13">
        <f t="shared" si="5"/>
        <v>4.7619047619047623E-2</v>
      </c>
      <c r="T13" s="11">
        <v>200</v>
      </c>
      <c r="U13" s="13">
        <f t="shared" si="6"/>
        <v>2.9850746268656717E-3</v>
      </c>
      <c r="V13" s="14">
        <f t="shared" si="7"/>
        <v>1564.3164179104479</v>
      </c>
    </row>
    <row r="14" spans="1:22" ht="15" customHeight="1" thickBot="1" x14ac:dyDescent="0.55000000000000004">
      <c r="A14" s="15" t="s">
        <v>22</v>
      </c>
      <c r="B14" s="54" t="s">
        <v>28</v>
      </c>
      <c r="C14" s="55"/>
      <c r="L14" s="9">
        <f t="shared" si="0"/>
        <v>220</v>
      </c>
      <c r="M14" s="10">
        <f t="shared" si="1"/>
        <v>455</v>
      </c>
      <c r="N14" s="11">
        <v>40</v>
      </c>
      <c r="O14" s="11">
        <f t="shared" si="2"/>
        <v>1509.5516483516483</v>
      </c>
      <c r="P14" s="10">
        <v>110</v>
      </c>
      <c r="Q14" s="12">
        <f t="shared" si="3"/>
        <v>0.74117416989940132</v>
      </c>
      <c r="R14" s="11">
        <f t="shared" si="4"/>
        <v>157.5</v>
      </c>
      <c r="S14" s="13">
        <f t="shared" si="5"/>
        <v>6.3492063492063489E-2</v>
      </c>
      <c r="T14" s="11">
        <v>150</v>
      </c>
      <c r="U14" s="13">
        <f t="shared" si="6"/>
        <v>2.1978021978021978E-3</v>
      </c>
      <c r="V14" s="14">
        <f t="shared" si="7"/>
        <v>1565.5516483516483</v>
      </c>
    </row>
    <row r="15" spans="1:22" ht="15" customHeight="1" thickBot="1" x14ac:dyDescent="0.55000000000000004">
      <c r="E15" s="61" t="s">
        <v>24</v>
      </c>
      <c r="F15" s="62"/>
      <c r="G15" s="84"/>
      <c r="H15"/>
      <c r="L15" s="9">
        <f t="shared" si="0"/>
        <v>280</v>
      </c>
      <c r="M15" s="10">
        <f t="shared" si="1"/>
        <v>575</v>
      </c>
      <c r="N15" s="11">
        <v>25</v>
      </c>
      <c r="O15" s="11">
        <f t="shared" si="2"/>
        <v>1510.2713043478261</v>
      </c>
      <c r="P15" s="10">
        <v>140</v>
      </c>
      <c r="Q15" s="12">
        <f t="shared" si="3"/>
        <v>0.94331257987196537</v>
      </c>
      <c r="R15" s="11">
        <f t="shared" si="4"/>
        <v>147</v>
      </c>
      <c r="S15" s="13">
        <f t="shared" si="5"/>
        <v>6.8027210884353734E-2</v>
      </c>
      <c r="T15" s="11">
        <v>140</v>
      </c>
      <c r="U15" s="13">
        <f t="shared" si="6"/>
        <v>1.7391304347826088E-3</v>
      </c>
      <c r="V15" s="14">
        <f t="shared" si="7"/>
        <v>1566.2713043478261</v>
      </c>
    </row>
    <row r="16" spans="1:22" ht="15" customHeight="1" thickBot="1" x14ac:dyDescent="0.55000000000000004">
      <c r="A16" s="56" t="s">
        <v>23</v>
      </c>
      <c r="B16" s="57"/>
      <c r="C16" s="58"/>
      <c r="E16" s="18" t="s">
        <v>22</v>
      </c>
      <c r="F16" s="19" t="s">
        <v>50</v>
      </c>
      <c r="H16"/>
      <c r="L16" s="20">
        <f t="shared" si="0"/>
        <v>320</v>
      </c>
      <c r="M16" s="21">
        <f t="shared" si="1"/>
        <v>655</v>
      </c>
      <c r="N16" s="22">
        <v>9</v>
      </c>
      <c r="O16" s="22">
        <f t="shared" si="2"/>
        <v>1510.6045801526718</v>
      </c>
      <c r="P16" s="21">
        <v>160</v>
      </c>
      <c r="Q16" s="23">
        <f t="shared" si="3"/>
        <v>1.0780715198536748</v>
      </c>
      <c r="R16" s="22">
        <f t="shared" si="4"/>
        <v>110.25</v>
      </c>
      <c r="S16" s="24">
        <f t="shared" si="5"/>
        <v>9.0702947845804988E-2</v>
      </c>
      <c r="T16" s="22">
        <v>105</v>
      </c>
      <c r="U16" s="24">
        <f t="shared" si="6"/>
        <v>1.5267175572519084E-3</v>
      </c>
      <c r="V16" s="25">
        <f t="shared" si="7"/>
        <v>1566.6045801526718</v>
      </c>
    </row>
    <row r="17" spans="1:10" ht="15" customHeight="1" x14ac:dyDescent="0.5">
      <c r="A17" s="16" t="s">
        <v>25</v>
      </c>
      <c r="B17" s="17"/>
      <c r="C17" s="5" t="s">
        <v>3</v>
      </c>
      <c r="E17" s="26" t="s">
        <v>28</v>
      </c>
      <c r="F17" s="5">
        <v>30</v>
      </c>
      <c r="H17"/>
      <c r="J17" s="1"/>
    </row>
    <row r="18" spans="1:10" ht="15" customHeight="1" x14ac:dyDescent="0.5">
      <c r="A18" s="16" t="s">
        <v>26</v>
      </c>
      <c r="B18" s="17"/>
      <c r="C18" s="5" t="s">
        <v>27</v>
      </c>
      <c r="E18" s="26" t="s">
        <v>30</v>
      </c>
      <c r="F18" s="5">
        <v>50</v>
      </c>
      <c r="H18"/>
      <c r="J18" s="1"/>
    </row>
    <row r="19" spans="1:10" ht="15" customHeight="1" x14ac:dyDescent="0.5">
      <c r="A19" s="16" t="s">
        <v>29</v>
      </c>
      <c r="B19" s="17"/>
      <c r="C19" s="5" t="s">
        <v>3</v>
      </c>
      <c r="E19" s="26" t="s">
        <v>31</v>
      </c>
      <c r="F19" s="5">
        <v>130</v>
      </c>
      <c r="H19"/>
      <c r="J19" s="1"/>
    </row>
    <row r="20" spans="1:10" ht="15" customHeight="1" x14ac:dyDescent="0.5">
      <c r="A20" s="27"/>
      <c r="B20" s="28"/>
      <c r="C20" s="29"/>
      <c r="E20" s="26" t="s">
        <v>34</v>
      </c>
      <c r="F20" s="5">
        <v>60</v>
      </c>
      <c r="H20"/>
      <c r="J20" s="1"/>
    </row>
    <row r="21" spans="1:10" ht="15" customHeight="1" x14ac:dyDescent="0.5">
      <c r="A21" s="16" t="s">
        <v>32</v>
      </c>
      <c r="B21" s="30"/>
      <c r="C21" s="5" t="s">
        <v>33</v>
      </c>
      <c r="E21" s="26" t="s">
        <v>36</v>
      </c>
      <c r="F21" s="5">
        <v>80</v>
      </c>
      <c r="H21"/>
      <c r="J21" s="1"/>
    </row>
    <row r="22" spans="1:10" ht="15" customHeight="1" thickBot="1" x14ac:dyDescent="0.55000000000000004">
      <c r="A22" s="41" t="s">
        <v>35</v>
      </c>
      <c r="B22" s="42"/>
      <c r="C22" s="32" t="s">
        <v>33</v>
      </c>
      <c r="E22" s="26" t="s">
        <v>37</v>
      </c>
      <c r="F22" s="5">
        <v>120</v>
      </c>
      <c r="H22"/>
      <c r="J22" s="1"/>
    </row>
    <row r="23" spans="1:10" ht="15" customHeight="1" thickBot="1" x14ac:dyDescent="0.55000000000000004">
      <c r="E23" s="31" t="s">
        <v>38</v>
      </c>
      <c r="F23" s="32">
        <v>150</v>
      </c>
      <c r="H23"/>
      <c r="J23" s="1"/>
    </row>
    <row r="24" spans="1:10" ht="15" customHeight="1" thickBot="1" x14ac:dyDescent="0.5">
      <c r="C24" s="1"/>
      <c r="G24" s="85"/>
      <c r="J24" s="1"/>
    </row>
    <row r="25" spans="1:10" ht="15" customHeight="1" thickBot="1" x14ac:dyDescent="0.5">
      <c r="A25" s="45" t="s">
        <v>39</v>
      </c>
      <c r="B25" s="46"/>
      <c r="C25" s="1"/>
      <c r="E25" s="47" t="s">
        <v>40</v>
      </c>
      <c r="F25" s="48"/>
      <c r="J25" s="1"/>
    </row>
    <row r="26" spans="1:10" ht="15" customHeight="1" x14ac:dyDescent="0.45">
      <c r="A26" s="33" t="s">
        <v>41</v>
      </c>
      <c r="B26" s="34" t="s">
        <v>42</v>
      </c>
      <c r="C26" s="1"/>
      <c r="E26" s="35" t="s">
        <v>43</v>
      </c>
      <c r="F26" s="36" t="s">
        <v>44</v>
      </c>
      <c r="J26" s="1"/>
    </row>
    <row r="27" spans="1:10" ht="15" customHeight="1" x14ac:dyDescent="0.45">
      <c r="A27" s="37">
        <v>50</v>
      </c>
      <c r="B27" s="5"/>
      <c r="C27" s="1"/>
      <c r="E27" s="35" t="s">
        <v>45</v>
      </c>
      <c r="F27" s="36" t="s">
        <v>46</v>
      </c>
      <c r="J27" s="1"/>
    </row>
    <row r="28" spans="1:10" ht="15" customHeight="1" thickBot="1" x14ac:dyDescent="0.5">
      <c r="A28" s="37">
        <v>80</v>
      </c>
      <c r="B28" s="5">
        <v>1.25</v>
      </c>
      <c r="C28" s="1"/>
      <c r="E28" s="38" t="s">
        <v>47</v>
      </c>
      <c r="F28" s="39" t="s">
        <v>48</v>
      </c>
      <c r="J28" s="1"/>
    </row>
    <row r="29" spans="1:10" ht="15" customHeight="1" thickBot="1" x14ac:dyDescent="0.5">
      <c r="A29" s="40">
        <v>150</v>
      </c>
      <c r="B29" s="32">
        <v>1.5</v>
      </c>
      <c r="C29" s="1"/>
      <c r="J29" s="1"/>
    </row>
    <row r="30" spans="1:10" ht="15" customHeight="1" x14ac:dyDescent="0.5">
      <c r="A30"/>
      <c r="B30"/>
      <c r="C30" s="1"/>
      <c r="J30" s="1"/>
    </row>
    <row r="31" spans="1:10" ht="15" customHeight="1" x14ac:dyDescent="0.45">
      <c r="C31" s="1"/>
      <c r="J31" s="1"/>
    </row>
    <row r="32" spans="1:10" ht="15" customHeight="1" x14ac:dyDescent="0.45">
      <c r="C32" s="1"/>
      <c r="J32" s="1"/>
    </row>
    <row r="33" spans="3:10" ht="15" customHeight="1" x14ac:dyDescent="0.45">
      <c r="C33" s="1"/>
      <c r="J33" s="1"/>
    </row>
    <row r="34" spans="3:10" ht="15" customHeight="1" x14ac:dyDescent="0.45">
      <c r="C34" s="1"/>
      <c r="J34" s="1"/>
    </row>
    <row r="35" spans="3:10" ht="15" customHeight="1" x14ac:dyDescent="0.45">
      <c r="C35" s="1"/>
      <c r="J35" s="1"/>
    </row>
    <row r="36" spans="3:10" ht="15" customHeight="1" x14ac:dyDescent="0.45">
      <c r="C36" s="1"/>
      <c r="J36" s="1"/>
    </row>
    <row r="37" spans="3:10" ht="15" customHeight="1" x14ac:dyDescent="0.45">
      <c r="C37" s="1"/>
      <c r="J37" s="1"/>
    </row>
    <row r="38" spans="3:10" ht="15" customHeight="1" x14ac:dyDescent="0.45">
      <c r="C38" s="1"/>
      <c r="J38" s="1"/>
    </row>
    <row r="39" spans="3:10" ht="15" customHeight="1" x14ac:dyDescent="0.45">
      <c r="C39" s="1"/>
      <c r="J39" s="1"/>
    </row>
    <row r="40" spans="3:10" ht="15" customHeight="1" x14ac:dyDescent="0.45">
      <c r="C40" s="1"/>
      <c r="J40" s="1"/>
    </row>
    <row r="41" spans="3:10" ht="15" customHeight="1" x14ac:dyDescent="0.45">
      <c r="C41" s="1"/>
      <c r="J41" s="1"/>
    </row>
    <row r="42" spans="3:10" ht="15" customHeight="1" x14ac:dyDescent="0.45">
      <c r="C42" s="1"/>
      <c r="J42" s="1"/>
    </row>
    <row r="43" spans="3:10" ht="15" customHeight="1" x14ac:dyDescent="0.45">
      <c r="C43" s="1"/>
      <c r="J43" s="1"/>
    </row>
    <row r="44" spans="3:10" ht="15" customHeight="1" x14ac:dyDescent="0.45">
      <c r="C44" s="1"/>
      <c r="J44" s="1"/>
    </row>
    <row r="45" spans="3:10" ht="15" customHeight="1" x14ac:dyDescent="0.45">
      <c r="J45" s="1"/>
    </row>
  </sheetData>
  <mergeCells count="18">
    <mergeCell ref="E7:F7"/>
    <mergeCell ref="A5:C5"/>
    <mergeCell ref="E5:G5"/>
    <mergeCell ref="L5:V5"/>
    <mergeCell ref="E6:F6"/>
    <mergeCell ref="E8:F8"/>
    <mergeCell ref="A10:C10"/>
    <mergeCell ref="E10:F10"/>
    <mergeCell ref="B11:C11"/>
    <mergeCell ref="E11:F11"/>
    <mergeCell ref="A25:B25"/>
    <mergeCell ref="E25:F25"/>
    <mergeCell ref="A12:C12"/>
    <mergeCell ref="E12:F12"/>
    <mergeCell ref="B14:C14"/>
    <mergeCell ref="A16:C16"/>
    <mergeCell ref="B13:C13"/>
    <mergeCell ref="E15:F15"/>
  </mergeCells>
  <dataValidations count="2">
    <dataValidation type="list" allowBlank="1" showInputMessage="1" showErrorMessage="1" error="Use Table 6, you fool!" sqref="B11:C11">
      <formula1>$E$26:$E$28</formula1>
    </dataValidation>
    <dataValidation type="list" allowBlank="1" showInputMessage="1" showErrorMessage="1" sqref="B14:C14">
      <formula1>$E$17:$E$23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Shipping</vt:lpstr>
      <vt:lpstr>King of Charts</vt:lpstr>
      <vt:lpstr>boxes</vt:lpstr>
      <vt:lpstr>brange</vt:lpstr>
      <vt:lpstr>dim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Stephan</dc:creator>
  <cp:lastModifiedBy>Administrator</cp:lastModifiedBy>
  <dcterms:created xsi:type="dcterms:W3CDTF">2014-07-29T15:02:58Z</dcterms:created>
  <dcterms:modified xsi:type="dcterms:W3CDTF">2015-11-02T19:14:26Z</dcterms:modified>
</cp:coreProperties>
</file>